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queryTables/queryTable11.xml" ContentType="application/vnd.openxmlformats-officedocument.spreadsheetml.queryTable+xml"/>
  <Override PartName="/xl/tables/table15.xml" ContentType="application/vnd.openxmlformats-officedocument.spreadsheetml.table+xml"/>
  <Override PartName="/xl/queryTables/queryTable1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shal\Downloads\"/>
    </mc:Choice>
  </mc:AlternateContent>
  <xr:revisionPtr revIDLastSave="0" documentId="8_{009F24F3-4498-4224-A63F-90BD8BA4ABDD}" xr6:coauthVersionLast="47" xr6:coauthVersionMax="47" xr10:uidLastSave="{00000000-0000-0000-0000-000000000000}"/>
  <bookViews>
    <workbookView xWindow="-108" yWindow="-108" windowWidth="23256" windowHeight="12456" tabRatio="923" xr2:uid="{00000000-000D-0000-FFFF-FFFF00000000}"/>
  </bookViews>
  <sheets>
    <sheet name="final Dashboard" sheetId="24" r:id="rId1"/>
    <sheet name="Dashboard" sheetId="21" r:id="rId2"/>
    <sheet name="rough" sheetId="17" r:id="rId3"/>
    <sheet name="Charts" sheetId="19" r:id="rId4"/>
    <sheet name="company wise data" sheetId="16" r:id="rId5"/>
    <sheet name="volatitlity" sheetId="20" r:id="rId6"/>
    <sheet name="stocks " sheetId="22" r:id="rId7"/>
    <sheet name="fact_trades" sheetId="13" r:id="rId8"/>
    <sheet name="fact_trades_pnl_kpi" sheetId="23" r:id="rId9"/>
    <sheet name="fact_splits" sheetId="12" r:id="rId10"/>
    <sheet name="fact_positions_snapshot" sheetId="11" r:id="rId11"/>
    <sheet name="fact_orders" sheetId="10" r:id="rId12"/>
    <sheet name="fact_dividends" sheetId="9" r:id="rId13"/>
    <sheet name="fact_daily_prices" sheetId="8" r:id="rId14"/>
    <sheet name="dim_trader" sheetId="7" r:id="rId15"/>
    <sheet name="dim_sector" sheetId="6" r:id="rId16"/>
    <sheet name="dim_portfolio" sheetId="5" r:id="rId17"/>
    <sheet name="dim_exchange" sheetId="4" r:id="rId18"/>
    <sheet name="dim_company" sheetId="3" r:id="rId19"/>
    <sheet name="dim_calendar" sheetId="2" r:id="rId20"/>
  </sheets>
  <definedNames>
    <definedName name="_xlchart.v2.0" hidden="1">volatitlity!$B$2:$B$9</definedName>
    <definedName name="_xlchart.v2.1" hidden="1">volatitlity!$C$1</definedName>
    <definedName name="_xlchart.v2.2" hidden="1">volatitlity!$C$2:$C$9</definedName>
    <definedName name="_xlcn.WorksheetConnection_MyownDashboard.xlsxdim_calendar1" hidden="1">dim_calendar[]</definedName>
    <definedName name="_xlcn.WorksheetConnection_MyownDashboard.xlsxdim_calendar11" hidden="1">dim_calendar[#Data]</definedName>
    <definedName name="_xlcn.WorksheetConnection_MyownDashboard.xlsxdim_company1" hidden="1">dim_company[]</definedName>
    <definedName name="_xlcn.WorksheetConnection_MyownDashboard.xlsxdim_company11" hidden="1">dim_company[#Data]</definedName>
    <definedName name="_xlcn.WorksheetConnection_MyownDashboard.xlsxdim_exchange1" hidden="1">dim_exchange[]</definedName>
    <definedName name="_xlcn.WorksheetConnection_MyownDashboard.xlsxdim_portfolio1" hidden="1">dim_portfolio[]</definedName>
    <definedName name="_xlcn.WorksheetConnection_MyownDashboard.xlsxdim_sector1" hidden="1">dim_sector[]</definedName>
    <definedName name="_xlcn.WorksheetConnection_MyownDashboard.xlsxdim_sector11" hidden="1">dim_sector[#Data]</definedName>
    <definedName name="_xlcn.WorksheetConnection_MyownDashboard.xlsxdim_trader1" hidden="1">dim_trader[]</definedName>
    <definedName name="_xlcn.WorksheetConnection_MyownDashboard.xlsxfact_daily_prices1" hidden="1">fact_daily_prices[]</definedName>
    <definedName name="_xlcn.WorksheetConnection_MyownDashboard.xlsxfact_dividends1" hidden="1">fact_dividends[]</definedName>
    <definedName name="_xlcn.WorksheetConnection_MyownDashboard.xlsxfact_orders1" hidden="1">fact_orders[]</definedName>
    <definedName name="_xlcn.WorksheetConnection_MyownDashboard.xlsxfact_positions_snapshot1" hidden="1">fact_positions_snapshot[]</definedName>
    <definedName name="_xlcn.WorksheetConnection_MyownDashboard.xlsxfact_splits1" hidden="1">fact_splits[]</definedName>
    <definedName name="_xlcn.WorksheetConnection_MyownDashboard.xlsxfact_trades1" hidden="1">fact_trades[]</definedName>
    <definedName name="_xlcn.WorksheetConnection_MyownDashboard.xlsxTable131" hidden="1">Table13[]</definedName>
    <definedName name="_xlcn.WorksheetConnection_MyownDashboard.xlsxTable141" hidden="1">Table14[]</definedName>
    <definedName name="_xlcn.WorksheetConnection_MyownDashboard.xlsxTable151" hidden="1">Table15[]</definedName>
    <definedName name="ExternalData_1" localSheetId="19" hidden="1">dim_calendar!$A$1:$F$182</definedName>
    <definedName name="ExternalData_10" localSheetId="10" hidden="1">fact_positions_snapshot!$A$1:$E$11</definedName>
    <definedName name="ExternalData_11" localSheetId="9" hidden="1">fact_splits!$A$1:$E$6</definedName>
    <definedName name="ExternalData_12" localSheetId="7" hidden="1">fact_trades!$A$1:$U$501</definedName>
    <definedName name="ExternalData_2" localSheetId="18" hidden="1">dim_company!$A$1:$E$9</definedName>
    <definedName name="ExternalData_3" localSheetId="17" hidden="1">dim_exchange!$A$1:$D$3</definedName>
    <definedName name="ExternalData_4" localSheetId="16" hidden="1">dim_portfolio!$A$1:$C$11</definedName>
    <definedName name="ExternalData_5" localSheetId="15" hidden="1">dim_sector!$A$1:$B$6</definedName>
    <definedName name="ExternalData_6" localSheetId="14" hidden="1">dim_trader!$A$1:$C$31</definedName>
    <definedName name="ExternalData_7" localSheetId="13" hidden="1">fact_daily_prices!$A$1:$L$1033</definedName>
    <definedName name="ExternalData_8" localSheetId="12" hidden="1">fact_dividends!$A$1:$F$9</definedName>
    <definedName name="ExternalData_9" localSheetId="11" hidden="1">fact_orders!$A$1:$N$501</definedName>
    <definedName name="Slicer_company_name">#N/A</definedName>
    <definedName name="Slicer_month">#N/A</definedName>
    <definedName name="Slicer_month1">#N/A</definedName>
    <definedName name="Slicer_sector_name">#N/A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s>
  <extLst>
    <ext xmlns:x14="http://schemas.microsoft.com/office/spreadsheetml/2009/9/main" uri="{876F7934-8845-4945-9796-88D515C7AA90}">
      <x14:pivotCaches>
        <pivotCache cacheId="10" r:id="rId31"/>
        <pivotCache cacheId="11"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5" name="Volatility" connection="WorksheetConnection_My own Dashboard.xlsx!Table15"/>
          <x15:modelTable id="Table14" name="Table14" connection="WorksheetConnection_My own Dashboard.xlsx!Table14"/>
          <x15:modelTable id="Table13" name="Table13" connection="WorksheetConnection_My own Dashboard.xlsx!Table13"/>
          <x15:modelTable id="fact_trades" name="fact_trades" connection="WorksheetConnection_My own Dashboard.xlsx!fact_trades"/>
          <x15:modelTable id="fact_splits" name="fact_splits" connection="WorksheetConnection_My own Dashboard.xlsx!fact_splits"/>
          <x15:modelTable id="fact_positions_snapshot" name="fact_positions_snapshot" connection="WorksheetConnection_My own Dashboard.xlsx!fact_positions_snapshot"/>
          <x15:modelTable id="fact_orders" name="fact_orders" connection="WorksheetConnection_My own Dashboard.xlsx!fact_orders"/>
          <x15:modelTable id="fact_dividends" name="fact_dividends" connection="WorksheetConnection_My own Dashboard.xlsx!fact_dividends"/>
          <x15:modelTable id="fact_daily_prices" name="fact_daily_prices" connection="WorksheetConnection_My own Dashboard.xlsx!fact_daily_prices"/>
          <x15:modelTable id="dim_trader" name="dim_trader" connection="WorksheetConnection_My own Dashboard.xlsx!dim_trader"/>
          <x15:modelTable id="dim_sector" name="dim_sector" connection="WorksheetConnection_My own Dashboard.xlsx!dim_sector"/>
          <x15:modelTable id="dim_portfolio" name="dim_portfolio" connection="WorksheetConnection_My own Dashboard.xlsx!dim_portfolio"/>
          <x15:modelTable id="dim_exchange" name="dim_exchange" connection="WorksheetConnection_My own Dashboard.xlsx!dim_exchange"/>
          <x15:modelTable id="dim_company" name="dim_company" connection="WorksheetConnection_My own Dashboard.xlsx!dim_company"/>
          <x15:modelTable id="dim_calendar" name="dim_calendar" connection="WorksheetConnection_My own Dashboard.xlsx!dim_calendar"/>
          <x15:modelTable id="dim_calendar-2853691e-9d10-453e-809e-9ac52e1d5fc1" name="dim_calendar1" connection="WorksheetConnection_My own Dashboard.xlsx!dim_calendar1"/>
          <x15:modelTable id="dim_company-759187f2-d72e-438e-810f-c2be2a5f8fa9" name="dim_company1" connection="WorksheetConnection_My own Dashboard.xlsx!dim_company1"/>
          <x15:modelTable id="dim_sector-17ebc1ca-2912-4811-9fb9-fccf2d93864d" name="dim_sector1" connection="WorksheetConnection_My own Dashboard.xlsx!dim_sector1"/>
        </x15:modelTables>
        <x15:modelRelationships>
          <x15:modelRelationship fromTable="fact_trades" fromColumn="company_id" toTable="dim_company" toColumn="company_id"/>
          <x15:modelRelationship fromTable="fact_trades" fromColumn="trader_id" toTable="dim_trader" toColumn="trader_id"/>
          <x15:modelRelationship fromTable="fact_trades" fromColumn="calendar_id" toTable="dim_calendar" toColumn="calendar_id"/>
          <x15:modelRelationship fromTable="fact_trades" fromColumn="portfolio_id" toTable="dim_portfolio" toColumn="portfolio_id"/>
          <x15:modelRelationship fromTable="fact_splits" fromColumn="company_id" toTable="dim_company" toColumn="company_id"/>
          <x15:modelRelationship fromTable="fact_positions_snapshot" fromColumn="company_id" toTable="dim_company" toColumn="company_id"/>
          <x15:modelRelationship fromTable="fact_positions_snapshot" fromColumn="portfolio_id" toTable="dim_portfolio" toColumn="portfolio_id"/>
          <x15:modelRelationship fromTable="fact_orders" fromColumn="company_id" toTable="dim_company" toColumn="company_id"/>
          <x15:modelRelationship fromTable="fact_orders" fromColumn="trader_id" toTable="dim_trader" toColumn="trader_id"/>
          <x15:modelRelationship fromTable="fact_orders" fromColumn="calendar_id" toTable="dim_calendar" toColumn="calendar_id"/>
          <x15:modelRelationship fromTable="fact_orders" fromColumn="portfolio_id" toTable="dim_portfolio" toColumn="portfolio_id"/>
          <x15:modelRelationship fromTable="fact_dividends" fromColumn="company_id" toTable="dim_company" toColumn="company_id"/>
          <x15:modelRelationship fromTable="fact_dividends" fromColumn="calendar_id" toTable="dim_calendar" toColumn="calendar_id"/>
          <x15:modelRelationship fromTable="fact_daily_prices" fromColumn="company_id" toTable="dim_company" toColumn="company_id"/>
          <x15:modelRelationship fromTable="fact_daily_prices" fromColumn="calendar_id" toTable="dim_calendar" toColumn="calendar_id"/>
          <x15:modelRelationship fromTable="dim_company" fromColumn="sector_id" toTable="dim_sector" toColumn="sector_id"/>
          <x15:modelRelationship fromTable="dim_company" fromColumn="exchange_id" toTable="dim_exchange" toColumn="exchange_id"/>
          <x15:modelRelationship fromTable="Table13" fromColumn="portfolio_id" toTable="dim_portfolio" toColumn="portfolio_id"/>
          <x15:modelRelationship fromTable="Volatility" fromColumn="company" toTable="dim_company" toColumn="company_id"/>
          <x15:modelRelationship fromTable="dim_company1" fromColumn="sector_id" toTable="dim_sector1" toColumn="sector_id"/>
        </x15:modelRelationships>
        <x15:extLst>
          <ext xmlns:x16="http://schemas.microsoft.com/office/spreadsheetml/2014/11/main" uri="{9835A34E-60A6-4A7C-AAB8-D5F71C897F49}">
            <x16:modelTimeGroupings>
              <x16:modelTimeGrouping tableName="dim_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dim_calendar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I920" i="16" l="1"/>
  <c r="I921" i="16"/>
  <c r="I922" i="16"/>
  <c r="I923" i="16"/>
  <c r="I924" i="16"/>
  <c r="I925" i="16"/>
  <c r="I926" i="16"/>
  <c r="I927" i="16"/>
  <c r="I928" i="16"/>
  <c r="I929" i="16"/>
  <c r="I930" i="16"/>
  <c r="I931" i="16"/>
  <c r="I932" i="16"/>
  <c r="I933" i="16"/>
  <c r="I934" i="16"/>
  <c r="I935" i="16"/>
  <c r="I936" i="16"/>
  <c r="I937" i="16"/>
  <c r="I938" i="16"/>
  <c r="I939" i="16"/>
  <c r="I940" i="16"/>
  <c r="I941" i="16"/>
  <c r="I942" i="16"/>
  <c r="I943" i="16"/>
  <c r="I944" i="16"/>
  <c r="I945" i="16"/>
  <c r="I946" i="16"/>
  <c r="I947" i="16"/>
  <c r="I948" i="16"/>
  <c r="I949" i="16"/>
  <c r="I950" i="16"/>
  <c r="I951" i="16"/>
  <c r="I952" i="16"/>
  <c r="I953" i="16"/>
  <c r="I954" i="16"/>
  <c r="I955" i="16"/>
  <c r="I956" i="16"/>
  <c r="I957" i="16"/>
  <c r="I958" i="16"/>
  <c r="I959" i="16"/>
  <c r="I960" i="16"/>
  <c r="I961" i="16"/>
  <c r="I962" i="16"/>
  <c r="I963" i="16"/>
  <c r="I964" i="16"/>
  <c r="I965" i="16"/>
  <c r="I966" i="16"/>
  <c r="I967" i="16"/>
  <c r="I968" i="16"/>
  <c r="I969" i="16"/>
  <c r="I970" i="16"/>
  <c r="I971" i="16"/>
  <c r="I972" i="16"/>
  <c r="I973" i="16"/>
  <c r="I974" i="16"/>
  <c r="I975" i="16"/>
  <c r="I976" i="16"/>
  <c r="I977" i="16"/>
  <c r="I978" i="16"/>
  <c r="I979" i="16"/>
  <c r="I980" i="16"/>
  <c r="I981" i="16"/>
  <c r="I982" i="16"/>
  <c r="I983" i="16"/>
  <c r="I984" i="16"/>
  <c r="I985" i="16"/>
  <c r="I986" i="16"/>
  <c r="I987" i="16"/>
  <c r="I988" i="16"/>
  <c r="I989" i="16"/>
  <c r="I990" i="16"/>
  <c r="I991" i="16"/>
  <c r="I992" i="16"/>
  <c r="I993" i="16"/>
  <c r="I994" i="16"/>
  <c r="I995" i="16"/>
  <c r="I996" i="16"/>
  <c r="I997" i="16"/>
  <c r="I998" i="16"/>
  <c r="I999" i="16"/>
  <c r="I1000" i="16"/>
  <c r="I1001" i="16"/>
  <c r="I1002" i="16"/>
  <c r="I1003" i="16"/>
  <c r="I1004" i="16"/>
  <c r="I1005" i="16"/>
  <c r="I1006" i="16"/>
  <c r="I1007" i="16"/>
  <c r="I1008" i="16"/>
  <c r="I1009" i="16"/>
  <c r="I1010" i="16"/>
  <c r="I1011" i="16"/>
  <c r="I1012" i="16"/>
  <c r="I1013" i="16"/>
  <c r="I1014" i="16"/>
  <c r="I1015" i="16"/>
  <c r="I1016" i="16"/>
  <c r="I1017" i="16"/>
  <c r="I1018" i="16"/>
  <c r="I1019" i="16"/>
  <c r="I1020" i="16"/>
  <c r="I1021" i="16"/>
  <c r="I1022" i="16"/>
  <c r="I1023" i="16"/>
  <c r="I1024" i="16"/>
  <c r="I1025" i="16"/>
  <c r="I1026" i="16"/>
  <c r="I1027" i="16"/>
  <c r="I1028" i="16"/>
  <c r="I1029" i="16"/>
  <c r="I1030" i="16"/>
  <c r="I1031" i="16"/>
  <c r="I1032" i="16"/>
  <c r="I1033" i="16"/>
  <c r="I1034" i="16"/>
  <c r="I1035" i="16"/>
  <c r="I1036" i="16"/>
  <c r="I1037" i="16"/>
  <c r="I1038" i="16"/>
  <c r="I1039" i="16"/>
  <c r="I1040" i="16"/>
  <c r="I1041" i="16"/>
  <c r="I1042" i="16"/>
  <c r="I1043" i="16"/>
  <c r="I1044" i="16"/>
  <c r="I1045" i="16"/>
  <c r="I1046" i="16"/>
  <c r="I1047" i="16"/>
  <c r="I1048" i="16"/>
  <c r="I790" i="16"/>
  <c r="I791" i="16"/>
  <c r="I792" i="16"/>
  <c r="I793" i="16"/>
  <c r="I794" i="16"/>
  <c r="I795" i="16"/>
  <c r="I796" i="16"/>
  <c r="I797" i="16"/>
  <c r="I798" i="16"/>
  <c r="I799" i="16"/>
  <c r="I800" i="16"/>
  <c r="I801" i="16"/>
  <c r="I802" i="16"/>
  <c r="I803" i="16"/>
  <c r="I804" i="16"/>
  <c r="I805" i="16"/>
  <c r="I806" i="16"/>
  <c r="I807" i="16"/>
  <c r="I808" i="16"/>
  <c r="I809" i="16"/>
  <c r="I810" i="16"/>
  <c r="I811" i="16"/>
  <c r="I812" i="16"/>
  <c r="I813" i="16"/>
  <c r="I814" i="16"/>
  <c r="I815" i="16"/>
  <c r="I816" i="16"/>
  <c r="I817" i="16"/>
  <c r="I818" i="16"/>
  <c r="I819" i="16"/>
  <c r="I820" i="16"/>
  <c r="I821" i="16"/>
  <c r="I822" i="16"/>
  <c r="I823" i="16"/>
  <c r="I824" i="16"/>
  <c r="I825" i="16"/>
  <c r="I826" i="16"/>
  <c r="I827" i="16"/>
  <c r="I828" i="16"/>
  <c r="I829" i="16"/>
  <c r="I830" i="16"/>
  <c r="I831" i="16"/>
  <c r="I832" i="16"/>
  <c r="I833" i="16"/>
  <c r="I834" i="16"/>
  <c r="I835" i="16"/>
  <c r="I836" i="16"/>
  <c r="I837" i="16"/>
  <c r="I838" i="16"/>
  <c r="I839" i="16"/>
  <c r="I840" i="16"/>
  <c r="I841" i="16"/>
  <c r="I842" i="16"/>
  <c r="I843" i="16"/>
  <c r="I844" i="16"/>
  <c r="I845" i="16"/>
  <c r="I846" i="16"/>
  <c r="I847" i="16"/>
  <c r="I848" i="16"/>
  <c r="I849" i="16"/>
  <c r="I850" i="16"/>
  <c r="I851" i="16"/>
  <c r="I852" i="16"/>
  <c r="I853" i="16"/>
  <c r="I854" i="16"/>
  <c r="I855" i="16"/>
  <c r="I856" i="16"/>
  <c r="I857" i="16"/>
  <c r="I858" i="16"/>
  <c r="I859" i="16"/>
  <c r="I860" i="16"/>
  <c r="I861" i="16"/>
  <c r="I862" i="16"/>
  <c r="I863" i="16"/>
  <c r="I864" i="16"/>
  <c r="I865" i="16"/>
  <c r="I866" i="16"/>
  <c r="I867" i="16"/>
  <c r="I868" i="16"/>
  <c r="I869" i="16"/>
  <c r="I870" i="16"/>
  <c r="I871" i="16"/>
  <c r="I872" i="16"/>
  <c r="I873" i="16"/>
  <c r="I874" i="16"/>
  <c r="I875" i="16"/>
  <c r="I876" i="16"/>
  <c r="I877" i="16"/>
  <c r="I878" i="16"/>
  <c r="I879" i="16"/>
  <c r="I880" i="16"/>
  <c r="I881" i="16"/>
  <c r="I882" i="16"/>
  <c r="I883" i="16"/>
  <c r="I884" i="16"/>
  <c r="I885" i="16"/>
  <c r="I886" i="16"/>
  <c r="I887" i="16"/>
  <c r="I888" i="16"/>
  <c r="I889" i="16"/>
  <c r="I890" i="16"/>
  <c r="I891" i="16"/>
  <c r="I892" i="16"/>
  <c r="I893" i="16"/>
  <c r="I894" i="16"/>
  <c r="I895" i="16"/>
  <c r="I896" i="16"/>
  <c r="I897" i="16"/>
  <c r="I898" i="16"/>
  <c r="I899" i="16"/>
  <c r="I900" i="16"/>
  <c r="I901" i="16"/>
  <c r="I902" i="16"/>
  <c r="I903" i="16"/>
  <c r="I904" i="16"/>
  <c r="I905" i="16"/>
  <c r="I906" i="16"/>
  <c r="I907" i="16"/>
  <c r="I908" i="16"/>
  <c r="I909" i="16"/>
  <c r="I910" i="16"/>
  <c r="I911" i="16"/>
  <c r="I912" i="16"/>
  <c r="I913" i="16"/>
  <c r="I914" i="16"/>
  <c r="I915" i="16"/>
  <c r="I916" i="16"/>
  <c r="I917" i="16"/>
  <c r="I659" i="16"/>
  <c r="I660" i="16"/>
  <c r="I661" i="16"/>
  <c r="I662" i="16"/>
  <c r="I663" i="16"/>
  <c r="I664" i="16"/>
  <c r="I665" i="16"/>
  <c r="I666" i="16"/>
  <c r="I667" i="16"/>
  <c r="I668" i="16"/>
  <c r="I669" i="16"/>
  <c r="I670" i="16"/>
  <c r="I671" i="16"/>
  <c r="I672" i="16"/>
  <c r="I673" i="16"/>
  <c r="I674" i="16"/>
  <c r="I675" i="16"/>
  <c r="I676" i="16"/>
  <c r="I677" i="16"/>
  <c r="I678" i="16"/>
  <c r="I679" i="16"/>
  <c r="I680" i="16"/>
  <c r="I681" i="16"/>
  <c r="I682" i="16"/>
  <c r="I683" i="16"/>
  <c r="I684" i="16"/>
  <c r="I685" i="16"/>
  <c r="I686" i="16"/>
  <c r="I687" i="16"/>
  <c r="I688" i="16"/>
  <c r="I689" i="16"/>
  <c r="I690" i="16"/>
  <c r="I691" i="16"/>
  <c r="I692" i="16"/>
  <c r="I693" i="16"/>
  <c r="I694" i="16"/>
  <c r="I695" i="16"/>
  <c r="I696" i="16"/>
  <c r="I697" i="16"/>
  <c r="I698" i="16"/>
  <c r="I699" i="16"/>
  <c r="I700" i="16"/>
  <c r="I701" i="16"/>
  <c r="I702" i="16"/>
  <c r="I703" i="16"/>
  <c r="I704" i="16"/>
  <c r="I705" i="16"/>
  <c r="I706" i="16"/>
  <c r="I707" i="16"/>
  <c r="I708" i="16"/>
  <c r="I709" i="16"/>
  <c r="I710" i="16"/>
  <c r="I711" i="16"/>
  <c r="I712" i="16"/>
  <c r="I713" i="16"/>
  <c r="I714" i="16"/>
  <c r="I715" i="16"/>
  <c r="I716" i="16"/>
  <c r="I717" i="16"/>
  <c r="I718" i="16"/>
  <c r="I719" i="16"/>
  <c r="I720" i="16"/>
  <c r="I721" i="16"/>
  <c r="I722" i="16"/>
  <c r="I723" i="16"/>
  <c r="I724" i="16"/>
  <c r="I725" i="16"/>
  <c r="I726" i="16"/>
  <c r="I727" i="16"/>
  <c r="I728" i="16"/>
  <c r="I729" i="16"/>
  <c r="I730" i="16"/>
  <c r="I731" i="16"/>
  <c r="I732" i="16"/>
  <c r="I733" i="16"/>
  <c r="I734" i="16"/>
  <c r="I735" i="16"/>
  <c r="I736" i="16"/>
  <c r="I737" i="16"/>
  <c r="I738" i="16"/>
  <c r="I739" i="16"/>
  <c r="I740" i="16"/>
  <c r="I741" i="16"/>
  <c r="I742" i="16"/>
  <c r="I743" i="16"/>
  <c r="I744" i="16"/>
  <c r="I745" i="16"/>
  <c r="I746" i="16"/>
  <c r="I747" i="16"/>
  <c r="I748" i="16"/>
  <c r="I749" i="16"/>
  <c r="I750" i="16"/>
  <c r="I751" i="16"/>
  <c r="I752" i="16"/>
  <c r="I753" i="16"/>
  <c r="I754" i="16"/>
  <c r="I755" i="16"/>
  <c r="I756" i="16"/>
  <c r="I757" i="16"/>
  <c r="I758" i="16"/>
  <c r="I759" i="16"/>
  <c r="I760" i="16"/>
  <c r="I761" i="16"/>
  <c r="I762" i="16"/>
  <c r="I763" i="16"/>
  <c r="I764" i="16"/>
  <c r="I765" i="16"/>
  <c r="I766" i="16"/>
  <c r="I767" i="16"/>
  <c r="I768" i="16"/>
  <c r="I769" i="16"/>
  <c r="I770" i="16"/>
  <c r="I771" i="16"/>
  <c r="I772" i="16"/>
  <c r="I773" i="16"/>
  <c r="I774" i="16"/>
  <c r="I775" i="16"/>
  <c r="I776" i="16"/>
  <c r="I777" i="16"/>
  <c r="I778" i="16"/>
  <c r="I779" i="16"/>
  <c r="I780" i="16"/>
  <c r="I781" i="16"/>
  <c r="I782" i="16"/>
  <c r="I783" i="16"/>
  <c r="I784" i="16"/>
  <c r="I785" i="16"/>
  <c r="I786" i="16"/>
  <c r="I528" i="16"/>
  <c r="I529" i="16"/>
  <c r="I530" i="16"/>
  <c r="I531" i="16"/>
  <c r="I532" i="16"/>
  <c r="I533" i="16"/>
  <c r="I534" i="16"/>
  <c r="I535" i="16"/>
  <c r="I536" i="16"/>
  <c r="I537" i="16"/>
  <c r="I538" i="16"/>
  <c r="I539" i="16"/>
  <c r="I540" i="16"/>
  <c r="I541" i="16"/>
  <c r="I542" i="16"/>
  <c r="I543" i="16"/>
  <c r="I544" i="16"/>
  <c r="I545" i="16"/>
  <c r="I546" i="16"/>
  <c r="I547" i="16"/>
  <c r="I548" i="16"/>
  <c r="I549" i="16"/>
  <c r="I550" i="16"/>
  <c r="I551" i="16"/>
  <c r="I552" i="16"/>
  <c r="I553" i="16"/>
  <c r="I554" i="16"/>
  <c r="I555" i="16"/>
  <c r="I556" i="16"/>
  <c r="I557" i="16"/>
  <c r="I558" i="16"/>
  <c r="I559" i="16"/>
  <c r="I560" i="16"/>
  <c r="I561" i="16"/>
  <c r="I562" i="16"/>
  <c r="I563" i="16"/>
  <c r="I564" i="16"/>
  <c r="I565" i="16"/>
  <c r="I566" i="16"/>
  <c r="I567" i="16"/>
  <c r="I568" i="16"/>
  <c r="I569" i="16"/>
  <c r="I570" i="16"/>
  <c r="I571" i="16"/>
  <c r="I572" i="16"/>
  <c r="I573" i="16"/>
  <c r="I574" i="16"/>
  <c r="I575" i="16"/>
  <c r="I576" i="16"/>
  <c r="I577" i="16"/>
  <c r="I578" i="16"/>
  <c r="I579" i="16"/>
  <c r="I580" i="16"/>
  <c r="I581" i="16"/>
  <c r="I582" i="16"/>
  <c r="I583" i="16"/>
  <c r="I584" i="16"/>
  <c r="I585" i="16"/>
  <c r="I586" i="16"/>
  <c r="I587" i="16"/>
  <c r="I588" i="16"/>
  <c r="I589" i="16"/>
  <c r="I590" i="16"/>
  <c r="I591" i="16"/>
  <c r="I592" i="16"/>
  <c r="I593" i="16"/>
  <c r="I594" i="16"/>
  <c r="I595" i="16"/>
  <c r="I596" i="16"/>
  <c r="I597" i="16"/>
  <c r="I598" i="16"/>
  <c r="I599" i="16"/>
  <c r="I600" i="16"/>
  <c r="I601" i="16"/>
  <c r="I602" i="16"/>
  <c r="I603" i="16"/>
  <c r="I604" i="16"/>
  <c r="I605" i="16"/>
  <c r="I606" i="16"/>
  <c r="I607" i="16"/>
  <c r="I608" i="16"/>
  <c r="I609" i="16"/>
  <c r="I610" i="16"/>
  <c r="I611" i="16"/>
  <c r="I612" i="16"/>
  <c r="I613" i="16"/>
  <c r="I614" i="16"/>
  <c r="I615" i="16"/>
  <c r="I616" i="16"/>
  <c r="I617" i="16"/>
  <c r="I618" i="16"/>
  <c r="I619" i="16"/>
  <c r="I620" i="16"/>
  <c r="I621" i="16"/>
  <c r="I622" i="16"/>
  <c r="I623" i="16"/>
  <c r="I624" i="16"/>
  <c r="I625" i="16"/>
  <c r="I626" i="16"/>
  <c r="I627" i="16"/>
  <c r="I628" i="16"/>
  <c r="I629" i="16"/>
  <c r="I630" i="16"/>
  <c r="I631" i="16"/>
  <c r="I632" i="16"/>
  <c r="I633" i="16"/>
  <c r="I634" i="16"/>
  <c r="I635" i="16"/>
  <c r="I636" i="16"/>
  <c r="I637" i="16"/>
  <c r="I638" i="16"/>
  <c r="I639" i="16"/>
  <c r="I640" i="16"/>
  <c r="I641" i="16"/>
  <c r="I642" i="16"/>
  <c r="I643" i="16"/>
  <c r="I644" i="16"/>
  <c r="I645" i="16"/>
  <c r="I646" i="16"/>
  <c r="I647" i="16"/>
  <c r="I648" i="16"/>
  <c r="I649" i="16"/>
  <c r="I650" i="16"/>
  <c r="I651" i="16"/>
  <c r="I652" i="16"/>
  <c r="I653" i="16"/>
  <c r="I654" i="16"/>
  <c r="I655" i="16"/>
  <c r="I397" i="16"/>
  <c r="I398" i="16"/>
  <c r="I399" i="16"/>
  <c r="I400" i="16"/>
  <c r="I401" i="16"/>
  <c r="I402" i="16"/>
  <c r="I403" i="16"/>
  <c r="I404" i="16"/>
  <c r="I405" i="16"/>
  <c r="I406" i="16"/>
  <c r="I407" i="16"/>
  <c r="I408" i="16"/>
  <c r="I409" i="16"/>
  <c r="I410" i="16"/>
  <c r="I411" i="16"/>
  <c r="I412" i="16"/>
  <c r="I413" i="16"/>
  <c r="I414" i="16"/>
  <c r="I415" i="16"/>
  <c r="I416" i="16"/>
  <c r="I417"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I520" i="16"/>
  <c r="I521" i="16"/>
  <c r="I522" i="16"/>
  <c r="I523" i="16"/>
  <c r="I524"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85" i="16"/>
  <c r="I386" i="16"/>
  <c r="I387" i="16"/>
  <c r="I388" i="16"/>
  <c r="I389" i="16"/>
  <c r="I390" i="16"/>
  <c r="I391" i="16"/>
  <c r="I392" i="16"/>
  <c r="I393"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G1034" i="8"/>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B70" i="17" a="1"/>
  <c r="B70" i="17" s="1"/>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B5"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38" i="17"/>
  <c r="J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H2" i="13"/>
  <c r="H3" i="13"/>
  <c r="I3" i="13" s="1"/>
  <c r="H4" i="13"/>
  <c r="I4" i="13" s="1"/>
  <c r="H5" i="13"/>
  <c r="H6" i="13"/>
  <c r="H7" i="13"/>
  <c r="I7" i="13" s="1"/>
  <c r="H8" i="13"/>
  <c r="I8" i="13" s="1"/>
  <c r="H9" i="13"/>
  <c r="H10" i="13"/>
  <c r="H11" i="13"/>
  <c r="I11" i="13" s="1"/>
  <c r="H12" i="13"/>
  <c r="I12" i="13" s="1"/>
  <c r="H13" i="13"/>
  <c r="H14" i="13"/>
  <c r="H15" i="13"/>
  <c r="I15" i="13" s="1"/>
  <c r="H16" i="13"/>
  <c r="I16" i="13" s="1"/>
  <c r="H17" i="13"/>
  <c r="H18" i="13"/>
  <c r="H19" i="13"/>
  <c r="I19" i="13" s="1"/>
  <c r="H20" i="13"/>
  <c r="I20" i="13" s="1"/>
  <c r="H21" i="13"/>
  <c r="H22" i="13"/>
  <c r="H23" i="13"/>
  <c r="I23" i="13" s="1"/>
  <c r="H24" i="13"/>
  <c r="I24" i="13" s="1"/>
  <c r="H25" i="13"/>
  <c r="H26" i="13"/>
  <c r="H27" i="13"/>
  <c r="I27" i="13" s="1"/>
  <c r="H28" i="13"/>
  <c r="I28" i="13" s="1"/>
  <c r="H29" i="13"/>
  <c r="H30" i="13"/>
  <c r="H31" i="13"/>
  <c r="I31" i="13" s="1"/>
  <c r="H32" i="13"/>
  <c r="I32" i="13" s="1"/>
  <c r="H33" i="13"/>
  <c r="H34" i="13"/>
  <c r="H35" i="13"/>
  <c r="I35" i="13" s="1"/>
  <c r="H36" i="13"/>
  <c r="I36" i="13" s="1"/>
  <c r="H37" i="13"/>
  <c r="H38" i="13"/>
  <c r="H39" i="13"/>
  <c r="H40" i="13"/>
  <c r="I40" i="13" s="1"/>
  <c r="H41" i="13"/>
  <c r="H42" i="13"/>
  <c r="H43" i="13"/>
  <c r="I43" i="13" s="1"/>
  <c r="H44" i="13"/>
  <c r="I44" i="13" s="1"/>
  <c r="H45" i="13"/>
  <c r="H46" i="13"/>
  <c r="H47" i="13"/>
  <c r="I47" i="13" s="1"/>
  <c r="H48" i="13"/>
  <c r="I48" i="13" s="1"/>
  <c r="H49" i="13"/>
  <c r="H50" i="13"/>
  <c r="H51" i="13"/>
  <c r="I51" i="13" s="1"/>
  <c r="H52" i="13"/>
  <c r="I52" i="13" s="1"/>
  <c r="H53" i="13"/>
  <c r="H54" i="13"/>
  <c r="H55" i="13"/>
  <c r="I55" i="13" s="1"/>
  <c r="H56" i="13"/>
  <c r="I56" i="13" s="1"/>
  <c r="H57" i="13"/>
  <c r="H58" i="13"/>
  <c r="H59" i="13"/>
  <c r="I59" i="13" s="1"/>
  <c r="H60" i="13"/>
  <c r="I60" i="13" s="1"/>
  <c r="H61" i="13"/>
  <c r="H62" i="13"/>
  <c r="H63" i="13"/>
  <c r="I63" i="13" s="1"/>
  <c r="H64" i="13"/>
  <c r="I64" i="13" s="1"/>
  <c r="H65" i="13"/>
  <c r="H66" i="13"/>
  <c r="H67" i="13"/>
  <c r="I67" i="13" s="1"/>
  <c r="H68" i="13"/>
  <c r="I68" i="13" s="1"/>
  <c r="H69" i="13"/>
  <c r="H70" i="13"/>
  <c r="H71" i="13"/>
  <c r="H72" i="13"/>
  <c r="I72" i="13" s="1"/>
  <c r="H73" i="13"/>
  <c r="H74" i="13"/>
  <c r="H75" i="13"/>
  <c r="I75" i="13" s="1"/>
  <c r="H76" i="13"/>
  <c r="I76" i="13" s="1"/>
  <c r="H77" i="13"/>
  <c r="H78" i="13"/>
  <c r="H79" i="13"/>
  <c r="I79" i="13" s="1"/>
  <c r="H80" i="13"/>
  <c r="I80" i="13" s="1"/>
  <c r="H81" i="13"/>
  <c r="H82" i="13"/>
  <c r="H83" i="13"/>
  <c r="I83" i="13" s="1"/>
  <c r="H84" i="13"/>
  <c r="I84" i="13" s="1"/>
  <c r="H85" i="13"/>
  <c r="H86" i="13"/>
  <c r="H87" i="13"/>
  <c r="I87" i="13" s="1"/>
  <c r="H88" i="13"/>
  <c r="I88" i="13" s="1"/>
  <c r="H89" i="13"/>
  <c r="H90" i="13"/>
  <c r="H91" i="13"/>
  <c r="I91" i="13" s="1"/>
  <c r="H92" i="13"/>
  <c r="I92" i="13" s="1"/>
  <c r="H93" i="13"/>
  <c r="H94" i="13"/>
  <c r="H95" i="13"/>
  <c r="I95" i="13" s="1"/>
  <c r="H96" i="13"/>
  <c r="I96" i="13" s="1"/>
  <c r="H97" i="13"/>
  <c r="H98" i="13"/>
  <c r="H99" i="13"/>
  <c r="I99" i="13" s="1"/>
  <c r="H100" i="13"/>
  <c r="I100" i="13" s="1"/>
  <c r="H101" i="13"/>
  <c r="H102" i="13"/>
  <c r="H103" i="13"/>
  <c r="I103" i="13" s="1"/>
  <c r="H104" i="13"/>
  <c r="I104" i="13" s="1"/>
  <c r="H105" i="13"/>
  <c r="H106" i="13"/>
  <c r="H107" i="13"/>
  <c r="I107" i="13" s="1"/>
  <c r="H108" i="13"/>
  <c r="I108" i="13" s="1"/>
  <c r="H109" i="13"/>
  <c r="H110" i="13"/>
  <c r="H111" i="13"/>
  <c r="I111" i="13" s="1"/>
  <c r="H112" i="13"/>
  <c r="I112" i="13" s="1"/>
  <c r="H113" i="13"/>
  <c r="H114" i="13"/>
  <c r="H115" i="13"/>
  <c r="I115" i="13" s="1"/>
  <c r="H116" i="13"/>
  <c r="I116" i="13" s="1"/>
  <c r="H117" i="13"/>
  <c r="H118" i="13"/>
  <c r="H119" i="13"/>
  <c r="I119" i="13" s="1"/>
  <c r="H120" i="13"/>
  <c r="I120" i="13" s="1"/>
  <c r="H121" i="13"/>
  <c r="H122" i="13"/>
  <c r="H123" i="13"/>
  <c r="I123" i="13" s="1"/>
  <c r="H124" i="13"/>
  <c r="I124" i="13" s="1"/>
  <c r="H125" i="13"/>
  <c r="H126" i="13"/>
  <c r="H127" i="13"/>
  <c r="H128" i="13"/>
  <c r="I128" i="13" s="1"/>
  <c r="H129" i="13"/>
  <c r="H130" i="13"/>
  <c r="H131" i="13"/>
  <c r="I131" i="13" s="1"/>
  <c r="H132" i="13"/>
  <c r="I132" i="13" s="1"/>
  <c r="H133" i="13"/>
  <c r="H134" i="13"/>
  <c r="H135" i="13"/>
  <c r="I135" i="13" s="1"/>
  <c r="H136" i="13"/>
  <c r="I136" i="13" s="1"/>
  <c r="H137" i="13"/>
  <c r="H138" i="13"/>
  <c r="H139" i="13"/>
  <c r="I139" i="13" s="1"/>
  <c r="H140" i="13"/>
  <c r="I140" i="13" s="1"/>
  <c r="H141" i="13"/>
  <c r="H142" i="13"/>
  <c r="H143" i="13"/>
  <c r="I143" i="13" s="1"/>
  <c r="H144" i="13"/>
  <c r="I144" i="13" s="1"/>
  <c r="H145" i="13"/>
  <c r="H146" i="13"/>
  <c r="H147" i="13"/>
  <c r="I147" i="13" s="1"/>
  <c r="H148" i="13"/>
  <c r="I148" i="13" s="1"/>
  <c r="H149" i="13"/>
  <c r="H150" i="13"/>
  <c r="H151" i="13"/>
  <c r="I151" i="13" s="1"/>
  <c r="H152" i="13"/>
  <c r="I152" i="13" s="1"/>
  <c r="H153" i="13"/>
  <c r="H154" i="13"/>
  <c r="H155" i="13"/>
  <c r="I155" i="13" s="1"/>
  <c r="H156" i="13"/>
  <c r="I156" i="13" s="1"/>
  <c r="H157" i="13"/>
  <c r="H158" i="13"/>
  <c r="H159" i="13"/>
  <c r="I159" i="13" s="1"/>
  <c r="H160" i="13"/>
  <c r="I160" i="13" s="1"/>
  <c r="H161" i="13"/>
  <c r="H162" i="13"/>
  <c r="H163" i="13"/>
  <c r="I163" i="13" s="1"/>
  <c r="H164" i="13"/>
  <c r="I164" i="13" s="1"/>
  <c r="H165" i="13"/>
  <c r="H166" i="13"/>
  <c r="H167" i="13"/>
  <c r="I167" i="13" s="1"/>
  <c r="H168" i="13"/>
  <c r="I168" i="13" s="1"/>
  <c r="H169" i="13"/>
  <c r="H170" i="13"/>
  <c r="H171" i="13"/>
  <c r="I171" i="13" s="1"/>
  <c r="H172" i="13"/>
  <c r="I172" i="13" s="1"/>
  <c r="H173" i="13"/>
  <c r="H174" i="13"/>
  <c r="H175" i="13"/>
  <c r="I175" i="13" s="1"/>
  <c r="H176" i="13"/>
  <c r="I176" i="13" s="1"/>
  <c r="H177" i="13"/>
  <c r="H178" i="13"/>
  <c r="H179" i="13"/>
  <c r="I179" i="13" s="1"/>
  <c r="H180" i="13"/>
  <c r="I180" i="13" s="1"/>
  <c r="H181" i="13"/>
  <c r="H182" i="13"/>
  <c r="H183" i="13"/>
  <c r="I183" i="13" s="1"/>
  <c r="H184" i="13"/>
  <c r="H185" i="13"/>
  <c r="H186" i="13"/>
  <c r="H187" i="13"/>
  <c r="I187" i="13" s="1"/>
  <c r="H188" i="13"/>
  <c r="I188" i="13" s="1"/>
  <c r="H189" i="13"/>
  <c r="H190" i="13"/>
  <c r="H191" i="13"/>
  <c r="I191" i="13" s="1"/>
  <c r="H192" i="13"/>
  <c r="I192" i="13" s="1"/>
  <c r="H193" i="13"/>
  <c r="H194" i="13"/>
  <c r="H195" i="13"/>
  <c r="I195" i="13" s="1"/>
  <c r="H196" i="13"/>
  <c r="I196" i="13" s="1"/>
  <c r="H197" i="13"/>
  <c r="H198" i="13"/>
  <c r="H199" i="13"/>
  <c r="I199" i="13" s="1"/>
  <c r="H200" i="13"/>
  <c r="I200" i="13" s="1"/>
  <c r="H201" i="13"/>
  <c r="H202" i="13"/>
  <c r="H203" i="13"/>
  <c r="I203" i="13" s="1"/>
  <c r="H204" i="13"/>
  <c r="I204" i="13" s="1"/>
  <c r="H205" i="13"/>
  <c r="H206" i="13"/>
  <c r="H207" i="13"/>
  <c r="I207" i="13" s="1"/>
  <c r="H208" i="13"/>
  <c r="I208" i="13" s="1"/>
  <c r="H209" i="13"/>
  <c r="H210" i="13"/>
  <c r="H211" i="13"/>
  <c r="I211" i="13" s="1"/>
  <c r="H212" i="13"/>
  <c r="I212" i="13" s="1"/>
  <c r="H213" i="13"/>
  <c r="H214" i="13"/>
  <c r="H215" i="13"/>
  <c r="I215" i="13" s="1"/>
  <c r="H216" i="13"/>
  <c r="I216" i="13" s="1"/>
  <c r="H217" i="13"/>
  <c r="H218" i="13"/>
  <c r="H219" i="13"/>
  <c r="I219" i="13" s="1"/>
  <c r="H220" i="13"/>
  <c r="I220" i="13" s="1"/>
  <c r="H221" i="13"/>
  <c r="H222" i="13"/>
  <c r="H223" i="13"/>
  <c r="I223" i="13" s="1"/>
  <c r="H224" i="13"/>
  <c r="I224" i="13" s="1"/>
  <c r="H225" i="13"/>
  <c r="H226" i="13"/>
  <c r="H227" i="13"/>
  <c r="I227" i="13" s="1"/>
  <c r="H228" i="13"/>
  <c r="I228" i="13" s="1"/>
  <c r="H229" i="13"/>
  <c r="H230" i="13"/>
  <c r="H231" i="13"/>
  <c r="I231" i="13" s="1"/>
  <c r="H232" i="13"/>
  <c r="I232" i="13" s="1"/>
  <c r="H233" i="13"/>
  <c r="H234" i="13"/>
  <c r="H235" i="13"/>
  <c r="I235" i="13" s="1"/>
  <c r="H236" i="13"/>
  <c r="I236" i="13" s="1"/>
  <c r="H237" i="13"/>
  <c r="H238" i="13"/>
  <c r="H239" i="13"/>
  <c r="H240" i="13"/>
  <c r="I240" i="13" s="1"/>
  <c r="H241" i="13"/>
  <c r="H242" i="13"/>
  <c r="H243" i="13"/>
  <c r="I243" i="13" s="1"/>
  <c r="H244" i="13"/>
  <c r="I244" i="13" s="1"/>
  <c r="H245" i="13"/>
  <c r="H246" i="13"/>
  <c r="H247" i="13"/>
  <c r="I247" i="13" s="1"/>
  <c r="H248" i="13"/>
  <c r="I248" i="13" s="1"/>
  <c r="H249" i="13"/>
  <c r="H250" i="13"/>
  <c r="H251" i="13"/>
  <c r="I251" i="13" s="1"/>
  <c r="H252" i="13"/>
  <c r="I252" i="13" s="1"/>
  <c r="H253" i="13"/>
  <c r="H254" i="13"/>
  <c r="H255" i="13"/>
  <c r="I255" i="13" s="1"/>
  <c r="H256" i="13"/>
  <c r="I256" i="13" s="1"/>
  <c r="H257" i="13"/>
  <c r="H258" i="13"/>
  <c r="H259" i="13"/>
  <c r="I259" i="13" s="1"/>
  <c r="H260" i="13"/>
  <c r="I260" i="13" s="1"/>
  <c r="H261" i="13"/>
  <c r="H262" i="13"/>
  <c r="H263" i="13"/>
  <c r="I263" i="13" s="1"/>
  <c r="H264" i="13"/>
  <c r="I264" i="13" s="1"/>
  <c r="H265" i="13"/>
  <c r="H266" i="13"/>
  <c r="H267" i="13"/>
  <c r="I267" i="13" s="1"/>
  <c r="H268" i="13"/>
  <c r="I268" i="13" s="1"/>
  <c r="H269" i="13"/>
  <c r="H270" i="13"/>
  <c r="H271" i="13"/>
  <c r="H272" i="13"/>
  <c r="H273" i="13"/>
  <c r="H274" i="13"/>
  <c r="H275" i="13"/>
  <c r="I275" i="13" s="1"/>
  <c r="H276" i="13"/>
  <c r="I276" i="13" s="1"/>
  <c r="H277" i="13"/>
  <c r="H278" i="13"/>
  <c r="H279" i="13"/>
  <c r="I279" i="13" s="1"/>
  <c r="H280" i="13"/>
  <c r="I280" i="13" s="1"/>
  <c r="H281" i="13"/>
  <c r="H282" i="13"/>
  <c r="H283" i="13"/>
  <c r="I283" i="13" s="1"/>
  <c r="H284" i="13"/>
  <c r="I284" i="13" s="1"/>
  <c r="H285" i="13"/>
  <c r="H286" i="13"/>
  <c r="H287" i="13"/>
  <c r="I287" i="13" s="1"/>
  <c r="H288" i="13"/>
  <c r="I288" i="13" s="1"/>
  <c r="H289" i="13"/>
  <c r="H290" i="13"/>
  <c r="H291" i="13"/>
  <c r="I291" i="13" s="1"/>
  <c r="H292" i="13"/>
  <c r="I292" i="13" s="1"/>
  <c r="H293" i="13"/>
  <c r="H294" i="13"/>
  <c r="H295" i="13"/>
  <c r="I295" i="13" s="1"/>
  <c r="H296" i="13"/>
  <c r="I296" i="13" s="1"/>
  <c r="H297" i="13"/>
  <c r="H298" i="13"/>
  <c r="H299" i="13"/>
  <c r="I299" i="13" s="1"/>
  <c r="H300" i="13"/>
  <c r="I300" i="13" s="1"/>
  <c r="H301" i="13"/>
  <c r="H302" i="13"/>
  <c r="H303" i="13"/>
  <c r="I303" i="13" s="1"/>
  <c r="H304" i="13"/>
  <c r="I304" i="13" s="1"/>
  <c r="H305" i="13"/>
  <c r="H306" i="13"/>
  <c r="H307" i="13"/>
  <c r="I307" i="13" s="1"/>
  <c r="H308" i="13"/>
  <c r="I308" i="13" s="1"/>
  <c r="H309" i="13"/>
  <c r="H310" i="13"/>
  <c r="H311" i="13"/>
  <c r="I311" i="13" s="1"/>
  <c r="H312" i="13"/>
  <c r="I312" i="13" s="1"/>
  <c r="H313" i="13"/>
  <c r="H314" i="13"/>
  <c r="H315" i="13"/>
  <c r="I315" i="13" s="1"/>
  <c r="H316" i="13"/>
  <c r="I316" i="13" s="1"/>
  <c r="H317" i="13"/>
  <c r="H318" i="13"/>
  <c r="H319" i="13"/>
  <c r="I319" i="13" s="1"/>
  <c r="H320" i="13"/>
  <c r="I320" i="13" s="1"/>
  <c r="H321" i="13"/>
  <c r="H322" i="13"/>
  <c r="H323" i="13"/>
  <c r="I323" i="13" s="1"/>
  <c r="H324" i="13"/>
  <c r="I324" i="13" s="1"/>
  <c r="H325" i="13"/>
  <c r="H326" i="13"/>
  <c r="H327" i="13"/>
  <c r="H328" i="13"/>
  <c r="I328" i="13" s="1"/>
  <c r="H329" i="13"/>
  <c r="H330" i="13"/>
  <c r="H331" i="13"/>
  <c r="I331" i="13" s="1"/>
  <c r="H332" i="13"/>
  <c r="I332" i="13" s="1"/>
  <c r="H333" i="13"/>
  <c r="H334" i="13"/>
  <c r="H335" i="13"/>
  <c r="I335" i="13" s="1"/>
  <c r="H336" i="13"/>
  <c r="I336" i="13" s="1"/>
  <c r="H337" i="13"/>
  <c r="H338" i="13"/>
  <c r="H339" i="13"/>
  <c r="I339" i="13" s="1"/>
  <c r="H340" i="13"/>
  <c r="I340" i="13" s="1"/>
  <c r="H341" i="13"/>
  <c r="H342" i="13"/>
  <c r="H343" i="13"/>
  <c r="I343" i="13" s="1"/>
  <c r="H344" i="13"/>
  <c r="I344" i="13" s="1"/>
  <c r="H345" i="13"/>
  <c r="H346" i="13"/>
  <c r="H347" i="13"/>
  <c r="I347" i="13" s="1"/>
  <c r="H348" i="13"/>
  <c r="I348" i="13" s="1"/>
  <c r="H349" i="13"/>
  <c r="H350" i="13"/>
  <c r="H351" i="13"/>
  <c r="H352" i="13"/>
  <c r="I352" i="13" s="1"/>
  <c r="H353" i="13"/>
  <c r="H354" i="13"/>
  <c r="H355" i="13"/>
  <c r="I355" i="13" s="1"/>
  <c r="H356" i="13"/>
  <c r="I356" i="13" s="1"/>
  <c r="H357" i="13"/>
  <c r="H358" i="13"/>
  <c r="H359" i="13"/>
  <c r="I359" i="13" s="1"/>
  <c r="H360" i="13"/>
  <c r="I360" i="13" s="1"/>
  <c r="H361" i="13"/>
  <c r="H362" i="13"/>
  <c r="H363" i="13"/>
  <c r="I363" i="13" s="1"/>
  <c r="H364" i="13"/>
  <c r="I364" i="13" s="1"/>
  <c r="H365" i="13"/>
  <c r="H366" i="13"/>
  <c r="H367" i="13"/>
  <c r="I367" i="13" s="1"/>
  <c r="H368" i="13"/>
  <c r="I368" i="13" s="1"/>
  <c r="H369" i="13"/>
  <c r="H370" i="13"/>
  <c r="H371" i="13"/>
  <c r="I371" i="13" s="1"/>
  <c r="H372" i="13"/>
  <c r="I372" i="13" s="1"/>
  <c r="H373" i="13"/>
  <c r="H374" i="13"/>
  <c r="H375" i="13"/>
  <c r="I375" i="13" s="1"/>
  <c r="H376" i="13"/>
  <c r="I376" i="13" s="1"/>
  <c r="H377" i="13"/>
  <c r="H378" i="13"/>
  <c r="H379" i="13"/>
  <c r="I379" i="13" s="1"/>
  <c r="H380" i="13"/>
  <c r="I380" i="13" s="1"/>
  <c r="H381" i="13"/>
  <c r="H382" i="13"/>
  <c r="H383" i="13"/>
  <c r="I383" i="13" s="1"/>
  <c r="H384" i="13"/>
  <c r="I384" i="13" s="1"/>
  <c r="H385" i="13"/>
  <c r="H386" i="13"/>
  <c r="H387" i="13"/>
  <c r="I387" i="13" s="1"/>
  <c r="H388" i="13"/>
  <c r="I388" i="13" s="1"/>
  <c r="H389" i="13"/>
  <c r="H390" i="13"/>
  <c r="H391" i="13"/>
  <c r="I391" i="13" s="1"/>
  <c r="H392" i="13"/>
  <c r="I392" i="13" s="1"/>
  <c r="H393" i="13"/>
  <c r="H394" i="13"/>
  <c r="H395" i="13"/>
  <c r="I395" i="13" s="1"/>
  <c r="H396" i="13"/>
  <c r="I396" i="13" s="1"/>
  <c r="H397" i="13"/>
  <c r="H398" i="13"/>
  <c r="H399" i="13"/>
  <c r="I399" i="13" s="1"/>
  <c r="H400" i="13"/>
  <c r="I400" i="13" s="1"/>
  <c r="H401" i="13"/>
  <c r="H402" i="13"/>
  <c r="H403" i="13"/>
  <c r="I403" i="13" s="1"/>
  <c r="H404" i="13"/>
  <c r="I404" i="13" s="1"/>
  <c r="H405" i="13"/>
  <c r="H406" i="13"/>
  <c r="H407" i="13"/>
  <c r="I407" i="13" s="1"/>
  <c r="H408" i="13"/>
  <c r="I408" i="13" s="1"/>
  <c r="H409" i="13"/>
  <c r="H410" i="13"/>
  <c r="H411" i="13"/>
  <c r="I411" i="13" s="1"/>
  <c r="H412" i="13"/>
  <c r="I412" i="13" s="1"/>
  <c r="H413" i="13"/>
  <c r="H414" i="13"/>
  <c r="H415" i="13"/>
  <c r="I415" i="13" s="1"/>
  <c r="H416" i="13"/>
  <c r="I416" i="13" s="1"/>
  <c r="H417" i="13"/>
  <c r="H418" i="13"/>
  <c r="H419" i="13"/>
  <c r="I419" i="13" s="1"/>
  <c r="H420" i="13"/>
  <c r="I420" i="13" s="1"/>
  <c r="H421" i="13"/>
  <c r="H422" i="13"/>
  <c r="H423" i="13"/>
  <c r="I423" i="13" s="1"/>
  <c r="H424" i="13"/>
  <c r="I424" i="13" s="1"/>
  <c r="H425" i="13"/>
  <c r="H426" i="13"/>
  <c r="H427" i="13"/>
  <c r="I427" i="13" s="1"/>
  <c r="H428" i="13"/>
  <c r="I428" i="13" s="1"/>
  <c r="H429" i="13"/>
  <c r="H430" i="13"/>
  <c r="H431" i="13"/>
  <c r="I431" i="13" s="1"/>
  <c r="H432" i="13"/>
  <c r="I432" i="13" s="1"/>
  <c r="H433" i="13"/>
  <c r="H434" i="13"/>
  <c r="H435" i="13"/>
  <c r="I435" i="13" s="1"/>
  <c r="H436" i="13"/>
  <c r="I436" i="13" s="1"/>
  <c r="H437" i="13"/>
  <c r="H438" i="13"/>
  <c r="H439" i="13"/>
  <c r="I439" i="13" s="1"/>
  <c r="H440" i="13"/>
  <c r="I440" i="13" s="1"/>
  <c r="H441" i="13"/>
  <c r="H442" i="13"/>
  <c r="H443" i="13"/>
  <c r="I443" i="13" s="1"/>
  <c r="H444" i="13"/>
  <c r="I444" i="13" s="1"/>
  <c r="H445" i="13"/>
  <c r="H446" i="13"/>
  <c r="H447" i="13"/>
  <c r="I447" i="13" s="1"/>
  <c r="H448" i="13"/>
  <c r="I448" i="13" s="1"/>
  <c r="H449" i="13"/>
  <c r="H450" i="13"/>
  <c r="H451" i="13"/>
  <c r="I451" i="13" s="1"/>
  <c r="H452" i="13"/>
  <c r="I452" i="13" s="1"/>
  <c r="H453" i="13"/>
  <c r="H454" i="13"/>
  <c r="H455" i="13"/>
  <c r="I455" i="13" s="1"/>
  <c r="H456" i="13"/>
  <c r="I456" i="13" s="1"/>
  <c r="H457" i="13"/>
  <c r="H458" i="13"/>
  <c r="H459" i="13"/>
  <c r="I459" i="13" s="1"/>
  <c r="H460" i="13"/>
  <c r="I460" i="13" s="1"/>
  <c r="H461" i="13"/>
  <c r="H462" i="13"/>
  <c r="H463" i="13"/>
  <c r="I463" i="13" s="1"/>
  <c r="H464" i="13"/>
  <c r="I464" i="13" s="1"/>
  <c r="H465" i="13"/>
  <c r="H466" i="13"/>
  <c r="H467" i="13"/>
  <c r="I467" i="13" s="1"/>
  <c r="H468" i="13"/>
  <c r="I468" i="13" s="1"/>
  <c r="H469" i="13"/>
  <c r="H470" i="13"/>
  <c r="H471" i="13"/>
  <c r="H472" i="13"/>
  <c r="I472" i="13" s="1"/>
  <c r="H473" i="13"/>
  <c r="H474" i="13"/>
  <c r="H475" i="13"/>
  <c r="I475" i="13" s="1"/>
  <c r="H476" i="13"/>
  <c r="I476" i="13" s="1"/>
  <c r="H477" i="13"/>
  <c r="H478" i="13"/>
  <c r="H479" i="13"/>
  <c r="I479" i="13" s="1"/>
  <c r="H480" i="13"/>
  <c r="I480" i="13" s="1"/>
  <c r="H481" i="13"/>
  <c r="H482" i="13"/>
  <c r="H483" i="13"/>
  <c r="I483" i="13" s="1"/>
  <c r="H484" i="13"/>
  <c r="I484" i="13" s="1"/>
  <c r="H485" i="13"/>
  <c r="H486" i="13"/>
  <c r="H487" i="13"/>
  <c r="I487" i="13" s="1"/>
  <c r="H488" i="13"/>
  <c r="I488" i="13" s="1"/>
  <c r="H489" i="13"/>
  <c r="H490" i="13"/>
  <c r="H491" i="13"/>
  <c r="I491" i="13" s="1"/>
  <c r="H492" i="13"/>
  <c r="I492" i="13" s="1"/>
  <c r="H493" i="13"/>
  <c r="H494" i="13"/>
  <c r="H495" i="13"/>
  <c r="I495" i="13" s="1"/>
  <c r="H496" i="13"/>
  <c r="I496" i="13" s="1"/>
  <c r="H497" i="13"/>
  <c r="H498" i="13"/>
  <c r="H499" i="13"/>
  <c r="I499" i="13" s="1"/>
  <c r="H500" i="13"/>
  <c r="I500" i="13" s="1"/>
  <c r="H501" i="13"/>
  <c r="I2" i="13"/>
  <c r="I5" i="13"/>
  <c r="I6" i="13"/>
  <c r="I9" i="13"/>
  <c r="I10" i="13"/>
  <c r="I13" i="13"/>
  <c r="I14" i="13"/>
  <c r="I17" i="13"/>
  <c r="I18" i="13"/>
  <c r="I21" i="13"/>
  <c r="I22" i="13"/>
  <c r="I25" i="13"/>
  <c r="I26" i="13"/>
  <c r="I29" i="13"/>
  <c r="I30" i="13"/>
  <c r="I33" i="13"/>
  <c r="I34" i="13"/>
  <c r="I37" i="13"/>
  <c r="I38" i="13"/>
  <c r="I39" i="13"/>
  <c r="I41" i="13"/>
  <c r="I42" i="13"/>
  <c r="I45" i="13"/>
  <c r="I46" i="13"/>
  <c r="I49" i="13"/>
  <c r="I50" i="13"/>
  <c r="I53" i="13"/>
  <c r="I54" i="13"/>
  <c r="I57" i="13"/>
  <c r="I58" i="13"/>
  <c r="I61" i="13"/>
  <c r="I62" i="13"/>
  <c r="I65" i="13"/>
  <c r="I66" i="13"/>
  <c r="I69" i="13"/>
  <c r="I70" i="13"/>
  <c r="I71" i="13"/>
  <c r="I73" i="13"/>
  <c r="I74" i="13"/>
  <c r="I77" i="13"/>
  <c r="I78" i="13"/>
  <c r="I81" i="13"/>
  <c r="I82" i="13"/>
  <c r="I85" i="13"/>
  <c r="I86" i="13"/>
  <c r="I89" i="13"/>
  <c r="I90" i="13"/>
  <c r="I93" i="13"/>
  <c r="I94" i="13"/>
  <c r="I97" i="13"/>
  <c r="I98" i="13"/>
  <c r="I101" i="13"/>
  <c r="I102" i="13"/>
  <c r="I105" i="13"/>
  <c r="I106" i="13"/>
  <c r="I109" i="13"/>
  <c r="I110" i="13"/>
  <c r="I113" i="13"/>
  <c r="I114" i="13"/>
  <c r="I117" i="13"/>
  <c r="I118" i="13"/>
  <c r="I121" i="13"/>
  <c r="I122" i="13"/>
  <c r="I125" i="13"/>
  <c r="I126" i="13"/>
  <c r="I127" i="13"/>
  <c r="I129" i="13"/>
  <c r="I130" i="13"/>
  <c r="I133" i="13"/>
  <c r="I134" i="13"/>
  <c r="I137" i="13"/>
  <c r="I138" i="13"/>
  <c r="I141" i="13"/>
  <c r="I142" i="13"/>
  <c r="I145" i="13"/>
  <c r="I146" i="13"/>
  <c r="I149" i="13"/>
  <c r="I150" i="13"/>
  <c r="I153" i="13"/>
  <c r="I154" i="13"/>
  <c r="I157" i="13"/>
  <c r="I158" i="13"/>
  <c r="I161" i="13"/>
  <c r="I162" i="13"/>
  <c r="I165" i="13"/>
  <c r="I166" i="13"/>
  <c r="I169" i="13"/>
  <c r="I170" i="13"/>
  <c r="I173" i="13"/>
  <c r="I174" i="13"/>
  <c r="I177" i="13"/>
  <c r="I178" i="13"/>
  <c r="I181" i="13"/>
  <c r="I182" i="13"/>
  <c r="I184" i="13"/>
  <c r="I185" i="13"/>
  <c r="I186" i="13"/>
  <c r="I189" i="13"/>
  <c r="I190" i="13"/>
  <c r="I193" i="13"/>
  <c r="I194" i="13"/>
  <c r="I197" i="13"/>
  <c r="I198" i="13"/>
  <c r="I201" i="13"/>
  <c r="I202" i="13"/>
  <c r="I205" i="13"/>
  <c r="I206" i="13"/>
  <c r="I209" i="13"/>
  <c r="I210" i="13"/>
  <c r="I213" i="13"/>
  <c r="I214" i="13"/>
  <c r="I217" i="13"/>
  <c r="I218" i="13"/>
  <c r="I221" i="13"/>
  <c r="I222" i="13"/>
  <c r="I225" i="13"/>
  <c r="I226" i="13"/>
  <c r="I229" i="13"/>
  <c r="I230" i="13"/>
  <c r="I233" i="13"/>
  <c r="I234" i="13"/>
  <c r="I237" i="13"/>
  <c r="I238" i="13"/>
  <c r="I239" i="13"/>
  <c r="I241" i="13"/>
  <c r="I242" i="13"/>
  <c r="I245" i="13"/>
  <c r="I246" i="13"/>
  <c r="I249" i="13"/>
  <c r="I250" i="13"/>
  <c r="I253" i="13"/>
  <c r="I254" i="13"/>
  <c r="I257" i="13"/>
  <c r="I258" i="13"/>
  <c r="I261" i="13"/>
  <c r="I262" i="13"/>
  <c r="I265" i="13"/>
  <c r="I266" i="13"/>
  <c r="I269" i="13"/>
  <c r="I270" i="13"/>
  <c r="I271" i="13"/>
  <c r="I272" i="13"/>
  <c r="I273" i="13"/>
  <c r="I274" i="13"/>
  <c r="I277" i="13"/>
  <c r="I278" i="13"/>
  <c r="I281" i="13"/>
  <c r="I282" i="13"/>
  <c r="I285" i="13"/>
  <c r="I286" i="13"/>
  <c r="I289" i="13"/>
  <c r="I290" i="13"/>
  <c r="I293" i="13"/>
  <c r="I294" i="13"/>
  <c r="I297" i="13"/>
  <c r="I298" i="13"/>
  <c r="I301" i="13"/>
  <c r="I302" i="13"/>
  <c r="I305" i="13"/>
  <c r="I306" i="13"/>
  <c r="I309" i="13"/>
  <c r="I310" i="13"/>
  <c r="I313" i="13"/>
  <c r="I314" i="13"/>
  <c r="I317" i="13"/>
  <c r="I318" i="13"/>
  <c r="I321" i="13"/>
  <c r="I322" i="13"/>
  <c r="I325" i="13"/>
  <c r="I326" i="13"/>
  <c r="I327" i="13"/>
  <c r="I329" i="13"/>
  <c r="I330" i="13"/>
  <c r="I333" i="13"/>
  <c r="I334" i="13"/>
  <c r="I337" i="13"/>
  <c r="I338" i="13"/>
  <c r="I341" i="13"/>
  <c r="I342" i="13"/>
  <c r="I345" i="13"/>
  <c r="I346" i="13"/>
  <c r="I349" i="13"/>
  <c r="I350" i="13"/>
  <c r="I351" i="13"/>
  <c r="I353" i="13"/>
  <c r="I354" i="13"/>
  <c r="I357" i="13"/>
  <c r="I358" i="13"/>
  <c r="I361" i="13"/>
  <c r="I362" i="13"/>
  <c r="I365" i="13"/>
  <c r="I366" i="13"/>
  <c r="I369" i="13"/>
  <c r="I370" i="13"/>
  <c r="I373" i="13"/>
  <c r="I374" i="13"/>
  <c r="I377" i="13"/>
  <c r="I378" i="13"/>
  <c r="I381" i="13"/>
  <c r="I382" i="13"/>
  <c r="I385" i="13"/>
  <c r="I386" i="13"/>
  <c r="I389" i="13"/>
  <c r="I390" i="13"/>
  <c r="I393" i="13"/>
  <c r="I394" i="13"/>
  <c r="I397" i="13"/>
  <c r="I398" i="13"/>
  <c r="I401" i="13"/>
  <c r="I402" i="13"/>
  <c r="I405" i="13"/>
  <c r="I406" i="13"/>
  <c r="I409" i="13"/>
  <c r="I410" i="13"/>
  <c r="I413" i="13"/>
  <c r="I414" i="13"/>
  <c r="I417" i="13"/>
  <c r="I418" i="13"/>
  <c r="I421" i="13"/>
  <c r="I422" i="13"/>
  <c r="I425" i="13"/>
  <c r="I426" i="13"/>
  <c r="I429" i="13"/>
  <c r="I430" i="13"/>
  <c r="I433" i="13"/>
  <c r="I434" i="13"/>
  <c r="I437" i="13"/>
  <c r="I438" i="13"/>
  <c r="I441" i="13"/>
  <c r="I442" i="13"/>
  <c r="I445" i="13"/>
  <c r="I446" i="13"/>
  <c r="I449" i="13"/>
  <c r="I450" i="13"/>
  <c r="I453" i="13"/>
  <c r="I454" i="13"/>
  <c r="I457" i="13"/>
  <c r="I458" i="13"/>
  <c r="I461" i="13"/>
  <c r="I462" i="13"/>
  <c r="I465" i="13"/>
  <c r="I466" i="13"/>
  <c r="I469" i="13"/>
  <c r="I470" i="13"/>
  <c r="I471" i="13"/>
  <c r="I473" i="13"/>
  <c r="I474" i="13"/>
  <c r="I477" i="13"/>
  <c r="I478" i="13"/>
  <c r="I481" i="13"/>
  <c r="I482" i="13"/>
  <c r="I485" i="13"/>
  <c r="I486" i="13"/>
  <c r="I489" i="13"/>
  <c r="I490" i="13"/>
  <c r="I493" i="13"/>
  <c r="I494" i="13"/>
  <c r="I497" i="13"/>
  <c r="I498" i="13"/>
  <c r="I501" i="13"/>
  <c r="K2"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B3" i="20"/>
  <c r="B4" i="20"/>
  <c r="B5" i="20"/>
  <c r="B6" i="20"/>
  <c r="B7" i="20"/>
  <c r="B8" i="20"/>
  <c r="B9" i="20"/>
  <c r="B2" i="20"/>
  <c r="C2" i="20"/>
  <c r="C3" i="20"/>
  <c r="C7" i="20"/>
  <c r="C9" i="20"/>
  <c r="C8" i="20"/>
  <c r="C4" i="20"/>
  <c r="C5" i="20"/>
  <c r="C6" i="20"/>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D12" i="11"/>
  <c r="B11" i="17"/>
  <c r="I789" i="16"/>
  <c r="I658" i="16"/>
  <c r="I527" i="16"/>
  <c r="I396" i="16"/>
  <c r="I265" i="16"/>
  <c r="I134" i="16"/>
  <c r="I2"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1" i="16"/>
  <c r="H952" i="16"/>
  <c r="H953" i="16"/>
  <c r="H954" i="16"/>
  <c r="H955" i="16"/>
  <c r="H956" i="16"/>
  <c r="H957" i="16"/>
  <c r="H958" i="16"/>
  <c r="H959" i="16"/>
  <c r="H960" i="16"/>
  <c r="H961" i="16"/>
  <c r="H962" i="16"/>
  <c r="H963" i="16"/>
  <c r="H964" i="16"/>
  <c r="H965" i="16"/>
  <c r="H966" i="16"/>
  <c r="H967" i="16"/>
  <c r="H968" i="16"/>
  <c r="H969" i="16"/>
  <c r="H970" i="16"/>
  <c r="H971" i="16"/>
  <c r="H972" i="16"/>
  <c r="H973" i="16"/>
  <c r="H974" i="16"/>
  <c r="H975" i="16"/>
  <c r="H976" i="16"/>
  <c r="H977" i="16"/>
  <c r="H978" i="16"/>
  <c r="H979" i="16"/>
  <c r="H980" i="16"/>
  <c r="H981" i="16"/>
  <c r="H982" i="16"/>
  <c r="H983" i="16"/>
  <c r="H984" i="16"/>
  <c r="H985" i="16"/>
  <c r="H986" i="16"/>
  <c r="H987" i="16"/>
  <c r="H988" i="16"/>
  <c r="H989" i="16"/>
  <c r="H990" i="16"/>
  <c r="H991"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1" i="16"/>
  <c r="H1042" i="16"/>
  <c r="H1043" i="16"/>
  <c r="H1044" i="16"/>
  <c r="H1045" i="16"/>
  <c r="H1046" i="16"/>
  <c r="H1047" i="16"/>
  <c r="H1048" i="16"/>
  <c r="H920" i="16"/>
  <c r="H921" i="16"/>
  <c r="H791" i="16"/>
  <c r="H792" i="16"/>
  <c r="H793" i="16"/>
  <c r="H794" i="16"/>
  <c r="H795" i="16"/>
  <c r="H796" i="16"/>
  <c r="H797" i="16"/>
  <c r="H798" i="16"/>
  <c r="H799" i="16"/>
  <c r="H800" i="16"/>
  <c r="H801" i="16"/>
  <c r="H802" i="16"/>
  <c r="H803" i="16"/>
  <c r="H804" i="16"/>
  <c r="H805" i="16"/>
  <c r="H806" i="16"/>
  <c r="H807" i="16"/>
  <c r="H808" i="16"/>
  <c r="H809" i="16"/>
  <c r="H810"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3" i="16"/>
  <c r="H864" i="16"/>
  <c r="H865" i="16"/>
  <c r="H866" i="16"/>
  <c r="H867" i="16"/>
  <c r="H868" i="16"/>
  <c r="H869" i="16"/>
  <c r="H870" i="16"/>
  <c r="H871" i="16"/>
  <c r="H872" i="16"/>
  <c r="H873" i="16"/>
  <c r="H874" i="16"/>
  <c r="H875" i="16"/>
  <c r="H876" i="16"/>
  <c r="H877" i="16"/>
  <c r="H878" i="16"/>
  <c r="H879" i="16"/>
  <c r="H880" i="16"/>
  <c r="H881" i="16"/>
  <c r="H882" i="16"/>
  <c r="H883" i="16"/>
  <c r="H884" i="16"/>
  <c r="H885" i="16"/>
  <c r="H886" i="16"/>
  <c r="H887" i="16"/>
  <c r="H888" i="16"/>
  <c r="H889" i="16"/>
  <c r="H890" i="16"/>
  <c r="H891" i="16"/>
  <c r="H892" i="16"/>
  <c r="H893" i="16"/>
  <c r="H894" i="16"/>
  <c r="H895" i="16"/>
  <c r="H896" i="16"/>
  <c r="H897" i="16"/>
  <c r="H898" i="16"/>
  <c r="H899" i="16"/>
  <c r="H900" i="16"/>
  <c r="H901" i="16"/>
  <c r="H902" i="16"/>
  <c r="H903" i="16"/>
  <c r="H904" i="16"/>
  <c r="H905" i="16"/>
  <c r="H906" i="16"/>
  <c r="H907" i="16"/>
  <c r="H908" i="16"/>
  <c r="H909" i="16"/>
  <c r="H910" i="16"/>
  <c r="H911" i="16"/>
  <c r="H912" i="16"/>
  <c r="H913" i="16"/>
  <c r="H914" i="16"/>
  <c r="H915" i="16"/>
  <c r="H916" i="16"/>
  <c r="H917" i="16"/>
  <c r="H790" i="16"/>
  <c r="H78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716" i="16"/>
  <c r="H717" i="16"/>
  <c r="H718" i="16"/>
  <c r="H719" i="16"/>
  <c r="H720" i="16"/>
  <c r="H721"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5" i="16"/>
  <c r="H786" i="16"/>
  <c r="H658" i="16"/>
  <c r="H659"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527" i="16"/>
  <c r="H528"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396" i="16"/>
  <c r="H397"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265" i="16"/>
  <c r="H266"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134" i="16"/>
  <c r="H135" i="16"/>
  <c r="H2"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3" i="16"/>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M2" i="8"/>
  <c r="N2" i="8" s="1"/>
  <c r="M3" i="8"/>
  <c r="N3" i="8" s="1"/>
  <c r="M4" i="8"/>
  <c r="N4" i="8" s="1"/>
  <c r="M5" i="8"/>
  <c r="N5" i="8" s="1"/>
  <c r="M6" i="8"/>
  <c r="N6" i="8" s="1"/>
  <c r="M7" i="8"/>
  <c r="N7" i="8" s="1"/>
  <c r="M8" i="8"/>
  <c r="N8" i="8" s="1"/>
  <c r="M9" i="8"/>
  <c r="N9" i="8" s="1"/>
  <c r="M10" i="8"/>
  <c r="N10" i="8" s="1"/>
  <c r="M11" i="8"/>
  <c r="N11" i="8" s="1"/>
  <c r="M12" i="8"/>
  <c r="N12" i="8" s="1"/>
  <c r="M13" i="8"/>
  <c r="N13" i="8" s="1"/>
  <c r="M14" i="8"/>
  <c r="N14" i="8" s="1"/>
  <c r="M15" i="8"/>
  <c r="N15" i="8" s="1"/>
  <c r="M16" i="8"/>
  <c r="N16" i="8" s="1"/>
  <c r="M17" i="8"/>
  <c r="N17" i="8" s="1"/>
  <c r="M18" i="8"/>
  <c r="N18" i="8" s="1"/>
  <c r="M19" i="8"/>
  <c r="N19" i="8" s="1"/>
  <c r="M20" i="8"/>
  <c r="N20" i="8" s="1"/>
  <c r="M21" i="8"/>
  <c r="N21" i="8" s="1"/>
  <c r="M22" i="8"/>
  <c r="N22" i="8" s="1"/>
  <c r="M23" i="8"/>
  <c r="N23" i="8" s="1"/>
  <c r="M24" i="8"/>
  <c r="N24" i="8" s="1"/>
  <c r="M25" i="8"/>
  <c r="N25" i="8" s="1"/>
  <c r="M26" i="8"/>
  <c r="N26" i="8" s="1"/>
  <c r="M27" i="8"/>
  <c r="N27" i="8" s="1"/>
  <c r="M28" i="8"/>
  <c r="N28" i="8" s="1"/>
  <c r="M29" i="8"/>
  <c r="N29" i="8" s="1"/>
  <c r="M30" i="8"/>
  <c r="N30" i="8" s="1"/>
  <c r="M31" i="8"/>
  <c r="N31" i="8" s="1"/>
  <c r="M32" i="8"/>
  <c r="N32" i="8" s="1"/>
  <c r="M33" i="8"/>
  <c r="N33" i="8" s="1"/>
  <c r="M34" i="8"/>
  <c r="N34" i="8" s="1"/>
  <c r="M35" i="8"/>
  <c r="N35" i="8" s="1"/>
  <c r="M36" i="8"/>
  <c r="N36" i="8" s="1"/>
  <c r="M37" i="8"/>
  <c r="N37" i="8" s="1"/>
  <c r="M38" i="8"/>
  <c r="N38" i="8" s="1"/>
  <c r="M39" i="8"/>
  <c r="N39" i="8" s="1"/>
  <c r="M40" i="8"/>
  <c r="N40" i="8" s="1"/>
  <c r="M41" i="8"/>
  <c r="N41" i="8" s="1"/>
  <c r="M42" i="8"/>
  <c r="N42" i="8" s="1"/>
  <c r="M43" i="8"/>
  <c r="N43" i="8" s="1"/>
  <c r="M44" i="8"/>
  <c r="N44" i="8" s="1"/>
  <c r="M45" i="8"/>
  <c r="N45" i="8" s="1"/>
  <c r="M46" i="8"/>
  <c r="N46" i="8" s="1"/>
  <c r="M47" i="8"/>
  <c r="N47" i="8" s="1"/>
  <c r="M48" i="8"/>
  <c r="N48" i="8" s="1"/>
  <c r="M49" i="8"/>
  <c r="N49" i="8" s="1"/>
  <c r="M50" i="8"/>
  <c r="N50" i="8" s="1"/>
  <c r="M51" i="8"/>
  <c r="N51" i="8" s="1"/>
  <c r="M52" i="8"/>
  <c r="N52" i="8" s="1"/>
  <c r="M53" i="8"/>
  <c r="N53" i="8" s="1"/>
  <c r="M54" i="8"/>
  <c r="N54" i="8" s="1"/>
  <c r="M55" i="8"/>
  <c r="N55" i="8" s="1"/>
  <c r="M56" i="8"/>
  <c r="N56" i="8" s="1"/>
  <c r="M57" i="8"/>
  <c r="N57" i="8" s="1"/>
  <c r="M58" i="8"/>
  <c r="N58" i="8" s="1"/>
  <c r="M59" i="8"/>
  <c r="N59" i="8" s="1"/>
  <c r="M60" i="8"/>
  <c r="N60" i="8" s="1"/>
  <c r="M61" i="8"/>
  <c r="N61" i="8" s="1"/>
  <c r="M62" i="8"/>
  <c r="N62" i="8" s="1"/>
  <c r="M63" i="8"/>
  <c r="N63" i="8" s="1"/>
  <c r="M64" i="8"/>
  <c r="N64" i="8" s="1"/>
  <c r="M65" i="8"/>
  <c r="N65" i="8" s="1"/>
  <c r="M66" i="8"/>
  <c r="N66" i="8" s="1"/>
  <c r="M67" i="8"/>
  <c r="N67" i="8" s="1"/>
  <c r="M68" i="8"/>
  <c r="N68" i="8" s="1"/>
  <c r="M69" i="8"/>
  <c r="N69" i="8" s="1"/>
  <c r="M70" i="8"/>
  <c r="N70" i="8" s="1"/>
  <c r="M71" i="8"/>
  <c r="N71" i="8" s="1"/>
  <c r="M72" i="8"/>
  <c r="N72" i="8" s="1"/>
  <c r="M73" i="8"/>
  <c r="N73" i="8" s="1"/>
  <c r="M74" i="8"/>
  <c r="N74" i="8" s="1"/>
  <c r="M75" i="8"/>
  <c r="N75" i="8" s="1"/>
  <c r="M76" i="8"/>
  <c r="N76" i="8" s="1"/>
  <c r="M77" i="8"/>
  <c r="N77" i="8" s="1"/>
  <c r="M78" i="8"/>
  <c r="N78" i="8" s="1"/>
  <c r="M79" i="8"/>
  <c r="N79" i="8" s="1"/>
  <c r="M80" i="8"/>
  <c r="N80" i="8" s="1"/>
  <c r="M81" i="8"/>
  <c r="N81" i="8" s="1"/>
  <c r="M82" i="8"/>
  <c r="N82" i="8" s="1"/>
  <c r="M83" i="8"/>
  <c r="N83" i="8" s="1"/>
  <c r="M84" i="8"/>
  <c r="N84" i="8" s="1"/>
  <c r="M85" i="8"/>
  <c r="N85" i="8" s="1"/>
  <c r="M86" i="8"/>
  <c r="N86" i="8" s="1"/>
  <c r="M87" i="8"/>
  <c r="N87" i="8" s="1"/>
  <c r="M88" i="8"/>
  <c r="N88" i="8" s="1"/>
  <c r="M89" i="8"/>
  <c r="N89" i="8" s="1"/>
  <c r="M90" i="8"/>
  <c r="N90" i="8" s="1"/>
  <c r="M91" i="8"/>
  <c r="N91" i="8" s="1"/>
  <c r="M92" i="8"/>
  <c r="N92" i="8" s="1"/>
  <c r="M93" i="8"/>
  <c r="N93" i="8" s="1"/>
  <c r="M94" i="8"/>
  <c r="N94" i="8" s="1"/>
  <c r="M95" i="8"/>
  <c r="N95" i="8" s="1"/>
  <c r="M96" i="8"/>
  <c r="N96" i="8" s="1"/>
  <c r="M97" i="8"/>
  <c r="N97" i="8" s="1"/>
  <c r="M98" i="8"/>
  <c r="N98" i="8" s="1"/>
  <c r="M99" i="8"/>
  <c r="N99" i="8" s="1"/>
  <c r="M100" i="8"/>
  <c r="N100" i="8" s="1"/>
  <c r="M101" i="8"/>
  <c r="N101" i="8" s="1"/>
  <c r="M102" i="8"/>
  <c r="N102" i="8" s="1"/>
  <c r="M103" i="8"/>
  <c r="N103" i="8" s="1"/>
  <c r="M104" i="8"/>
  <c r="N104" i="8" s="1"/>
  <c r="M105" i="8"/>
  <c r="N105" i="8" s="1"/>
  <c r="M106" i="8"/>
  <c r="N106" i="8" s="1"/>
  <c r="M107" i="8"/>
  <c r="N107" i="8" s="1"/>
  <c r="M108" i="8"/>
  <c r="N108" i="8" s="1"/>
  <c r="M109" i="8"/>
  <c r="N109" i="8" s="1"/>
  <c r="M110" i="8"/>
  <c r="N110" i="8" s="1"/>
  <c r="M111" i="8"/>
  <c r="N111" i="8" s="1"/>
  <c r="M112" i="8"/>
  <c r="N112" i="8" s="1"/>
  <c r="M113" i="8"/>
  <c r="N113" i="8" s="1"/>
  <c r="M114" i="8"/>
  <c r="N114" i="8" s="1"/>
  <c r="M115" i="8"/>
  <c r="N115" i="8" s="1"/>
  <c r="M116" i="8"/>
  <c r="N116" i="8" s="1"/>
  <c r="M117" i="8"/>
  <c r="N117" i="8" s="1"/>
  <c r="M118" i="8"/>
  <c r="N118" i="8" s="1"/>
  <c r="M119" i="8"/>
  <c r="N119" i="8" s="1"/>
  <c r="M120" i="8"/>
  <c r="N120" i="8" s="1"/>
  <c r="M121" i="8"/>
  <c r="N121" i="8" s="1"/>
  <c r="M122" i="8"/>
  <c r="N122" i="8" s="1"/>
  <c r="M123" i="8"/>
  <c r="N123" i="8" s="1"/>
  <c r="M124" i="8"/>
  <c r="N124" i="8" s="1"/>
  <c r="M125" i="8"/>
  <c r="N125" i="8" s="1"/>
  <c r="M126" i="8"/>
  <c r="N126" i="8" s="1"/>
  <c r="M127" i="8"/>
  <c r="N127" i="8" s="1"/>
  <c r="M128" i="8"/>
  <c r="N128" i="8" s="1"/>
  <c r="M129" i="8"/>
  <c r="N129" i="8" s="1"/>
  <c r="M130" i="8"/>
  <c r="N130" i="8" s="1"/>
  <c r="M131" i="8"/>
  <c r="N131" i="8" s="1"/>
  <c r="M132" i="8"/>
  <c r="N132" i="8" s="1"/>
  <c r="M133" i="8"/>
  <c r="N133" i="8" s="1"/>
  <c r="M134" i="8"/>
  <c r="N134" i="8" s="1"/>
  <c r="M135" i="8"/>
  <c r="N135" i="8" s="1"/>
  <c r="M136" i="8"/>
  <c r="N136" i="8" s="1"/>
  <c r="M137" i="8"/>
  <c r="N137" i="8" s="1"/>
  <c r="M138" i="8"/>
  <c r="N138" i="8" s="1"/>
  <c r="M139" i="8"/>
  <c r="N139" i="8" s="1"/>
  <c r="M140" i="8"/>
  <c r="N140" i="8" s="1"/>
  <c r="M141" i="8"/>
  <c r="N141" i="8" s="1"/>
  <c r="M142" i="8"/>
  <c r="N142" i="8" s="1"/>
  <c r="M143" i="8"/>
  <c r="N143" i="8" s="1"/>
  <c r="M144" i="8"/>
  <c r="N144" i="8" s="1"/>
  <c r="M145" i="8"/>
  <c r="N145" i="8" s="1"/>
  <c r="M146" i="8"/>
  <c r="N146" i="8" s="1"/>
  <c r="M147" i="8"/>
  <c r="N147" i="8" s="1"/>
  <c r="M148" i="8"/>
  <c r="N148" i="8" s="1"/>
  <c r="M149" i="8"/>
  <c r="N149" i="8" s="1"/>
  <c r="M150" i="8"/>
  <c r="N150" i="8" s="1"/>
  <c r="M151" i="8"/>
  <c r="N151" i="8" s="1"/>
  <c r="M152" i="8"/>
  <c r="N152" i="8" s="1"/>
  <c r="M153" i="8"/>
  <c r="N153" i="8" s="1"/>
  <c r="M154" i="8"/>
  <c r="N154" i="8" s="1"/>
  <c r="M155" i="8"/>
  <c r="N155" i="8" s="1"/>
  <c r="M156" i="8"/>
  <c r="N156" i="8" s="1"/>
  <c r="M157" i="8"/>
  <c r="N157" i="8" s="1"/>
  <c r="M158" i="8"/>
  <c r="N158" i="8" s="1"/>
  <c r="M159" i="8"/>
  <c r="N159" i="8" s="1"/>
  <c r="M160" i="8"/>
  <c r="N160" i="8" s="1"/>
  <c r="M161" i="8"/>
  <c r="N161" i="8" s="1"/>
  <c r="M162" i="8"/>
  <c r="N162" i="8" s="1"/>
  <c r="M163" i="8"/>
  <c r="N163" i="8" s="1"/>
  <c r="M164" i="8"/>
  <c r="N164" i="8" s="1"/>
  <c r="M165" i="8"/>
  <c r="N165" i="8" s="1"/>
  <c r="M166" i="8"/>
  <c r="N166" i="8" s="1"/>
  <c r="M167" i="8"/>
  <c r="N167" i="8" s="1"/>
  <c r="M168" i="8"/>
  <c r="N168" i="8" s="1"/>
  <c r="M169" i="8"/>
  <c r="N169" i="8" s="1"/>
  <c r="M170" i="8"/>
  <c r="N170" i="8" s="1"/>
  <c r="M171" i="8"/>
  <c r="N171" i="8" s="1"/>
  <c r="M172" i="8"/>
  <c r="N172" i="8" s="1"/>
  <c r="M173" i="8"/>
  <c r="N173" i="8" s="1"/>
  <c r="M174" i="8"/>
  <c r="N174" i="8" s="1"/>
  <c r="M175" i="8"/>
  <c r="N175" i="8" s="1"/>
  <c r="M176" i="8"/>
  <c r="N176" i="8" s="1"/>
  <c r="M177" i="8"/>
  <c r="N177" i="8" s="1"/>
  <c r="M178" i="8"/>
  <c r="N178" i="8" s="1"/>
  <c r="M179" i="8"/>
  <c r="N179" i="8" s="1"/>
  <c r="M180" i="8"/>
  <c r="N180" i="8" s="1"/>
  <c r="M181" i="8"/>
  <c r="N181" i="8" s="1"/>
  <c r="M182" i="8"/>
  <c r="N182" i="8" s="1"/>
  <c r="M183" i="8"/>
  <c r="N183" i="8" s="1"/>
  <c r="M184" i="8"/>
  <c r="N184" i="8" s="1"/>
  <c r="M185" i="8"/>
  <c r="N185" i="8" s="1"/>
  <c r="M186" i="8"/>
  <c r="N186" i="8" s="1"/>
  <c r="M187" i="8"/>
  <c r="N187" i="8" s="1"/>
  <c r="M188" i="8"/>
  <c r="N188" i="8" s="1"/>
  <c r="M189" i="8"/>
  <c r="N189" i="8" s="1"/>
  <c r="M190" i="8"/>
  <c r="N190" i="8" s="1"/>
  <c r="M191" i="8"/>
  <c r="N191" i="8" s="1"/>
  <c r="M192" i="8"/>
  <c r="N192" i="8" s="1"/>
  <c r="M193" i="8"/>
  <c r="N193" i="8" s="1"/>
  <c r="M194" i="8"/>
  <c r="N194" i="8" s="1"/>
  <c r="M195" i="8"/>
  <c r="N195" i="8" s="1"/>
  <c r="M196" i="8"/>
  <c r="N196" i="8" s="1"/>
  <c r="M197" i="8"/>
  <c r="N197" i="8" s="1"/>
  <c r="M198" i="8"/>
  <c r="N198" i="8" s="1"/>
  <c r="M199" i="8"/>
  <c r="N199" i="8" s="1"/>
  <c r="M200" i="8"/>
  <c r="N200" i="8" s="1"/>
  <c r="M201" i="8"/>
  <c r="N201" i="8" s="1"/>
  <c r="M202" i="8"/>
  <c r="N202" i="8" s="1"/>
  <c r="M203" i="8"/>
  <c r="N203" i="8" s="1"/>
  <c r="M204" i="8"/>
  <c r="N204" i="8" s="1"/>
  <c r="M205" i="8"/>
  <c r="N205" i="8" s="1"/>
  <c r="M206" i="8"/>
  <c r="N206" i="8" s="1"/>
  <c r="M207" i="8"/>
  <c r="N207" i="8" s="1"/>
  <c r="M208" i="8"/>
  <c r="N208" i="8" s="1"/>
  <c r="M209" i="8"/>
  <c r="N209" i="8" s="1"/>
  <c r="M210" i="8"/>
  <c r="N210" i="8" s="1"/>
  <c r="M211" i="8"/>
  <c r="N211" i="8" s="1"/>
  <c r="M212" i="8"/>
  <c r="N212" i="8" s="1"/>
  <c r="M213" i="8"/>
  <c r="N213" i="8" s="1"/>
  <c r="M214" i="8"/>
  <c r="N214" i="8" s="1"/>
  <c r="M215" i="8"/>
  <c r="N215" i="8" s="1"/>
  <c r="M216" i="8"/>
  <c r="N216" i="8" s="1"/>
  <c r="M217" i="8"/>
  <c r="N217" i="8" s="1"/>
  <c r="M218" i="8"/>
  <c r="N218" i="8" s="1"/>
  <c r="M219" i="8"/>
  <c r="N219" i="8" s="1"/>
  <c r="M220" i="8"/>
  <c r="N220" i="8" s="1"/>
  <c r="M221" i="8"/>
  <c r="N221" i="8" s="1"/>
  <c r="M222" i="8"/>
  <c r="N222" i="8" s="1"/>
  <c r="M223" i="8"/>
  <c r="N223" i="8" s="1"/>
  <c r="M224" i="8"/>
  <c r="N224" i="8" s="1"/>
  <c r="M225" i="8"/>
  <c r="N225" i="8" s="1"/>
  <c r="M226" i="8"/>
  <c r="N226" i="8" s="1"/>
  <c r="M227" i="8"/>
  <c r="N227" i="8" s="1"/>
  <c r="M228" i="8"/>
  <c r="N228" i="8" s="1"/>
  <c r="M229" i="8"/>
  <c r="N229" i="8" s="1"/>
  <c r="M230" i="8"/>
  <c r="N230" i="8" s="1"/>
  <c r="M231" i="8"/>
  <c r="N231" i="8" s="1"/>
  <c r="M232" i="8"/>
  <c r="N232" i="8" s="1"/>
  <c r="M233" i="8"/>
  <c r="N233" i="8" s="1"/>
  <c r="M234" i="8"/>
  <c r="N234" i="8" s="1"/>
  <c r="M235" i="8"/>
  <c r="N235" i="8" s="1"/>
  <c r="M236" i="8"/>
  <c r="N236" i="8" s="1"/>
  <c r="M237" i="8"/>
  <c r="N237" i="8" s="1"/>
  <c r="M238" i="8"/>
  <c r="N238" i="8" s="1"/>
  <c r="M239" i="8"/>
  <c r="N239" i="8" s="1"/>
  <c r="M240" i="8"/>
  <c r="N240" i="8" s="1"/>
  <c r="M241" i="8"/>
  <c r="N241" i="8" s="1"/>
  <c r="M242" i="8"/>
  <c r="N242" i="8" s="1"/>
  <c r="M243" i="8"/>
  <c r="N243" i="8" s="1"/>
  <c r="M244" i="8"/>
  <c r="N244" i="8" s="1"/>
  <c r="M245" i="8"/>
  <c r="N245" i="8" s="1"/>
  <c r="M246" i="8"/>
  <c r="N246" i="8" s="1"/>
  <c r="M247" i="8"/>
  <c r="N247" i="8" s="1"/>
  <c r="M248" i="8"/>
  <c r="N248" i="8" s="1"/>
  <c r="M249" i="8"/>
  <c r="N249" i="8" s="1"/>
  <c r="M250" i="8"/>
  <c r="N250" i="8" s="1"/>
  <c r="M251" i="8"/>
  <c r="N251" i="8" s="1"/>
  <c r="M252" i="8"/>
  <c r="N252" i="8" s="1"/>
  <c r="M253" i="8"/>
  <c r="N253" i="8" s="1"/>
  <c r="M254" i="8"/>
  <c r="N254" i="8" s="1"/>
  <c r="M255" i="8"/>
  <c r="N255" i="8" s="1"/>
  <c r="M256" i="8"/>
  <c r="N256" i="8" s="1"/>
  <c r="M257" i="8"/>
  <c r="N257" i="8" s="1"/>
  <c r="M258" i="8"/>
  <c r="N258" i="8" s="1"/>
  <c r="M259" i="8"/>
  <c r="N259" i="8" s="1"/>
  <c r="M260" i="8"/>
  <c r="N260" i="8" s="1"/>
  <c r="M261" i="8"/>
  <c r="N261" i="8" s="1"/>
  <c r="M262" i="8"/>
  <c r="N262" i="8" s="1"/>
  <c r="M263" i="8"/>
  <c r="N263" i="8" s="1"/>
  <c r="M264" i="8"/>
  <c r="N264" i="8" s="1"/>
  <c r="M265" i="8"/>
  <c r="N265" i="8" s="1"/>
  <c r="M266" i="8"/>
  <c r="N266" i="8" s="1"/>
  <c r="M267" i="8"/>
  <c r="N267" i="8" s="1"/>
  <c r="M268" i="8"/>
  <c r="N268" i="8" s="1"/>
  <c r="M269" i="8"/>
  <c r="N269" i="8" s="1"/>
  <c r="M270" i="8"/>
  <c r="N270" i="8" s="1"/>
  <c r="M271" i="8"/>
  <c r="N271" i="8" s="1"/>
  <c r="M272" i="8"/>
  <c r="N272" i="8" s="1"/>
  <c r="M273" i="8"/>
  <c r="N273" i="8" s="1"/>
  <c r="M274" i="8"/>
  <c r="N274" i="8" s="1"/>
  <c r="M275" i="8"/>
  <c r="N275" i="8" s="1"/>
  <c r="M276" i="8"/>
  <c r="N276" i="8" s="1"/>
  <c r="M277" i="8"/>
  <c r="N277" i="8" s="1"/>
  <c r="M278" i="8"/>
  <c r="N278" i="8" s="1"/>
  <c r="M279" i="8"/>
  <c r="N279" i="8" s="1"/>
  <c r="M280" i="8"/>
  <c r="N280" i="8" s="1"/>
  <c r="M281" i="8"/>
  <c r="N281" i="8" s="1"/>
  <c r="M282" i="8"/>
  <c r="N282" i="8" s="1"/>
  <c r="M283" i="8"/>
  <c r="N283" i="8" s="1"/>
  <c r="M284" i="8"/>
  <c r="N284" i="8" s="1"/>
  <c r="M285" i="8"/>
  <c r="N285" i="8" s="1"/>
  <c r="M286" i="8"/>
  <c r="N286" i="8" s="1"/>
  <c r="M287" i="8"/>
  <c r="N287" i="8" s="1"/>
  <c r="M288" i="8"/>
  <c r="N288" i="8" s="1"/>
  <c r="M289" i="8"/>
  <c r="N289" i="8" s="1"/>
  <c r="M290" i="8"/>
  <c r="N290" i="8" s="1"/>
  <c r="M291" i="8"/>
  <c r="N291" i="8" s="1"/>
  <c r="M292" i="8"/>
  <c r="N292" i="8" s="1"/>
  <c r="M293" i="8"/>
  <c r="N293" i="8" s="1"/>
  <c r="M294" i="8"/>
  <c r="N294" i="8" s="1"/>
  <c r="M295" i="8"/>
  <c r="N295" i="8" s="1"/>
  <c r="M296" i="8"/>
  <c r="N296" i="8" s="1"/>
  <c r="M297" i="8"/>
  <c r="N297" i="8" s="1"/>
  <c r="M298" i="8"/>
  <c r="N298" i="8" s="1"/>
  <c r="M299" i="8"/>
  <c r="N299" i="8" s="1"/>
  <c r="M300" i="8"/>
  <c r="N300" i="8" s="1"/>
  <c r="M301" i="8"/>
  <c r="N301" i="8" s="1"/>
  <c r="M302" i="8"/>
  <c r="N302" i="8" s="1"/>
  <c r="M303" i="8"/>
  <c r="N303" i="8" s="1"/>
  <c r="M304" i="8"/>
  <c r="N304" i="8" s="1"/>
  <c r="M305" i="8"/>
  <c r="N305" i="8" s="1"/>
  <c r="M306" i="8"/>
  <c r="N306" i="8" s="1"/>
  <c r="M307" i="8"/>
  <c r="N307" i="8" s="1"/>
  <c r="M308" i="8"/>
  <c r="N308" i="8" s="1"/>
  <c r="M309" i="8"/>
  <c r="N309" i="8" s="1"/>
  <c r="M310" i="8"/>
  <c r="N310" i="8" s="1"/>
  <c r="M311" i="8"/>
  <c r="N311" i="8" s="1"/>
  <c r="M312" i="8"/>
  <c r="N312" i="8" s="1"/>
  <c r="M313" i="8"/>
  <c r="N313" i="8" s="1"/>
  <c r="M314" i="8"/>
  <c r="N314" i="8" s="1"/>
  <c r="M315" i="8"/>
  <c r="N315" i="8" s="1"/>
  <c r="M316" i="8"/>
  <c r="N316" i="8" s="1"/>
  <c r="M317" i="8"/>
  <c r="N317" i="8" s="1"/>
  <c r="M318" i="8"/>
  <c r="N318" i="8" s="1"/>
  <c r="M319" i="8"/>
  <c r="N319" i="8" s="1"/>
  <c r="M320" i="8"/>
  <c r="N320" i="8" s="1"/>
  <c r="M321" i="8"/>
  <c r="N321" i="8" s="1"/>
  <c r="M322" i="8"/>
  <c r="N322" i="8" s="1"/>
  <c r="M323" i="8"/>
  <c r="N323" i="8" s="1"/>
  <c r="M324" i="8"/>
  <c r="N324" i="8" s="1"/>
  <c r="M325" i="8"/>
  <c r="N325" i="8" s="1"/>
  <c r="M326" i="8"/>
  <c r="N326" i="8" s="1"/>
  <c r="M327" i="8"/>
  <c r="N327" i="8" s="1"/>
  <c r="M328" i="8"/>
  <c r="N328" i="8" s="1"/>
  <c r="M329" i="8"/>
  <c r="N329" i="8" s="1"/>
  <c r="M330" i="8"/>
  <c r="N330" i="8" s="1"/>
  <c r="M331" i="8"/>
  <c r="N331" i="8" s="1"/>
  <c r="M332" i="8"/>
  <c r="N332" i="8" s="1"/>
  <c r="M333" i="8"/>
  <c r="N333" i="8" s="1"/>
  <c r="M334" i="8"/>
  <c r="N334" i="8" s="1"/>
  <c r="M335" i="8"/>
  <c r="N335" i="8" s="1"/>
  <c r="M336" i="8"/>
  <c r="N336" i="8" s="1"/>
  <c r="M337" i="8"/>
  <c r="N337" i="8" s="1"/>
  <c r="M338" i="8"/>
  <c r="N338" i="8" s="1"/>
  <c r="M339" i="8"/>
  <c r="N339" i="8" s="1"/>
  <c r="M340" i="8"/>
  <c r="N340" i="8" s="1"/>
  <c r="M341" i="8"/>
  <c r="N341" i="8" s="1"/>
  <c r="M342" i="8"/>
  <c r="N342" i="8" s="1"/>
  <c r="M343" i="8"/>
  <c r="N343" i="8" s="1"/>
  <c r="M344" i="8"/>
  <c r="N344" i="8" s="1"/>
  <c r="M345" i="8"/>
  <c r="N345" i="8" s="1"/>
  <c r="M346" i="8"/>
  <c r="N346" i="8" s="1"/>
  <c r="M347" i="8"/>
  <c r="N347" i="8" s="1"/>
  <c r="M348" i="8"/>
  <c r="N348" i="8" s="1"/>
  <c r="M349" i="8"/>
  <c r="N349" i="8" s="1"/>
  <c r="M350" i="8"/>
  <c r="N350" i="8" s="1"/>
  <c r="M351" i="8"/>
  <c r="N351" i="8" s="1"/>
  <c r="M352" i="8"/>
  <c r="N352" i="8" s="1"/>
  <c r="M353" i="8"/>
  <c r="N353" i="8" s="1"/>
  <c r="M354" i="8"/>
  <c r="N354" i="8" s="1"/>
  <c r="M355" i="8"/>
  <c r="N355" i="8" s="1"/>
  <c r="M356" i="8"/>
  <c r="N356" i="8" s="1"/>
  <c r="M357" i="8"/>
  <c r="N357" i="8" s="1"/>
  <c r="M358" i="8"/>
  <c r="N358" i="8" s="1"/>
  <c r="M359" i="8"/>
  <c r="N359" i="8" s="1"/>
  <c r="M360" i="8"/>
  <c r="N360" i="8" s="1"/>
  <c r="M361" i="8"/>
  <c r="N361" i="8" s="1"/>
  <c r="M362" i="8"/>
  <c r="N362" i="8" s="1"/>
  <c r="M363" i="8"/>
  <c r="N363" i="8" s="1"/>
  <c r="M364" i="8"/>
  <c r="N364" i="8" s="1"/>
  <c r="M365" i="8"/>
  <c r="N365" i="8" s="1"/>
  <c r="M366" i="8"/>
  <c r="N366" i="8" s="1"/>
  <c r="M367" i="8"/>
  <c r="N367" i="8" s="1"/>
  <c r="M368" i="8"/>
  <c r="N368" i="8" s="1"/>
  <c r="M369" i="8"/>
  <c r="N369" i="8" s="1"/>
  <c r="M370" i="8"/>
  <c r="N370" i="8" s="1"/>
  <c r="M371" i="8"/>
  <c r="N371" i="8" s="1"/>
  <c r="M372" i="8"/>
  <c r="N372" i="8" s="1"/>
  <c r="M373" i="8"/>
  <c r="N373" i="8" s="1"/>
  <c r="M374" i="8"/>
  <c r="N374" i="8" s="1"/>
  <c r="M375" i="8"/>
  <c r="N375" i="8" s="1"/>
  <c r="M376" i="8"/>
  <c r="N376" i="8" s="1"/>
  <c r="M377" i="8"/>
  <c r="N377" i="8" s="1"/>
  <c r="M378" i="8"/>
  <c r="N378" i="8" s="1"/>
  <c r="M379" i="8"/>
  <c r="N379" i="8" s="1"/>
  <c r="M380" i="8"/>
  <c r="N380" i="8" s="1"/>
  <c r="M381" i="8"/>
  <c r="N381" i="8" s="1"/>
  <c r="M382" i="8"/>
  <c r="N382" i="8" s="1"/>
  <c r="M383" i="8"/>
  <c r="N383" i="8" s="1"/>
  <c r="M384" i="8"/>
  <c r="N384" i="8" s="1"/>
  <c r="M385" i="8"/>
  <c r="N385" i="8" s="1"/>
  <c r="M386" i="8"/>
  <c r="N386" i="8" s="1"/>
  <c r="M387" i="8"/>
  <c r="N387" i="8" s="1"/>
  <c r="M388" i="8"/>
  <c r="N388" i="8" s="1"/>
  <c r="M389" i="8"/>
  <c r="N389" i="8" s="1"/>
  <c r="M390" i="8"/>
  <c r="N390" i="8" s="1"/>
  <c r="M391" i="8"/>
  <c r="N391" i="8" s="1"/>
  <c r="M392" i="8"/>
  <c r="N392" i="8" s="1"/>
  <c r="M393" i="8"/>
  <c r="N393" i="8" s="1"/>
  <c r="M394" i="8"/>
  <c r="N394" i="8" s="1"/>
  <c r="M395" i="8"/>
  <c r="N395" i="8" s="1"/>
  <c r="M396" i="8"/>
  <c r="N396" i="8" s="1"/>
  <c r="M397" i="8"/>
  <c r="N397" i="8" s="1"/>
  <c r="M398" i="8"/>
  <c r="N398" i="8" s="1"/>
  <c r="M399" i="8"/>
  <c r="N399" i="8" s="1"/>
  <c r="M400" i="8"/>
  <c r="N400" i="8" s="1"/>
  <c r="M401" i="8"/>
  <c r="N401" i="8" s="1"/>
  <c r="M402" i="8"/>
  <c r="N402" i="8" s="1"/>
  <c r="M403" i="8"/>
  <c r="N403" i="8" s="1"/>
  <c r="M404" i="8"/>
  <c r="N404" i="8" s="1"/>
  <c r="M405" i="8"/>
  <c r="N405" i="8" s="1"/>
  <c r="M406" i="8"/>
  <c r="N406" i="8" s="1"/>
  <c r="M407" i="8"/>
  <c r="N407" i="8" s="1"/>
  <c r="M408" i="8"/>
  <c r="N408" i="8" s="1"/>
  <c r="M409" i="8"/>
  <c r="N409" i="8" s="1"/>
  <c r="M410" i="8"/>
  <c r="N410" i="8" s="1"/>
  <c r="M411" i="8"/>
  <c r="N411" i="8" s="1"/>
  <c r="M412" i="8"/>
  <c r="N412" i="8" s="1"/>
  <c r="M413" i="8"/>
  <c r="N413" i="8" s="1"/>
  <c r="M414" i="8"/>
  <c r="N414" i="8" s="1"/>
  <c r="M415" i="8"/>
  <c r="N415" i="8" s="1"/>
  <c r="M416" i="8"/>
  <c r="N416" i="8" s="1"/>
  <c r="M417" i="8"/>
  <c r="N417" i="8" s="1"/>
  <c r="M418" i="8"/>
  <c r="N418" i="8" s="1"/>
  <c r="M419" i="8"/>
  <c r="N419" i="8" s="1"/>
  <c r="M420" i="8"/>
  <c r="N420" i="8" s="1"/>
  <c r="M421" i="8"/>
  <c r="N421" i="8" s="1"/>
  <c r="M422" i="8"/>
  <c r="N422" i="8" s="1"/>
  <c r="M423" i="8"/>
  <c r="N423" i="8" s="1"/>
  <c r="M424" i="8"/>
  <c r="N424" i="8" s="1"/>
  <c r="M425" i="8"/>
  <c r="N425" i="8" s="1"/>
  <c r="M426" i="8"/>
  <c r="N426" i="8" s="1"/>
  <c r="M427" i="8"/>
  <c r="N427" i="8" s="1"/>
  <c r="M428" i="8"/>
  <c r="N428" i="8" s="1"/>
  <c r="M429" i="8"/>
  <c r="N429" i="8" s="1"/>
  <c r="M430" i="8"/>
  <c r="N430" i="8" s="1"/>
  <c r="M431" i="8"/>
  <c r="N431" i="8" s="1"/>
  <c r="M432" i="8"/>
  <c r="N432" i="8" s="1"/>
  <c r="M433" i="8"/>
  <c r="N433" i="8" s="1"/>
  <c r="M434" i="8"/>
  <c r="N434" i="8" s="1"/>
  <c r="M435" i="8"/>
  <c r="N435" i="8" s="1"/>
  <c r="M436" i="8"/>
  <c r="N436" i="8" s="1"/>
  <c r="M437" i="8"/>
  <c r="N437" i="8" s="1"/>
  <c r="M438" i="8"/>
  <c r="N438" i="8" s="1"/>
  <c r="M439" i="8"/>
  <c r="N439" i="8" s="1"/>
  <c r="M440" i="8"/>
  <c r="N440" i="8" s="1"/>
  <c r="M441" i="8"/>
  <c r="N441" i="8" s="1"/>
  <c r="M442" i="8"/>
  <c r="N442" i="8" s="1"/>
  <c r="M443" i="8"/>
  <c r="N443" i="8" s="1"/>
  <c r="M444" i="8"/>
  <c r="N444" i="8" s="1"/>
  <c r="M445" i="8"/>
  <c r="N445" i="8" s="1"/>
  <c r="M446" i="8"/>
  <c r="N446" i="8" s="1"/>
  <c r="M447" i="8"/>
  <c r="N447" i="8" s="1"/>
  <c r="M448" i="8"/>
  <c r="N448" i="8" s="1"/>
  <c r="M449" i="8"/>
  <c r="N449" i="8" s="1"/>
  <c r="M450" i="8"/>
  <c r="N450" i="8" s="1"/>
  <c r="M451" i="8"/>
  <c r="N451" i="8" s="1"/>
  <c r="M452" i="8"/>
  <c r="N452" i="8" s="1"/>
  <c r="M453" i="8"/>
  <c r="N453" i="8" s="1"/>
  <c r="M454" i="8"/>
  <c r="N454" i="8" s="1"/>
  <c r="M455" i="8"/>
  <c r="N455" i="8" s="1"/>
  <c r="M456" i="8"/>
  <c r="N456" i="8" s="1"/>
  <c r="M457" i="8"/>
  <c r="N457" i="8" s="1"/>
  <c r="M458" i="8"/>
  <c r="N458" i="8" s="1"/>
  <c r="M459" i="8"/>
  <c r="N459" i="8" s="1"/>
  <c r="M460" i="8"/>
  <c r="N460" i="8" s="1"/>
  <c r="M461" i="8"/>
  <c r="N461" i="8" s="1"/>
  <c r="M462" i="8"/>
  <c r="N462" i="8" s="1"/>
  <c r="M463" i="8"/>
  <c r="N463" i="8" s="1"/>
  <c r="M464" i="8"/>
  <c r="N464" i="8" s="1"/>
  <c r="M465" i="8"/>
  <c r="N465" i="8" s="1"/>
  <c r="M466" i="8"/>
  <c r="N466" i="8" s="1"/>
  <c r="M467" i="8"/>
  <c r="N467" i="8" s="1"/>
  <c r="M468" i="8"/>
  <c r="N468" i="8" s="1"/>
  <c r="M469" i="8"/>
  <c r="N469" i="8" s="1"/>
  <c r="M470" i="8"/>
  <c r="N470" i="8" s="1"/>
  <c r="M471" i="8"/>
  <c r="N471" i="8" s="1"/>
  <c r="M472" i="8"/>
  <c r="N472" i="8" s="1"/>
  <c r="M473" i="8"/>
  <c r="N473" i="8" s="1"/>
  <c r="M474" i="8"/>
  <c r="N474" i="8" s="1"/>
  <c r="M475" i="8"/>
  <c r="N475" i="8" s="1"/>
  <c r="M476" i="8"/>
  <c r="N476" i="8" s="1"/>
  <c r="M477" i="8"/>
  <c r="N477" i="8" s="1"/>
  <c r="M478" i="8"/>
  <c r="N478" i="8" s="1"/>
  <c r="M479" i="8"/>
  <c r="N479" i="8" s="1"/>
  <c r="M480" i="8"/>
  <c r="N480" i="8" s="1"/>
  <c r="M481" i="8"/>
  <c r="N481" i="8" s="1"/>
  <c r="M482" i="8"/>
  <c r="N482" i="8" s="1"/>
  <c r="M483" i="8"/>
  <c r="N483" i="8" s="1"/>
  <c r="M484" i="8"/>
  <c r="N484" i="8" s="1"/>
  <c r="M485" i="8"/>
  <c r="N485" i="8" s="1"/>
  <c r="M486" i="8"/>
  <c r="N486" i="8" s="1"/>
  <c r="M487" i="8"/>
  <c r="N487" i="8" s="1"/>
  <c r="M488" i="8"/>
  <c r="N488" i="8" s="1"/>
  <c r="M489" i="8"/>
  <c r="N489" i="8" s="1"/>
  <c r="M490" i="8"/>
  <c r="N490" i="8" s="1"/>
  <c r="M491" i="8"/>
  <c r="N491" i="8" s="1"/>
  <c r="M492" i="8"/>
  <c r="N492" i="8" s="1"/>
  <c r="M493" i="8"/>
  <c r="N493" i="8" s="1"/>
  <c r="M494" i="8"/>
  <c r="N494" i="8" s="1"/>
  <c r="M495" i="8"/>
  <c r="N495" i="8" s="1"/>
  <c r="M496" i="8"/>
  <c r="N496" i="8" s="1"/>
  <c r="M497" i="8"/>
  <c r="N497" i="8" s="1"/>
  <c r="M498" i="8"/>
  <c r="N498" i="8" s="1"/>
  <c r="M499" i="8"/>
  <c r="N499" i="8" s="1"/>
  <c r="M500" i="8"/>
  <c r="N500" i="8" s="1"/>
  <c r="M501" i="8"/>
  <c r="N501" i="8" s="1"/>
  <c r="M502" i="8"/>
  <c r="N502" i="8" s="1"/>
  <c r="M503" i="8"/>
  <c r="N503" i="8" s="1"/>
  <c r="M504" i="8"/>
  <c r="N504" i="8" s="1"/>
  <c r="M505" i="8"/>
  <c r="N505" i="8" s="1"/>
  <c r="M506" i="8"/>
  <c r="N506" i="8" s="1"/>
  <c r="M507" i="8"/>
  <c r="N507" i="8" s="1"/>
  <c r="M508" i="8"/>
  <c r="N508" i="8" s="1"/>
  <c r="M509" i="8"/>
  <c r="N509" i="8" s="1"/>
  <c r="M510" i="8"/>
  <c r="N510" i="8" s="1"/>
  <c r="M511" i="8"/>
  <c r="N511" i="8" s="1"/>
  <c r="M512" i="8"/>
  <c r="N512" i="8" s="1"/>
  <c r="M513" i="8"/>
  <c r="N513" i="8" s="1"/>
  <c r="M514" i="8"/>
  <c r="N514" i="8" s="1"/>
  <c r="M515" i="8"/>
  <c r="N515" i="8" s="1"/>
  <c r="M516" i="8"/>
  <c r="N516" i="8" s="1"/>
  <c r="M517" i="8"/>
  <c r="N517" i="8" s="1"/>
  <c r="M518" i="8"/>
  <c r="N518" i="8" s="1"/>
  <c r="M519" i="8"/>
  <c r="N519" i="8" s="1"/>
  <c r="M520" i="8"/>
  <c r="N520" i="8" s="1"/>
  <c r="M521" i="8"/>
  <c r="N521" i="8" s="1"/>
  <c r="M522" i="8"/>
  <c r="N522" i="8" s="1"/>
  <c r="M523" i="8"/>
  <c r="N523" i="8" s="1"/>
  <c r="M524" i="8"/>
  <c r="N524" i="8" s="1"/>
  <c r="M525" i="8"/>
  <c r="N525" i="8" s="1"/>
  <c r="M526" i="8"/>
  <c r="N526" i="8" s="1"/>
  <c r="M527" i="8"/>
  <c r="N527" i="8" s="1"/>
  <c r="M528" i="8"/>
  <c r="N528" i="8" s="1"/>
  <c r="M529" i="8"/>
  <c r="N529" i="8" s="1"/>
  <c r="M530" i="8"/>
  <c r="N530" i="8" s="1"/>
  <c r="M531" i="8"/>
  <c r="N531" i="8" s="1"/>
  <c r="M532" i="8"/>
  <c r="N532" i="8" s="1"/>
  <c r="M533" i="8"/>
  <c r="N533" i="8" s="1"/>
  <c r="M534" i="8"/>
  <c r="N534" i="8" s="1"/>
  <c r="M535" i="8"/>
  <c r="N535" i="8" s="1"/>
  <c r="M536" i="8"/>
  <c r="N536" i="8" s="1"/>
  <c r="M537" i="8"/>
  <c r="N537" i="8" s="1"/>
  <c r="M538" i="8"/>
  <c r="N538" i="8" s="1"/>
  <c r="M539" i="8"/>
  <c r="N539" i="8" s="1"/>
  <c r="M540" i="8"/>
  <c r="N540" i="8" s="1"/>
  <c r="M541" i="8"/>
  <c r="N541" i="8" s="1"/>
  <c r="M542" i="8"/>
  <c r="N542" i="8" s="1"/>
  <c r="M543" i="8"/>
  <c r="N543" i="8" s="1"/>
  <c r="M544" i="8"/>
  <c r="N544" i="8" s="1"/>
  <c r="M545" i="8"/>
  <c r="N545" i="8" s="1"/>
  <c r="M546" i="8"/>
  <c r="N546" i="8" s="1"/>
  <c r="M547" i="8"/>
  <c r="N547" i="8" s="1"/>
  <c r="M548" i="8"/>
  <c r="N548" i="8" s="1"/>
  <c r="M549" i="8"/>
  <c r="N549" i="8" s="1"/>
  <c r="M550" i="8"/>
  <c r="N550" i="8" s="1"/>
  <c r="M551" i="8"/>
  <c r="N551" i="8" s="1"/>
  <c r="M552" i="8"/>
  <c r="N552" i="8" s="1"/>
  <c r="M553" i="8"/>
  <c r="N553" i="8" s="1"/>
  <c r="M554" i="8"/>
  <c r="N554" i="8" s="1"/>
  <c r="M555" i="8"/>
  <c r="N555" i="8" s="1"/>
  <c r="M556" i="8"/>
  <c r="N556" i="8" s="1"/>
  <c r="M557" i="8"/>
  <c r="N557" i="8" s="1"/>
  <c r="M558" i="8"/>
  <c r="N558" i="8" s="1"/>
  <c r="M559" i="8"/>
  <c r="N559" i="8" s="1"/>
  <c r="M560" i="8"/>
  <c r="N560" i="8" s="1"/>
  <c r="M561" i="8"/>
  <c r="N561" i="8" s="1"/>
  <c r="M562" i="8"/>
  <c r="N562" i="8" s="1"/>
  <c r="M563" i="8"/>
  <c r="N563" i="8" s="1"/>
  <c r="M564" i="8"/>
  <c r="N564" i="8" s="1"/>
  <c r="M565" i="8"/>
  <c r="N565" i="8" s="1"/>
  <c r="M566" i="8"/>
  <c r="N566" i="8" s="1"/>
  <c r="M567" i="8"/>
  <c r="N567" i="8" s="1"/>
  <c r="M568" i="8"/>
  <c r="N568" i="8" s="1"/>
  <c r="M569" i="8"/>
  <c r="N569" i="8" s="1"/>
  <c r="M570" i="8"/>
  <c r="N570" i="8" s="1"/>
  <c r="M571" i="8"/>
  <c r="N571" i="8" s="1"/>
  <c r="M572" i="8"/>
  <c r="N572" i="8" s="1"/>
  <c r="M573" i="8"/>
  <c r="N573" i="8" s="1"/>
  <c r="M574" i="8"/>
  <c r="N574" i="8" s="1"/>
  <c r="M575" i="8"/>
  <c r="N575" i="8" s="1"/>
  <c r="M576" i="8"/>
  <c r="N576" i="8" s="1"/>
  <c r="M577" i="8"/>
  <c r="N577" i="8" s="1"/>
  <c r="M578" i="8"/>
  <c r="N578" i="8" s="1"/>
  <c r="M579" i="8"/>
  <c r="N579" i="8" s="1"/>
  <c r="M580" i="8"/>
  <c r="N580" i="8" s="1"/>
  <c r="M581" i="8"/>
  <c r="N581" i="8" s="1"/>
  <c r="M582" i="8"/>
  <c r="N582" i="8" s="1"/>
  <c r="M583" i="8"/>
  <c r="N583" i="8" s="1"/>
  <c r="M584" i="8"/>
  <c r="N584" i="8" s="1"/>
  <c r="M585" i="8"/>
  <c r="N585" i="8" s="1"/>
  <c r="M586" i="8"/>
  <c r="N586" i="8" s="1"/>
  <c r="M587" i="8"/>
  <c r="N587" i="8" s="1"/>
  <c r="M588" i="8"/>
  <c r="N588" i="8" s="1"/>
  <c r="M589" i="8"/>
  <c r="N589" i="8" s="1"/>
  <c r="M590" i="8"/>
  <c r="N590" i="8" s="1"/>
  <c r="M591" i="8"/>
  <c r="N591" i="8" s="1"/>
  <c r="M592" i="8"/>
  <c r="N592" i="8" s="1"/>
  <c r="M593" i="8"/>
  <c r="N593" i="8" s="1"/>
  <c r="M594" i="8"/>
  <c r="N594" i="8" s="1"/>
  <c r="M595" i="8"/>
  <c r="N595" i="8" s="1"/>
  <c r="M596" i="8"/>
  <c r="N596" i="8" s="1"/>
  <c r="M597" i="8"/>
  <c r="N597" i="8" s="1"/>
  <c r="M598" i="8"/>
  <c r="N598" i="8" s="1"/>
  <c r="M599" i="8"/>
  <c r="N599" i="8" s="1"/>
  <c r="M600" i="8"/>
  <c r="N600" i="8" s="1"/>
  <c r="M601" i="8"/>
  <c r="N601" i="8" s="1"/>
  <c r="M602" i="8"/>
  <c r="N602" i="8" s="1"/>
  <c r="M603" i="8"/>
  <c r="N603" i="8" s="1"/>
  <c r="M604" i="8"/>
  <c r="N604" i="8" s="1"/>
  <c r="M605" i="8"/>
  <c r="N605" i="8" s="1"/>
  <c r="M606" i="8"/>
  <c r="N606" i="8" s="1"/>
  <c r="M607" i="8"/>
  <c r="N607" i="8" s="1"/>
  <c r="M608" i="8"/>
  <c r="N608" i="8" s="1"/>
  <c r="M609" i="8"/>
  <c r="N609" i="8" s="1"/>
  <c r="M610" i="8"/>
  <c r="N610" i="8" s="1"/>
  <c r="M611" i="8"/>
  <c r="N611" i="8" s="1"/>
  <c r="M612" i="8"/>
  <c r="N612" i="8" s="1"/>
  <c r="M613" i="8"/>
  <c r="N613" i="8" s="1"/>
  <c r="M614" i="8"/>
  <c r="N614" i="8" s="1"/>
  <c r="M615" i="8"/>
  <c r="N615" i="8" s="1"/>
  <c r="M616" i="8"/>
  <c r="N616" i="8" s="1"/>
  <c r="M617" i="8"/>
  <c r="N617" i="8" s="1"/>
  <c r="M618" i="8"/>
  <c r="N618" i="8" s="1"/>
  <c r="M619" i="8"/>
  <c r="N619" i="8" s="1"/>
  <c r="M620" i="8"/>
  <c r="N620" i="8" s="1"/>
  <c r="M621" i="8"/>
  <c r="N621" i="8" s="1"/>
  <c r="M622" i="8"/>
  <c r="N622" i="8" s="1"/>
  <c r="M623" i="8"/>
  <c r="N623" i="8" s="1"/>
  <c r="M624" i="8"/>
  <c r="N624" i="8" s="1"/>
  <c r="M625" i="8"/>
  <c r="N625" i="8" s="1"/>
  <c r="M626" i="8"/>
  <c r="N626" i="8" s="1"/>
  <c r="M627" i="8"/>
  <c r="N627" i="8" s="1"/>
  <c r="M628" i="8"/>
  <c r="N628" i="8" s="1"/>
  <c r="M629" i="8"/>
  <c r="N629" i="8" s="1"/>
  <c r="M630" i="8"/>
  <c r="N630" i="8" s="1"/>
  <c r="M631" i="8"/>
  <c r="N631" i="8" s="1"/>
  <c r="M632" i="8"/>
  <c r="N632" i="8" s="1"/>
  <c r="M633" i="8"/>
  <c r="N633" i="8" s="1"/>
  <c r="M634" i="8"/>
  <c r="N634" i="8" s="1"/>
  <c r="M635" i="8"/>
  <c r="N635" i="8" s="1"/>
  <c r="M636" i="8"/>
  <c r="N636" i="8" s="1"/>
  <c r="M637" i="8"/>
  <c r="N637" i="8" s="1"/>
  <c r="M638" i="8"/>
  <c r="N638" i="8" s="1"/>
  <c r="M639" i="8"/>
  <c r="N639" i="8" s="1"/>
  <c r="M640" i="8"/>
  <c r="N640" i="8" s="1"/>
  <c r="M641" i="8"/>
  <c r="N641" i="8" s="1"/>
  <c r="M642" i="8"/>
  <c r="N642" i="8" s="1"/>
  <c r="M643" i="8"/>
  <c r="N643" i="8" s="1"/>
  <c r="M644" i="8"/>
  <c r="N644" i="8" s="1"/>
  <c r="M645" i="8"/>
  <c r="N645" i="8" s="1"/>
  <c r="M646" i="8"/>
  <c r="N646" i="8" s="1"/>
  <c r="M647" i="8"/>
  <c r="N647" i="8" s="1"/>
  <c r="M648" i="8"/>
  <c r="N648" i="8" s="1"/>
  <c r="M649" i="8"/>
  <c r="N649" i="8" s="1"/>
  <c r="M650" i="8"/>
  <c r="N650" i="8" s="1"/>
  <c r="M651" i="8"/>
  <c r="N651" i="8" s="1"/>
  <c r="M652" i="8"/>
  <c r="N652" i="8" s="1"/>
  <c r="M653" i="8"/>
  <c r="N653" i="8" s="1"/>
  <c r="M654" i="8"/>
  <c r="N654" i="8" s="1"/>
  <c r="M655" i="8"/>
  <c r="N655" i="8" s="1"/>
  <c r="M656" i="8"/>
  <c r="N656" i="8" s="1"/>
  <c r="M657" i="8"/>
  <c r="N657" i="8" s="1"/>
  <c r="M658" i="8"/>
  <c r="N658" i="8" s="1"/>
  <c r="M659" i="8"/>
  <c r="N659" i="8" s="1"/>
  <c r="M660" i="8"/>
  <c r="N660" i="8" s="1"/>
  <c r="M661" i="8"/>
  <c r="N661" i="8" s="1"/>
  <c r="M662" i="8"/>
  <c r="N662" i="8" s="1"/>
  <c r="M663" i="8"/>
  <c r="N663" i="8" s="1"/>
  <c r="M664" i="8"/>
  <c r="N664" i="8" s="1"/>
  <c r="M665" i="8"/>
  <c r="N665" i="8" s="1"/>
  <c r="M666" i="8"/>
  <c r="N666" i="8" s="1"/>
  <c r="M667" i="8"/>
  <c r="N667" i="8" s="1"/>
  <c r="M668" i="8"/>
  <c r="N668" i="8" s="1"/>
  <c r="M669" i="8"/>
  <c r="N669" i="8" s="1"/>
  <c r="M670" i="8"/>
  <c r="N670" i="8" s="1"/>
  <c r="M671" i="8"/>
  <c r="N671" i="8" s="1"/>
  <c r="M672" i="8"/>
  <c r="N672" i="8" s="1"/>
  <c r="M673" i="8"/>
  <c r="N673" i="8" s="1"/>
  <c r="M674" i="8"/>
  <c r="N674" i="8" s="1"/>
  <c r="M675" i="8"/>
  <c r="N675" i="8" s="1"/>
  <c r="M676" i="8"/>
  <c r="N676" i="8" s="1"/>
  <c r="M677" i="8"/>
  <c r="N677" i="8" s="1"/>
  <c r="M678" i="8"/>
  <c r="N678" i="8" s="1"/>
  <c r="M679" i="8"/>
  <c r="N679" i="8" s="1"/>
  <c r="M680" i="8"/>
  <c r="N680" i="8" s="1"/>
  <c r="M681" i="8"/>
  <c r="N681" i="8" s="1"/>
  <c r="M682" i="8"/>
  <c r="N682" i="8" s="1"/>
  <c r="M683" i="8"/>
  <c r="N683" i="8" s="1"/>
  <c r="M684" i="8"/>
  <c r="N684" i="8" s="1"/>
  <c r="M685" i="8"/>
  <c r="N685" i="8" s="1"/>
  <c r="M686" i="8"/>
  <c r="N686" i="8" s="1"/>
  <c r="M687" i="8"/>
  <c r="N687" i="8" s="1"/>
  <c r="M688" i="8"/>
  <c r="N688" i="8" s="1"/>
  <c r="M689" i="8"/>
  <c r="N689" i="8" s="1"/>
  <c r="M690" i="8"/>
  <c r="N690" i="8" s="1"/>
  <c r="M691" i="8"/>
  <c r="N691" i="8" s="1"/>
  <c r="M692" i="8"/>
  <c r="N692" i="8" s="1"/>
  <c r="M693" i="8"/>
  <c r="N693" i="8" s="1"/>
  <c r="M694" i="8"/>
  <c r="N694" i="8" s="1"/>
  <c r="M695" i="8"/>
  <c r="N695" i="8" s="1"/>
  <c r="M696" i="8"/>
  <c r="N696" i="8" s="1"/>
  <c r="M697" i="8"/>
  <c r="N697" i="8" s="1"/>
  <c r="M698" i="8"/>
  <c r="N698" i="8" s="1"/>
  <c r="M699" i="8"/>
  <c r="N699" i="8" s="1"/>
  <c r="M700" i="8"/>
  <c r="N700" i="8" s="1"/>
  <c r="M701" i="8"/>
  <c r="N701" i="8" s="1"/>
  <c r="M702" i="8"/>
  <c r="N702" i="8" s="1"/>
  <c r="M703" i="8"/>
  <c r="N703" i="8" s="1"/>
  <c r="M704" i="8"/>
  <c r="N704" i="8" s="1"/>
  <c r="M705" i="8"/>
  <c r="N705" i="8" s="1"/>
  <c r="M706" i="8"/>
  <c r="N706" i="8" s="1"/>
  <c r="M707" i="8"/>
  <c r="N707" i="8" s="1"/>
  <c r="M708" i="8"/>
  <c r="N708" i="8" s="1"/>
  <c r="M709" i="8"/>
  <c r="N709" i="8" s="1"/>
  <c r="M710" i="8"/>
  <c r="N710" i="8" s="1"/>
  <c r="M711" i="8"/>
  <c r="N711" i="8" s="1"/>
  <c r="M712" i="8"/>
  <c r="N712" i="8" s="1"/>
  <c r="M713" i="8"/>
  <c r="N713" i="8" s="1"/>
  <c r="M714" i="8"/>
  <c r="N714" i="8" s="1"/>
  <c r="M715" i="8"/>
  <c r="N715" i="8" s="1"/>
  <c r="M716" i="8"/>
  <c r="N716" i="8" s="1"/>
  <c r="M717" i="8"/>
  <c r="N717" i="8" s="1"/>
  <c r="M718" i="8"/>
  <c r="N718" i="8" s="1"/>
  <c r="M719" i="8"/>
  <c r="N719" i="8" s="1"/>
  <c r="M720" i="8"/>
  <c r="N720" i="8" s="1"/>
  <c r="M721" i="8"/>
  <c r="N721" i="8" s="1"/>
  <c r="M722" i="8"/>
  <c r="N722" i="8" s="1"/>
  <c r="M723" i="8"/>
  <c r="N723" i="8" s="1"/>
  <c r="M724" i="8"/>
  <c r="N724" i="8" s="1"/>
  <c r="M725" i="8"/>
  <c r="N725" i="8" s="1"/>
  <c r="M726" i="8"/>
  <c r="N726" i="8" s="1"/>
  <c r="M727" i="8"/>
  <c r="N727" i="8" s="1"/>
  <c r="M728" i="8"/>
  <c r="N728" i="8" s="1"/>
  <c r="M729" i="8"/>
  <c r="N729" i="8" s="1"/>
  <c r="M730" i="8"/>
  <c r="N730" i="8" s="1"/>
  <c r="M731" i="8"/>
  <c r="N731" i="8" s="1"/>
  <c r="M732" i="8"/>
  <c r="N732" i="8" s="1"/>
  <c r="M733" i="8"/>
  <c r="N733" i="8" s="1"/>
  <c r="M734" i="8"/>
  <c r="N734" i="8" s="1"/>
  <c r="M735" i="8"/>
  <c r="N735" i="8" s="1"/>
  <c r="M736" i="8"/>
  <c r="N736" i="8" s="1"/>
  <c r="M737" i="8"/>
  <c r="N737" i="8" s="1"/>
  <c r="M738" i="8"/>
  <c r="N738" i="8" s="1"/>
  <c r="M739" i="8"/>
  <c r="N739" i="8" s="1"/>
  <c r="M740" i="8"/>
  <c r="N740" i="8" s="1"/>
  <c r="M741" i="8"/>
  <c r="N741" i="8" s="1"/>
  <c r="M742" i="8"/>
  <c r="N742" i="8" s="1"/>
  <c r="M743" i="8"/>
  <c r="N743" i="8" s="1"/>
  <c r="M744" i="8"/>
  <c r="N744" i="8" s="1"/>
  <c r="M745" i="8"/>
  <c r="N745" i="8" s="1"/>
  <c r="M746" i="8"/>
  <c r="N746" i="8" s="1"/>
  <c r="M747" i="8"/>
  <c r="N747" i="8" s="1"/>
  <c r="M748" i="8"/>
  <c r="N748" i="8" s="1"/>
  <c r="M749" i="8"/>
  <c r="N749" i="8" s="1"/>
  <c r="M750" i="8"/>
  <c r="N750" i="8" s="1"/>
  <c r="M751" i="8"/>
  <c r="N751" i="8" s="1"/>
  <c r="M752" i="8"/>
  <c r="N752" i="8" s="1"/>
  <c r="M753" i="8"/>
  <c r="N753" i="8" s="1"/>
  <c r="M754" i="8"/>
  <c r="N754" i="8" s="1"/>
  <c r="M755" i="8"/>
  <c r="N755" i="8" s="1"/>
  <c r="M756" i="8"/>
  <c r="N756" i="8" s="1"/>
  <c r="M757" i="8"/>
  <c r="N757" i="8" s="1"/>
  <c r="M758" i="8"/>
  <c r="N758" i="8" s="1"/>
  <c r="M759" i="8"/>
  <c r="N759" i="8" s="1"/>
  <c r="M760" i="8"/>
  <c r="N760" i="8" s="1"/>
  <c r="M761" i="8"/>
  <c r="N761" i="8" s="1"/>
  <c r="M762" i="8"/>
  <c r="N762" i="8" s="1"/>
  <c r="M763" i="8"/>
  <c r="N763" i="8" s="1"/>
  <c r="M764" i="8"/>
  <c r="N764" i="8" s="1"/>
  <c r="M765" i="8"/>
  <c r="N765" i="8" s="1"/>
  <c r="M766" i="8"/>
  <c r="N766" i="8" s="1"/>
  <c r="M767" i="8"/>
  <c r="N767" i="8" s="1"/>
  <c r="M768" i="8"/>
  <c r="N768" i="8" s="1"/>
  <c r="M769" i="8"/>
  <c r="N769" i="8" s="1"/>
  <c r="M770" i="8"/>
  <c r="N770" i="8" s="1"/>
  <c r="M771" i="8"/>
  <c r="N771" i="8" s="1"/>
  <c r="M772" i="8"/>
  <c r="N772" i="8" s="1"/>
  <c r="M773" i="8"/>
  <c r="N773" i="8" s="1"/>
  <c r="M774" i="8"/>
  <c r="N774" i="8" s="1"/>
  <c r="M775" i="8"/>
  <c r="N775" i="8" s="1"/>
  <c r="M776" i="8"/>
  <c r="N776" i="8" s="1"/>
  <c r="M777" i="8"/>
  <c r="N777" i="8" s="1"/>
  <c r="M778" i="8"/>
  <c r="N778" i="8" s="1"/>
  <c r="M779" i="8"/>
  <c r="N779" i="8" s="1"/>
  <c r="M780" i="8"/>
  <c r="N780" i="8" s="1"/>
  <c r="M781" i="8"/>
  <c r="N781" i="8" s="1"/>
  <c r="M782" i="8"/>
  <c r="N782" i="8" s="1"/>
  <c r="M783" i="8"/>
  <c r="N783" i="8" s="1"/>
  <c r="M784" i="8"/>
  <c r="N784" i="8" s="1"/>
  <c r="M785" i="8"/>
  <c r="N785" i="8" s="1"/>
  <c r="M786" i="8"/>
  <c r="N786" i="8" s="1"/>
  <c r="M787" i="8"/>
  <c r="N787" i="8" s="1"/>
  <c r="M788" i="8"/>
  <c r="N788" i="8" s="1"/>
  <c r="M789" i="8"/>
  <c r="N789" i="8" s="1"/>
  <c r="M790" i="8"/>
  <c r="N790" i="8" s="1"/>
  <c r="M791" i="8"/>
  <c r="N791" i="8" s="1"/>
  <c r="M792" i="8"/>
  <c r="N792" i="8" s="1"/>
  <c r="M793" i="8"/>
  <c r="N793" i="8" s="1"/>
  <c r="M794" i="8"/>
  <c r="N794" i="8" s="1"/>
  <c r="M795" i="8"/>
  <c r="N795" i="8" s="1"/>
  <c r="M796" i="8"/>
  <c r="N796" i="8" s="1"/>
  <c r="M797" i="8"/>
  <c r="N797" i="8" s="1"/>
  <c r="M798" i="8"/>
  <c r="N798" i="8" s="1"/>
  <c r="M799" i="8"/>
  <c r="N799" i="8" s="1"/>
  <c r="M800" i="8"/>
  <c r="N800" i="8" s="1"/>
  <c r="M801" i="8"/>
  <c r="N801" i="8" s="1"/>
  <c r="M802" i="8"/>
  <c r="N802" i="8" s="1"/>
  <c r="M803" i="8"/>
  <c r="N803" i="8" s="1"/>
  <c r="M804" i="8"/>
  <c r="N804" i="8" s="1"/>
  <c r="M805" i="8"/>
  <c r="N805" i="8" s="1"/>
  <c r="M806" i="8"/>
  <c r="N806" i="8" s="1"/>
  <c r="M807" i="8"/>
  <c r="N807" i="8" s="1"/>
  <c r="M808" i="8"/>
  <c r="N808" i="8" s="1"/>
  <c r="M809" i="8"/>
  <c r="N809" i="8" s="1"/>
  <c r="M810" i="8"/>
  <c r="N810" i="8" s="1"/>
  <c r="M811" i="8"/>
  <c r="N811" i="8" s="1"/>
  <c r="M812" i="8"/>
  <c r="N812" i="8" s="1"/>
  <c r="M813" i="8"/>
  <c r="N813" i="8" s="1"/>
  <c r="M814" i="8"/>
  <c r="N814" i="8" s="1"/>
  <c r="M815" i="8"/>
  <c r="N815" i="8" s="1"/>
  <c r="M816" i="8"/>
  <c r="N816" i="8" s="1"/>
  <c r="M817" i="8"/>
  <c r="N817" i="8" s="1"/>
  <c r="M818" i="8"/>
  <c r="N818" i="8" s="1"/>
  <c r="M819" i="8"/>
  <c r="N819" i="8" s="1"/>
  <c r="M820" i="8"/>
  <c r="N820" i="8" s="1"/>
  <c r="M821" i="8"/>
  <c r="N821" i="8" s="1"/>
  <c r="M822" i="8"/>
  <c r="N822" i="8" s="1"/>
  <c r="M823" i="8"/>
  <c r="N823" i="8" s="1"/>
  <c r="M824" i="8"/>
  <c r="N824" i="8" s="1"/>
  <c r="M825" i="8"/>
  <c r="N825" i="8" s="1"/>
  <c r="M826" i="8"/>
  <c r="N826" i="8" s="1"/>
  <c r="M827" i="8"/>
  <c r="N827" i="8" s="1"/>
  <c r="M828" i="8"/>
  <c r="N828" i="8" s="1"/>
  <c r="M829" i="8"/>
  <c r="N829" i="8" s="1"/>
  <c r="M830" i="8"/>
  <c r="N830" i="8" s="1"/>
  <c r="M831" i="8"/>
  <c r="N831" i="8" s="1"/>
  <c r="M832" i="8"/>
  <c r="N832" i="8" s="1"/>
  <c r="M833" i="8"/>
  <c r="N833" i="8" s="1"/>
  <c r="M834" i="8"/>
  <c r="N834" i="8" s="1"/>
  <c r="M835" i="8"/>
  <c r="N835" i="8" s="1"/>
  <c r="M836" i="8"/>
  <c r="N836" i="8" s="1"/>
  <c r="M837" i="8"/>
  <c r="N837" i="8" s="1"/>
  <c r="M838" i="8"/>
  <c r="N838" i="8" s="1"/>
  <c r="M839" i="8"/>
  <c r="N839" i="8" s="1"/>
  <c r="M840" i="8"/>
  <c r="N840" i="8" s="1"/>
  <c r="M841" i="8"/>
  <c r="N841" i="8" s="1"/>
  <c r="M842" i="8"/>
  <c r="N842" i="8" s="1"/>
  <c r="M843" i="8"/>
  <c r="N843" i="8" s="1"/>
  <c r="M844" i="8"/>
  <c r="N844" i="8" s="1"/>
  <c r="M845" i="8"/>
  <c r="N845" i="8" s="1"/>
  <c r="M846" i="8"/>
  <c r="N846" i="8" s="1"/>
  <c r="M847" i="8"/>
  <c r="N847" i="8" s="1"/>
  <c r="M848" i="8"/>
  <c r="N848" i="8" s="1"/>
  <c r="M849" i="8"/>
  <c r="N849" i="8" s="1"/>
  <c r="M850" i="8"/>
  <c r="N850" i="8" s="1"/>
  <c r="M851" i="8"/>
  <c r="N851" i="8" s="1"/>
  <c r="M852" i="8"/>
  <c r="N852" i="8" s="1"/>
  <c r="M853" i="8"/>
  <c r="N853" i="8" s="1"/>
  <c r="M854" i="8"/>
  <c r="N854" i="8" s="1"/>
  <c r="M855" i="8"/>
  <c r="N855" i="8" s="1"/>
  <c r="M856" i="8"/>
  <c r="N856" i="8" s="1"/>
  <c r="M857" i="8"/>
  <c r="N857" i="8" s="1"/>
  <c r="M858" i="8"/>
  <c r="N858" i="8" s="1"/>
  <c r="M859" i="8"/>
  <c r="N859" i="8" s="1"/>
  <c r="M860" i="8"/>
  <c r="N860" i="8" s="1"/>
  <c r="M861" i="8"/>
  <c r="N861" i="8" s="1"/>
  <c r="M862" i="8"/>
  <c r="N862" i="8" s="1"/>
  <c r="M863" i="8"/>
  <c r="N863" i="8" s="1"/>
  <c r="M864" i="8"/>
  <c r="N864" i="8" s="1"/>
  <c r="M865" i="8"/>
  <c r="N865" i="8" s="1"/>
  <c r="M866" i="8"/>
  <c r="N866" i="8" s="1"/>
  <c r="M867" i="8"/>
  <c r="N867" i="8" s="1"/>
  <c r="M868" i="8"/>
  <c r="N868" i="8" s="1"/>
  <c r="M869" i="8"/>
  <c r="N869" i="8" s="1"/>
  <c r="M870" i="8"/>
  <c r="N870" i="8" s="1"/>
  <c r="M871" i="8"/>
  <c r="N871" i="8" s="1"/>
  <c r="M872" i="8"/>
  <c r="N872" i="8" s="1"/>
  <c r="M873" i="8"/>
  <c r="N873" i="8" s="1"/>
  <c r="M874" i="8"/>
  <c r="N874" i="8" s="1"/>
  <c r="M875" i="8"/>
  <c r="N875" i="8" s="1"/>
  <c r="M876" i="8"/>
  <c r="N876" i="8" s="1"/>
  <c r="M877" i="8"/>
  <c r="N877" i="8" s="1"/>
  <c r="M878" i="8"/>
  <c r="N878" i="8" s="1"/>
  <c r="M879" i="8"/>
  <c r="N879" i="8" s="1"/>
  <c r="M880" i="8"/>
  <c r="N880" i="8" s="1"/>
  <c r="M881" i="8"/>
  <c r="N881" i="8" s="1"/>
  <c r="M882" i="8"/>
  <c r="N882" i="8" s="1"/>
  <c r="M883" i="8"/>
  <c r="N883" i="8" s="1"/>
  <c r="M884" i="8"/>
  <c r="N884" i="8" s="1"/>
  <c r="M885" i="8"/>
  <c r="N885" i="8" s="1"/>
  <c r="M886" i="8"/>
  <c r="N886" i="8" s="1"/>
  <c r="M887" i="8"/>
  <c r="N887" i="8" s="1"/>
  <c r="M888" i="8"/>
  <c r="N888" i="8" s="1"/>
  <c r="M889" i="8"/>
  <c r="N889" i="8" s="1"/>
  <c r="M890" i="8"/>
  <c r="N890" i="8" s="1"/>
  <c r="M891" i="8"/>
  <c r="N891" i="8" s="1"/>
  <c r="M892" i="8"/>
  <c r="N892" i="8" s="1"/>
  <c r="M893" i="8"/>
  <c r="N893" i="8" s="1"/>
  <c r="M894" i="8"/>
  <c r="N894" i="8" s="1"/>
  <c r="M895" i="8"/>
  <c r="N895" i="8" s="1"/>
  <c r="M896" i="8"/>
  <c r="N896" i="8" s="1"/>
  <c r="M897" i="8"/>
  <c r="N897" i="8" s="1"/>
  <c r="M898" i="8"/>
  <c r="N898" i="8" s="1"/>
  <c r="M899" i="8"/>
  <c r="N899" i="8" s="1"/>
  <c r="M900" i="8"/>
  <c r="N900" i="8" s="1"/>
  <c r="M901" i="8"/>
  <c r="N901" i="8" s="1"/>
  <c r="M902" i="8"/>
  <c r="N902" i="8" s="1"/>
  <c r="M903" i="8"/>
  <c r="N903" i="8" s="1"/>
  <c r="M904" i="8"/>
  <c r="N904" i="8" s="1"/>
  <c r="M905" i="8"/>
  <c r="N905" i="8" s="1"/>
  <c r="M906" i="8"/>
  <c r="N906" i="8" s="1"/>
  <c r="M907" i="8"/>
  <c r="N907" i="8" s="1"/>
  <c r="M908" i="8"/>
  <c r="N908" i="8" s="1"/>
  <c r="M909" i="8"/>
  <c r="N909" i="8" s="1"/>
  <c r="M910" i="8"/>
  <c r="N910" i="8" s="1"/>
  <c r="M911" i="8"/>
  <c r="N911" i="8" s="1"/>
  <c r="M912" i="8"/>
  <c r="N912" i="8" s="1"/>
  <c r="M913" i="8"/>
  <c r="N913" i="8" s="1"/>
  <c r="M914" i="8"/>
  <c r="N914" i="8" s="1"/>
  <c r="M915" i="8"/>
  <c r="N915" i="8" s="1"/>
  <c r="M916" i="8"/>
  <c r="N916" i="8" s="1"/>
  <c r="M917" i="8"/>
  <c r="N917" i="8" s="1"/>
  <c r="M918" i="8"/>
  <c r="N918" i="8" s="1"/>
  <c r="M919" i="8"/>
  <c r="N919" i="8" s="1"/>
  <c r="M920" i="8"/>
  <c r="N920" i="8" s="1"/>
  <c r="M921" i="8"/>
  <c r="N921" i="8" s="1"/>
  <c r="M922" i="8"/>
  <c r="N922" i="8" s="1"/>
  <c r="M923" i="8"/>
  <c r="N923" i="8" s="1"/>
  <c r="M924" i="8"/>
  <c r="N924" i="8" s="1"/>
  <c r="M925" i="8"/>
  <c r="N925" i="8" s="1"/>
  <c r="M926" i="8"/>
  <c r="N926" i="8" s="1"/>
  <c r="M927" i="8"/>
  <c r="N927" i="8" s="1"/>
  <c r="M928" i="8"/>
  <c r="N928" i="8" s="1"/>
  <c r="M929" i="8"/>
  <c r="N929" i="8" s="1"/>
  <c r="M930" i="8"/>
  <c r="N930" i="8" s="1"/>
  <c r="M931" i="8"/>
  <c r="N931" i="8" s="1"/>
  <c r="M932" i="8"/>
  <c r="N932" i="8" s="1"/>
  <c r="M933" i="8"/>
  <c r="N933" i="8" s="1"/>
  <c r="M934" i="8"/>
  <c r="N934" i="8" s="1"/>
  <c r="M935" i="8"/>
  <c r="N935" i="8" s="1"/>
  <c r="M936" i="8"/>
  <c r="N936" i="8" s="1"/>
  <c r="M937" i="8"/>
  <c r="N937" i="8" s="1"/>
  <c r="M938" i="8"/>
  <c r="N938" i="8" s="1"/>
  <c r="M939" i="8"/>
  <c r="N939" i="8" s="1"/>
  <c r="M940" i="8"/>
  <c r="N940" i="8" s="1"/>
  <c r="M941" i="8"/>
  <c r="N941" i="8" s="1"/>
  <c r="M942" i="8"/>
  <c r="N942" i="8" s="1"/>
  <c r="M943" i="8"/>
  <c r="N943" i="8" s="1"/>
  <c r="M944" i="8"/>
  <c r="N944" i="8" s="1"/>
  <c r="M945" i="8"/>
  <c r="N945" i="8" s="1"/>
  <c r="M946" i="8"/>
  <c r="N946" i="8" s="1"/>
  <c r="M947" i="8"/>
  <c r="N947" i="8" s="1"/>
  <c r="M948" i="8"/>
  <c r="N948" i="8" s="1"/>
  <c r="M949" i="8"/>
  <c r="N949" i="8" s="1"/>
  <c r="M950" i="8"/>
  <c r="N950" i="8" s="1"/>
  <c r="M951" i="8"/>
  <c r="N951" i="8" s="1"/>
  <c r="M952" i="8"/>
  <c r="N952" i="8" s="1"/>
  <c r="M953" i="8"/>
  <c r="N953" i="8" s="1"/>
  <c r="M954" i="8"/>
  <c r="N954" i="8" s="1"/>
  <c r="M955" i="8"/>
  <c r="N955" i="8" s="1"/>
  <c r="M956" i="8"/>
  <c r="N956" i="8" s="1"/>
  <c r="M957" i="8"/>
  <c r="N957" i="8" s="1"/>
  <c r="M958" i="8"/>
  <c r="N958" i="8" s="1"/>
  <c r="M959" i="8"/>
  <c r="N959" i="8" s="1"/>
  <c r="M960" i="8"/>
  <c r="N960" i="8" s="1"/>
  <c r="M961" i="8"/>
  <c r="N961" i="8" s="1"/>
  <c r="M962" i="8"/>
  <c r="N962" i="8" s="1"/>
  <c r="M963" i="8"/>
  <c r="N963" i="8" s="1"/>
  <c r="M964" i="8"/>
  <c r="N964" i="8" s="1"/>
  <c r="M965" i="8"/>
  <c r="N965" i="8" s="1"/>
  <c r="M966" i="8"/>
  <c r="N966" i="8" s="1"/>
  <c r="M967" i="8"/>
  <c r="N967" i="8" s="1"/>
  <c r="M968" i="8"/>
  <c r="N968" i="8" s="1"/>
  <c r="M969" i="8"/>
  <c r="N969" i="8" s="1"/>
  <c r="M970" i="8"/>
  <c r="N970" i="8" s="1"/>
  <c r="M971" i="8"/>
  <c r="N971" i="8" s="1"/>
  <c r="M972" i="8"/>
  <c r="N972" i="8" s="1"/>
  <c r="M973" i="8"/>
  <c r="N973" i="8" s="1"/>
  <c r="M974" i="8"/>
  <c r="N974" i="8" s="1"/>
  <c r="M975" i="8"/>
  <c r="N975" i="8" s="1"/>
  <c r="M976" i="8"/>
  <c r="N976" i="8" s="1"/>
  <c r="M977" i="8"/>
  <c r="N977" i="8" s="1"/>
  <c r="M978" i="8"/>
  <c r="N978" i="8" s="1"/>
  <c r="M979" i="8"/>
  <c r="N979" i="8" s="1"/>
  <c r="M980" i="8"/>
  <c r="N980" i="8" s="1"/>
  <c r="M981" i="8"/>
  <c r="N981" i="8" s="1"/>
  <c r="M982" i="8"/>
  <c r="N982" i="8" s="1"/>
  <c r="M983" i="8"/>
  <c r="N983" i="8" s="1"/>
  <c r="M984" i="8"/>
  <c r="N984" i="8" s="1"/>
  <c r="M985" i="8"/>
  <c r="N985" i="8" s="1"/>
  <c r="M986" i="8"/>
  <c r="N986" i="8" s="1"/>
  <c r="M987" i="8"/>
  <c r="N987" i="8" s="1"/>
  <c r="M988" i="8"/>
  <c r="N988" i="8" s="1"/>
  <c r="M989" i="8"/>
  <c r="N989" i="8" s="1"/>
  <c r="M990" i="8"/>
  <c r="N990" i="8" s="1"/>
  <c r="M991" i="8"/>
  <c r="N991" i="8" s="1"/>
  <c r="M992" i="8"/>
  <c r="N992" i="8" s="1"/>
  <c r="M993" i="8"/>
  <c r="N993" i="8" s="1"/>
  <c r="M994" i="8"/>
  <c r="N994" i="8" s="1"/>
  <c r="M995" i="8"/>
  <c r="N995" i="8" s="1"/>
  <c r="M996" i="8"/>
  <c r="N996" i="8" s="1"/>
  <c r="M997" i="8"/>
  <c r="N997" i="8" s="1"/>
  <c r="M998" i="8"/>
  <c r="N998" i="8" s="1"/>
  <c r="M999" i="8"/>
  <c r="N999" i="8" s="1"/>
  <c r="M1000" i="8"/>
  <c r="N1000" i="8" s="1"/>
  <c r="M1001" i="8"/>
  <c r="N1001" i="8" s="1"/>
  <c r="M1002" i="8"/>
  <c r="N1002" i="8" s="1"/>
  <c r="M1003" i="8"/>
  <c r="N1003" i="8" s="1"/>
  <c r="M1004" i="8"/>
  <c r="N1004" i="8" s="1"/>
  <c r="M1005" i="8"/>
  <c r="N1005" i="8" s="1"/>
  <c r="M1006" i="8"/>
  <c r="N1006" i="8" s="1"/>
  <c r="M1007" i="8"/>
  <c r="N1007" i="8" s="1"/>
  <c r="M1008" i="8"/>
  <c r="N1008" i="8" s="1"/>
  <c r="M1009" i="8"/>
  <c r="N1009" i="8" s="1"/>
  <c r="M1010" i="8"/>
  <c r="N1010" i="8" s="1"/>
  <c r="M1011" i="8"/>
  <c r="N1011" i="8" s="1"/>
  <c r="M1012" i="8"/>
  <c r="N1012" i="8" s="1"/>
  <c r="M1013" i="8"/>
  <c r="N1013" i="8" s="1"/>
  <c r="M1014" i="8"/>
  <c r="N1014" i="8" s="1"/>
  <c r="M1015" i="8"/>
  <c r="N1015" i="8" s="1"/>
  <c r="M1016" i="8"/>
  <c r="N1016" i="8" s="1"/>
  <c r="M1017" i="8"/>
  <c r="N1017" i="8" s="1"/>
  <c r="M1018" i="8"/>
  <c r="N1018" i="8" s="1"/>
  <c r="M1019" i="8"/>
  <c r="N1019" i="8" s="1"/>
  <c r="M1020" i="8"/>
  <c r="N1020" i="8" s="1"/>
  <c r="M1021" i="8"/>
  <c r="N1021" i="8" s="1"/>
  <c r="M1022" i="8"/>
  <c r="N1022" i="8" s="1"/>
  <c r="M1023" i="8"/>
  <c r="N1023" i="8" s="1"/>
  <c r="M1024" i="8"/>
  <c r="N1024" i="8" s="1"/>
  <c r="M1025" i="8"/>
  <c r="N1025" i="8" s="1"/>
  <c r="M1026" i="8"/>
  <c r="N1026" i="8" s="1"/>
  <c r="M1027" i="8"/>
  <c r="N1027" i="8" s="1"/>
  <c r="M1028" i="8"/>
  <c r="N1028" i="8" s="1"/>
  <c r="M1029" i="8"/>
  <c r="N1029" i="8" s="1"/>
  <c r="M1030" i="8"/>
  <c r="N1030" i="8" s="1"/>
  <c r="M1031" i="8"/>
  <c r="N1031" i="8" s="1"/>
  <c r="M1032" i="8"/>
  <c r="N1032" i="8" s="1"/>
  <c r="M1033" i="8"/>
  <c r="N1033" i="8" s="1"/>
  <c r="F23" i="17"/>
  <c r="F13" i="17"/>
  <c r="F20" i="17"/>
  <c r="F16" i="17"/>
  <c r="B7" i="17" l="1"/>
  <c r="K503" i="13" a="1"/>
  <c r="K503"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638543-DE13-4E0C-A2FA-437B6CFB3D44}"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2" xr16:uid="{ACA5946B-3663-4195-B8B6-8E507A2664DB}"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3" xr16:uid="{C062E15F-7CEF-4F31-92BD-19E903D67388}"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4" xr16:uid="{AB9DCB3C-0161-486F-8CAA-6DAE648C5D9A}"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5" xr16:uid="{5032C78E-E5D5-427A-B29A-62C210A1E361}"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6" xr16:uid="{E1982151-FFE8-47AE-9EE0-411632284DC3}"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7" xr16:uid="{FC5CEE7B-9469-4F6C-94A1-7C7E94C4777F}"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8" xr16:uid="{80AC2015-47F7-457D-B797-1D9E754473C4}"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9" xr16:uid="{6F3D2467-B64D-49C5-ACBE-837CE8439D22}"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10" xr16:uid="{C0101293-BBA5-4EF2-85E4-FE2EEA6FD177}"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11" xr16:uid="{5F85D581-3AFA-455A-B21C-4F130BC46474}"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12" xr16:uid="{746F19F1-CEE7-47E5-AF97-6D71E6382CCD}"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13" xr16:uid="{9F2A3BD8-FEF2-4B9B-B47A-5754B61A6E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A3E6B5E8-5A81-47C5-803C-E3922547C89A}" name="WorksheetConnection_My own Dashboard.xlsx!dim_calendar" type="102" refreshedVersion="8" minRefreshableVersion="5">
    <extLst>
      <ext xmlns:x15="http://schemas.microsoft.com/office/spreadsheetml/2010/11/main" uri="{DE250136-89BD-433C-8126-D09CA5730AF9}">
        <x15:connection id="dim_calendar">
          <x15:rangePr sourceName="_xlcn.WorksheetConnection_MyownDashboard.xlsxdim_calendar1"/>
        </x15:connection>
      </ext>
    </extLst>
  </connection>
  <connection id="15" xr16:uid="{A3E6B5E8-5A81-47C5-803C-E3922547C89A}" name="WorksheetConnection_My own Dashboard.xlsx!dim_calendar1" type="102" refreshedVersion="8" minRefreshableVersion="5">
    <extLst>
      <ext xmlns:x15="http://schemas.microsoft.com/office/spreadsheetml/2010/11/main" uri="{DE250136-89BD-433C-8126-D09CA5730AF9}">
        <x15:connection id="dim_calendar-2853691e-9d10-453e-809e-9ac52e1d5fc1">
          <x15:rangePr sourceName="_xlcn.WorksheetConnection_MyownDashboard.xlsxdim_calendar11"/>
        </x15:connection>
      </ext>
    </extLst>
  </connection>
  <connection id="16" xr16:uid="{E835BC63-4CDE-4DBA-80D4-CD18927E0E3C}" name="WorksheetConnection_My own Dashboard.xlsx!dim_company" type="102" refreshedVersion="8" minRefreshableVersion="5">
    <extLst>
      <ext xmlns:x15="http://schemas.microsoft.com/office/spreadsheetml/2010/11/main" uri="{DE250136-89BD-433C-8126-D09CA5730AF9}">
        <x15:connection id="dim_company">
          <x15:rangePr sourceName="_xlcn.WorksheetConnection_MyownDashboard.xlsxdim_company1"/>
        </x15:connection>
      </ext>
    </extLst>
  </connection>
  <connection id="17" xr16:uid="{E835BC63-4CDE-4DBA-80D4-CD18927E0E3C}" name="WorksheetConnection_My own Dashboard.xlsx!dim_company1" type="102" refreshedVersion="8" minRefreshableVersion="5">
    <extLst>
      <ext xmlns:x15="http://schemas.microsoft.com/office/spreadsheetml/2010/11/main" uri="{DE250136-89BD-433C-8126-D09CA5730AF9}">
        <x15:connection id="dim_company-759187f2-d72e-438e-810f-c2be2a5f8fa9">
          <x15:rangePr sourceName="_xlcn.WorksheetConnection_MyownDashboard.xlsxdim_company11"/>
        </x15:connection>
      </ext>
    </extLst>
  </connection>
  <connection id="18" xr16:uid="{F40E8AED-480F-46E9-AB08-B9E0DF8C5F80}" name="WorksheetConnection_My own Dashboard.xlsx!dim_exchange" type="102" refreshedVersion="8" minRefreshableVersion="5">
    <extLst>
      <ext xmlns:x15="http://schemas.microsoft.com/office/spreadsheetml/2010/11/main" uri="{DE250136-89BD-433C-8126-D09CA5730AF9}">
        <x15:connection id="dim_exchange">
          <x15:rangePr sourceName="_xlcn.WorksheetConnection_MyownDashboard.xlsxdim_exchange1"/>
        </x15:connection>
      </ext>
    </extLst>
  </connection>
  <connection id="19" xr16:uid="{B134DECB-84FA-43BC-8049-34696E856ECD}" name="WorksheetConnection_My own Dashboard.xlsx!dim_portfolio" type="102" refreshedVersion="8" minRefreshableVersion="5">
    <extLst>
      <ext xmlns:x15="http://schemas.microsoft.com/office/spreadsheetml/2010/11/main" uri="{DE250136-89BD-433C-8126-D09CA5730AF9}">
        <x15:connection id="dim_portfolio">
          <x15:rangePr sourceName="_xlcn.WorksheetConnection_MyownDashboard.xlsxdim_portfolio1"/>
        </x15:connection>
      </ext>
    </extLst>
  </connection>
  <connection id="20" xr16:uid="{C25053C9-D9D2-4E88-AFED-AFC23A43746C}" name="WorksheetConnection_My own Dashboard.xlsx!dim_sector" type="102" refreshedVersion="8" minRefreshableVersion="5">
    <extLst>
      <ext xmlns:x15="http://schemas.microsoft.com/office/spreadsheetml/2010/11/main" uri="{DE250136-89BD-433C-8126-D09CA5730AF9}">
        <x15:connection id="dim_sector">
          <x15:rangePr sourceName="_xlcn.WorksheetConnection_MyownDashboard.xlsxdim_sector1"/>
        </x15:connection>
      </ext>
    </extLst>
  </connection>
  <connection id="21" xr16:uid="{C25053C9-D9D2-4E88-AFED-AFC23A43746C}" name="WorksheetConnection_My own Dashboard.xlsx!dim_sector1" type="102" refreshedVersion="8" minRefreshableVersion="5">
    <extLst>
      <ext xmlns:x15="http://schemas.microsoft.com/office/spreadsheetml/2010/11/main" uri="{DE250136-89BD-433C-8126-D09CA5730AF9}">
        <x15:connection id="dim_sector-17ebc1ca-2912-4811-9fb9-fccf2d93864d">
          <x15:rangePr sourceName="_xlcn.WorksheetConnection_MyownDashboard.xlsxdim_sector11"/>
        </x15:connection>
      </ext>
    </extLst>
  </connection>
  <connection id="22" xr16:uid="{A1F3306E-6FCE-4349-A990-B3F118199581}" name="WorksheetConnection_My own Dashboard.xlsx!dim_trader" type="102" refreshedVersion="8" minRefreshableVersion="5">
    <extLst>
      <ext xmlns:x15="http://schemas.microsoft.com/office/spreadsheetml/2010/11/main" uri="{DE250136-89BD-433C-8126-D09CA5730AF9}">
        <x15:connection id="dim_trader">
          <x15:rangePr sourceName="_xlcn.WorksheetConnection_MyownDashboard.xlsxdim_trader1"/>
        </x15:connection>
      </ext>
    </extLst>
  </connection>
  <connection id="23" xr16:uid="{9CB99B64-1108-49F4-8023-30B2BDDD5E24}" name="WorksheetConnection_My own Dashboard.xlsx!fact_daily_prices" type="102" refreshedVersion="8" minRefreshableVersion="5">
    <extLst>
      <ext xmlns:x15="http://schemas.microsoft.com/office/spreadsheetml/2010/11/main" uri="{DE250136-89BD-433C-8126-D09CA5730AF9}">
        <x15:connection id="fact_daily_prices">
          <x15:rangePr sourceName="_xlcn.WorksheetConnection_MyownDashboard.xlsxfact_daily_prices1"/>
        </x15:connection>
      </ext>
    </extLst>
  </connection>
  <connection id="24" xr16:uid="{B00B989A-7394-4DCF-A89F-86F4F8BB7D61}" name="WorksheetConnection_My own Dashboard.xlsx!fact_dividends" type="102" refreshedVersion="8" minRefreshableVersion="5">
    <extLst>
      <ext xmlns:x15="http://schemas.microsoft.com/office/spreadsheetml/2010/11/main" uri="{DE250136-89BD-433C-8126-D09CA5730AF9}">
        <x15:connection id="fact_dividends">
          <x15:rangePr sourceName="_xlcn.WorksheetConnection_MyownDashboard.xlsxfact_dividends1"/>
        </x15:connection>
      </ext>
    </extLst>
  </connection>
  <connection id="25" xr16:uid="{89C2E6A2-8965-4BFB-98F1-B360BC45AD35}" name="WorksheetConnection_My own Dashboard.xlsx!fact_orders" type="102" refreshedVersion="8" minRefreshableVersion="5">
    <extLst>
      <ext xmlns:x15="http://schemas.microsoft.com/office/spreadsheetml/2010/11/main" uri="{DE250136-89BD-433C-8126-D09CA5730AF9}">
        <x15:connection id="fact_orders">
          <x15:rangePr sourceName="_xlcn.WorksheetConnection_MyownDashboard.xlsxfact_orders1"/>
        </x15:connection>
      </ext>
    </extLst>
  </connection>
  <connection id="26" xr16:uid="{21B0093B-AF3B-426A-BA96-AE11D50E1E95}" name="WorksheetConnection_My own Dashboard.xlsx!fact_positions_snapshot" type="102" refreshedVersion="8" minRefreshableVersion="5">
    <extLst>
      <ext xmlns:x15="http://schemas.microsoft.com/office/spreadsheetml/2010/11/main" uri="{DE250136-89BD-433C-8126-D09CA5730AF9}">
        <x15:connection id="fact_positions_snapshot">
          <x15:rangePr sourceName="_xlcn.WorksheetConnection_MyownDashboard.xlsxfact_positions_snapshot1"/>
        </x15:connection>
      </ext>
    </extLst>
  </connection>
  <connection id="27" xr16:uid="{C76FF22D-7B7F-45D3-B4C8-0666D84D07EE}" name="WorksheetConnection_My own Dashboard.xlsx!fact_splits" type="102" refreshedVersion="8" minRefreshableVersion="5">
    <extLst>
      <ext xmlns:x15="http://schemas.microsoft.com/office/spreadsheetml/2010/11/main" uri="{DE250136-89BD-433C-8126-D09CA5730AF9}">
        <x15:connection id="fact_splits">
          <x15:rangePr sourceName="_xlcn.WorksheetConnection_MyownDashboard.xlsxfact_splits1"/>
        </x15:connection>
      </ext>
    </extLst>
  </connection>
  <connection id="28" xr16:uid="{590EB0CC-2795-4B0E-B991-C276CF018BA3}" name="WorksheetConnection_My own Dashboard.xlsx!fact_trades" type="102" refreshedVersion="8" minRefreshableVersion="5">
    <extLst>
      <ext xmlns:x15="http://schemas.microsoft.com/office/spreadsheetml/2010/11/main" uri="{DE250136-89BD-433C-8126-D09CA5730AF9}">
        <x15:connection id="fact_trades">
          <x15:rangePr sourceName="_xlcn.WorksheetConnection_MyownDashboard.xlsxfact_trades1"/>
        </x15:connection>
      </ext>
    </extLst>
  </connection>
  <connection id="29" xr16:uid="{80C0AB24-53BE-4634-87E2-069F94B60D04}" name="WorksheetConnection_My own Dashboard.xlsx!Table13" type="102" refreshedVersion="8" minRefreshableVersion="5">
    <extLst>
      <ext xmlns:x15="http://schemas.microsoft.com/office/spreadsheetml/2010/11/main" uri="{DE250136-89BD-433C-8126-D09CA5730AF9}">
        <x15:connection id="Table13">
          <x15:rangePr sourceName="_xlcn.WorksheetConnection_MyownDashboard.xlsxTable131"/>
        </x15:connection>
      </ext>
    </extLst>
  </connection>
  <connection id="30" xr16:uid="{AAC2ACF7-D085-4409-A0FC-35AD2BF91CB2}" name="WorksheetConnection_My own Dashboard.xlsx!Table14" type="102" refreshedVersion="8" minRefreshableVersion="5">
    <extLst>
      <ext xmlns:x15="http://schemas.microsoft.com/office/spreadsheetml/2010/11/main" uri="{DE250136-89BD-433C-8126-D09CA5730AF9}">
        <x15:connection id="Table14">
          <x15:rangePr sourceName="_xlcn.WorksheetConnection_MyownDashboard.xlsxTable141"/>
        </x15:connection>
      </ext>
    </extLst>
  </connection>
  <connection id="31" xr16:uid="{00D3B03F-D445-4505-87E8-D349738920FA}" name="WorksheetConnection_My own Dashboard.xlsx!Table15" type="102" refreshedVersion="8" minRefreshableVersion="5">
    <extLst>
      <ext xmlns:x15="http://schemas.microsoft.com/office/spreadsheetml/2010/11/main" uri="{DE250136-89BD-433C-8126-D09CA5730AF9}">
        <x15:connection id="Table15">
          <x15:rangePr sourceName="_xlcn.WorksheetConnection_MyownDashboard.xlsxTable15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<sst xmlns="http://schemas.openxmlformats.org/spreadsheetml/2006/main" count="10822" uniqueCount="1388">
  <si>
    <t>date</t>
  </si>
  <si>
    <t>calendar_id</t>
  </si>
  <si>
    <t>year</t>
  </si>
  <si>
    <t>month</t>
  </si>
  <si>
    <t>day</t>
  </si>
  <si>
    <t>is_month_start</t>
  </si>
  <si>
    <t>company_id</t>
  </si>
  <si>
    <t>open</t>
  </si>
  <si>
    <t>high</t>
  </si>
  <si>
    <t>low</t>
  </si>
  <si>
    <t>close</t>
  </si>
  <si>
    <t>volume</t>
  </si>
  <si>
    <t>cumulative_factor</t>
  </si>
  <si>
    <t>adjusted_close</t>
  </si>
  <si>
    <t>avg_vol</t>
  </si>
  <si>
    <t>is_volume_suspect</t>
  </si>
  <si>
    <t>COMP001</t>
  </si>
  <si>
    <t>COMP002</t>
  </si>
  <si>
    <t>COMP003</t>
  </si>
  <si>
    <t>COMP004</t>
  </si>
  <si>
    <t>COMP005</t>
  </si>
  <si>
    <t>COMP006</t>
  </si>
  <si>
    <t>COMP007</t>
  </si>
  <si>
    <t>COMP008</t>
  </si>
  <si>
    <t>dividend_per_share</t>
  </si>
  <si>
    <t>exchange_id</t>
  </si>
  <si>
    <t>is_orphan_dividend</t>
  </si>
  <si>
    <t>EXCH01</t>
  </si>
  <si>
    <t>EXCH02</t>
  </si>
  <si>
    <t>order_id</t>
  </si>
  <si>
    <t>order_ts</t>
  </si>
  <si>
    <t>side</t>
  </si>
  <si>
    <t>quantity</t>
  </si>
  <si>
    <t>status</t>
  </si>
  <si>
    <t>order_type</t>
  </si>
  <si>
    <t>trader_id</t>
  </si>
  <si>
    <t>portfolio_id</t>
  </si>
  <si>
    <t>order_ts_imputed</t>
  </si>
  <si>
    <t>limit_price_imputed</t>
  </si>
  <si>
    <t>portfolio_id_imputed</t>
  </si>
  <si>
    <t>ORD00001</t>
  </si>
  <si>
    <t>BUY</t>
  </si>
  <si>
    <t>FILLED</t>
  </si>
  <si>
    <t>MARKET</t>
  </si>
  <si>
    <t>TRD000004</t>
  </si>
  <si>
    <t>PF000006</t>
  </si>
  <si>
    <t>ORD00002</t>
  </si>
  <si>
    <t>TRD000007</t>
  </si>
  <si>
    <t>ORD00003</t>
  </si>
  <si>
    <t>SELL</t>
  </si>
  <si>
    <t>TRD000020</t>
  </si>
  <si>
    <t>ORD00004</t>
  </si>
  <si>
    <t>TRD000006</t>
  </si>
  <si>
    <t>PF000009</t>
  </si>
  <si>
    <t>ORD00005</t>
  </si>
  <si>
    <t>TRD000019</t>
  </si>
  <si>
    <t>PF000008</t>
  </si>
  <si>
    <t>ORD00006</t>
  </si>
  <si>
    <t>TRD000012</t>
  </si>
  <si>
    <t>ORD00007</t>
  </si>
  <si>
    <t>TRD000002</t>
  </si>
  <si>
    <t>PF000002</t>
  </si>
  <si>
    <t>ORD00008</t>
  </si>
  <si>
    <t>ORD00009</t>
  </si>
  <si>
    <t>TRD000016</t>
  </si>
  <si>
    <t>ORD00010</t>
  </si>
  <si>
    <t>TRD000030</t>
  </si>
  <si>
    <t>PF000007</t>
  </si>
  <si>
    <t>ORD00011</t>
  </si>
  <si>
    <t>ORD00012</t>
  </si>
  <si>
    <t>TRD000015</t>
  </si>
  <si>
    <t>ORD00013</t>
  </si>
  <si>
    <t>TRD000029</t>
  </si>
  <si>
    <t>PF000003</t>
  </si>
  <si>
    <t>ORD00014</t>
  </si>
  <si>
    <t>PF000001</t>
  </si>
  <si>
    <t>ORD00015</t>
  </si>
  <si>
    <t>TRD000011</t>
  </si>
  <si>
    <t>ORD00016</t>
  </si>
  <si>
    <t>TRD000021</t>
  </si>
  <si>
    <t>ORD00017</t>
  </si>
  <si>
    <t>ORD00018</t>
  </si>
  <si>
    <t>TRD000014</t>
  </si>
  <si>
    <t>ORD00019</t>
  </si>
  <si>
    <t>TRD000018</t>
  </si>
  <si>
    <t>ORD00020</t>
  </si>
  <si>
    <t>TRD000010</t>
  </si>
  <si>
    <t>ORD00021</t>
  </si>
  <si>
    <t>PF000004</t>
  </si>
  <si>
    <t>ORD00022</t>
  </si>
  <si>
    <t>ORD00023</t>
  </si>
  <si>
    <t>TRD000025</t>
  </si>
  <si>
    <t>ORD00024</t>
  </si>
  <si>
    <t>ORD00025</t>
  </si>
  <si>
    <t>PF000005</t>
  </si>
  <si>
    <t>ORD00026</t>
  </si>
  <si>
    <t>ORD00027</t>
  </si>
  <si>
    <t>ORD00028</t>
  </si>
  <si>
    <t>TRD000005</t>
  </si>
  <si>
    <t>ORD00029</t>
  </si>
  <si>
    <t>TRD000026</t>
  </si>
  <si>
    <t>ORD00030</t>
  </si>
  <si>
    <t>ORD00031</t>
  </si>
  <si>
    <t>TRD000008</t>
  </si>
  <si>
    <t>ORD00032</t>
  </si>
  <si>
    <t>ORD00033</t>
  </si>
  <si>
    <t>ORD00034</t>
  </si>
  <si>
    <t>ORD00035</t>
  </si>
  <si>
    <t>TRD000013</t>
  </si>
  <si>
    <t>PF000010</t>
  </si>
  <si>
    <t>ORD00036</t>
  </si>
  <si>
    <t>ORD00037</t>
  </si>
  <si>
    <t>ORD00038</t>
  </si>
  <si>
    <t>ORD00039</t>
  </si>
  <si>
    <t>ORD00040</t>
  </si>
  <si>
    <t>ORD00041</t>
  </si>
  <si>
    <t>ORD00042</t>
  </si>
  <si>
    <t>ORD00043</t>
  </si>
  <si>
    <t>ORD00044</t>
  </si>
  <si>
    <t>TRD000027</t>
  </si>
  <si>
    <t>ORD00045</t>
  </si>
  <si>
    <t>TRD000001</t>
  </si>
  <si>
    <t>ORD00046</t>
  </si>
  <si>
    <t>ORD00047</t>
  </si>
  <si>
    <t>ORD00048</t>
  </si>
  <si>
    <t>ORD00049</t>
  </si>
  <si>
    <t>ORD00050</t>
  </si>
  <si>
    <t>ORD00051</t>
  </si>
  <si>
    <t>ORD00052</t>
  </si>
  <si>
    <t>ORD00053</t>
  </si>
  <si>
    <t>ORD00054</t>
  </si>
  <si>
    <t>ORD00055</t>
  </si>
  <si>
    <t>ORD00056</t>
  </si>
  <si>
    <t>TRD000023</t>
  </si>
  <si>
    <t>ORD00057</t>
  </si>
  <si>
    <t>ORD00058</t>
  </si>
  <si>
    <t>ORD00059</t>
  </si>
  <si>
    <t>ORD00060</t>
  </si>
  <si>
    <t>ORD00061</t>
  </si>
  <si>
    <t>TRD000009</t>
  </si>
  <si>
    <t>ORD00062</t>
  </si>
  <si>
    <t>ORD00063</t>
  </si>
  <si>
    <t>ORD00064</t>
  </si>
  <si>
    <t>ORD00065</t>
  </si>
  <si>
    <t>ORD00066</t>
  </si>
  <si>
    <t>ORD00067</t>
  </si>
  <si>
    <t>ORD00068</t>
  </si>
  <si>
    <t>ORD00069</t>
  </si>
  <si>
    <t>ORD00070</t>
  </si>
  <si>
    <t>TRD000017</t>
  </si>
  <si>
    <t>ORD00071</t>
  </si>
  <si>
    <t>ORD00072</t>
  </si>
  <si>
    <t>ORD00073</t>
  </si>
  <si>
    <t>ORD00074</t>
  </si>
  <si>
    <t>ORD00075</t>
  </si>
  <si>
    <t>ORD00076</t>
  </si>
  <si>
    <t>TRD000003</t>
  </si>
  <si>
    <t>ORD00077</t>
  </si>
  <si>
    <t>ORD00078</t>
  </si>
  <si>
    <t>ORD00079</t>
  </si>
  <si>
    <t>ORD00080</t>
  </si>
  <si>
    <t>ORD00081</t>
  </si>
  <si>
    <t>TRD000024</t>
  </si>
  <si>
    <t>ORD00082</t>
  </si>
  <si>
    <t>ORD00083</t>
  </si>
  <si>
    <t>TRD000028</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</si>
  <si>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</si>
  <si>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</si>
  <si>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</si>
  <si>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</si>
  <si>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</si>
  <si>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</si>
  <si>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</si>
  <si>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</si>
  <si>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</si>
  <si>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</si>
  <si>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</si>
  <si>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</si>
  <si>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</si>
  <si>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</si>
  <si>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</si>
  <si>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</si>
  <si>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</si>
  <si>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</si>
  <si>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</si>
  <si>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</si>
  <si>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</si>
  <si>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TRD000022</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</si>
  <si>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</si>
  <si>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</si>
  <si>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</si>
  <si>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</si>
  <si>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</si>
  <si>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</si>
  <si>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</si>
  <si>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</si>
  <si>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</si>
  <si>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</si>
  <si>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</si>
  <si>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</si>
  <si>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</si>
  <si>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</si>
  <si>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</si>
  <si>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</si>
  <si>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</si>
  <si>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</si>
  <si>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</si>
  <si>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</si>
  <si>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</si>
  <si>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</si>
  <si>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</si>
  <si>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</si>
  <si>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</si>
  <si>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</si>
  <si>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</si>
  <si>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</si>
  <si>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</si>
  <si>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</si>
  <si>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</si>
  <si>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</si>
  <si>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</si>
  <si>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</si>
  <si>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</si>
  <si>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</si>
  <si>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</si>
  <si>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</si>
  <si>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</si>
  <si>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</si>
  <si>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</si>
  <si>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</si>
  <si>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</si>
  <si>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</si>
  <si>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</si>
  <si>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</si>
  <si>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</si>
  <si>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</si>
  <si>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</si>
  <si>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</si>
  <si>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</si>
  <si>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</si>
  <si>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</si>
  <si>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</si>
  <si>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</si>
  <si>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</si>
  <si>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</si>
  <si>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</si>
  <si>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</si>
  <si>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</si>
  <si>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</si>
  <si>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</si>
  <si>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</si>
  <si>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</si>
  <si>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</si>
  <si>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</si>
  <si>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</si>
  <si>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</si>
  <si>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</si>
  <si>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</si>
  <si>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</si>
  <si>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</si>
  <si>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</si>
  <si>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</si>
  <si>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</si>
  <si>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</si>
  <si>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</si>
  <si>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</si>
  <si>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</si>
  <si>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</si>
  <si>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</si>
  <si>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</si>
  <si>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</si>
  <si>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</si>
  <si>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</si>
  <si>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</si>
  <si>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</si>
  <si>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</si>
  <si>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</si>
  <si>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</si>
  <si>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</si>
  <si>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</si>
  <si>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</si>
  <si>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</si>
  <si>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</si>
  <si>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</si>
  <si>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</si>
  <si>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</si>
  <si>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</si>
  <si>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</si>
  <si>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</si>
  <si>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</si>
  <si>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</si>
  <si>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</si>
  <si>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</si>
  <si>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</si>
  <si>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</si>
  <si>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</si>
  <si>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</si>
  <si>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</si>
  <si>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</si>
  <si>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</si>
  <si>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</si>
  <si>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</si>
  <si>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</si>
  <si>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</si>
  <si>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</si>
  <si>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</si>
  <si>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</si>
  <si>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</si>
  <si>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</si>
  <si>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</si>
  <si>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</si>
  <si>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</si>
  <si>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</si>
  <si>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</si>
  <si>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</si>
  <si>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</si>
  <si>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</si>
  <si>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</si>
  <si>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</si>
  <si>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</si>
  <si>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</si>
  <si>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</si>
  <si>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</si>
  <si>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</si>
  <si>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</si>
  <si>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</si>
  <si>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</si>
  <si>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</si>
  <si>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</si>
  <si>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</si>
  <si>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</si>
  <si>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</si>
  <si>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</si>
  <si>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</si>
  <si>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</si>
  <si>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</si>
  <si>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</si>
  <si>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</si>
  <si>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</si>
  <si>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</si>
  <si>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</si>
  <si>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</si>
  <si>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</si>
  <si>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</si>
  <si>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</si>
  <si>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</si>
  <si>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</si>
  <si>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</si>
  <si>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</si>
  <si>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</si>
  <si>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</si>
  <si>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</si>
  <si>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</si>
  <si>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</si>
  <si>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</si>
  <si>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</si>
  <si>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</si>
  <si>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</si>
  <si>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</si>
  <si>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</si>
  <si>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</si>
  <si>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</si>
  <si>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</si>
  <si>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</si>
  <si>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</si>
  <si>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</si>
  <si>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</si>
  <si>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</si>
  <si>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</si>
  <si>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</si>
  <si>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</si>
  <si>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</si>
  <si>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</si>
  <si>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</si>
  <si>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</si>
  <si>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</si>
  <si>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</si>
  <si>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</si>
  <si>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</si>
  <si>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</si>
  <si>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</si>
  <si>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</si>
  <si>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</si>
  <si>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</si>
  <si>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</si>
  <si>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</si>
  <si>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</si>
  <si>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</si>
  <si>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</si>
  <si>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</si>
  <si>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</si>
  <si>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</si>
  <si>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</si>
  <si>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</si>
  <si>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</si>
  <si>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</si>
  <si>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</si>
  <si>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</si>
  <si>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</si>
  <si>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</si>
  <si>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</si>
  <si>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</si>
  <si>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</si>
  <si>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</si>
  <si>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</si>
  <si>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</si>
  <si>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</si>
  <si>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</si>
  <si>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</si>
  <si>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</si>
  <si>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</si>
  <si>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</si>
  <si>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</si>
  <si>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</si>
  <si>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</si>
  <si>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</si>
  <si>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</si>
  <si>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</si>
  <si>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</si>
  <si>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</si>
  <si>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</si>
  <si>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</si>
  <si>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</si>
  <si>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</si>
  <si>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</si>
  <si>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</si>
  <si>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</si>
  <si>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</si>
  <si>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</si>
  <si>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</si>
  <si>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</si>
  <si>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</si>
  <si>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</si>
  <si>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</si>
  <si>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</si>
  <si>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</si>
  <si>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</si>
  <si>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</si>
  <si>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</si>
  <si>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</si>
  <si>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</si>
  <si>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</si>
  <si>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</si>
  <si>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</si>
  <si>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</si>
  <si>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</si>
  <si>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</si>
  <si>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</si>
  <si>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</si>
  <si>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</si>
  <si>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</si>
  <si>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</si>
  <si>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</si>
  <si>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</si>
  <si>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</si>
  <si>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</si>
  <si>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</si>
  <si>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</si>
  <si>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</si>
  <si>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</si>
  <si>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</si>
  <si>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</si>
  <si>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</si>
  <si>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</si>
  <si>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</si>
  <si>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</si>
  <si>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</si>
  <si>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</si>
  <si>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</si>
  <si>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</si>
  <si>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</si>
  <si>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</si>
  <si>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</si>
  <si>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</si>
  <si>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</si>
  <si>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</si>
  <si>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</si>
  <si>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</si>
  <si>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</si>
  <si>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</si>
  <si>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</si>
  <si>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</si>
  <si>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</si>
  <si>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</si>
  <si>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</si>
  <si>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</si>
  <si>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</si>
  <si>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</si>
  <si>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</si>
  <si>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</si>
  <si>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</si>
  <si>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</si>
  <si>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</si>
  <si>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</si>
  <si>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</si>
  <si>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</si>
  <si>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</si>
  <si>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</si>
  <si>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</si>
  <si>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</si>
  <si>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</si>
  <si>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</si>
  <si>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</si>
  <si>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</si>
  <si>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</si>
  <si>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</si>
  <si>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</si>
  <si>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</si>
  <si>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</si>
  <si>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</si>
  <si>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</si>
  <si>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</si>
  <si>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</si>
  <si>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</si>
  <si>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</si>
  <si>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</si>
  <si>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</si>
  <si>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</si>
  <si>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</si>
  <si>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</si>
  <si>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</si>
  <si>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</si>
  <si>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</si>
  <si>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</si>
  <si>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</si>
  <si>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</si>
  <si>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</si>
  <si>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</si>
  <si>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</si>
  <si>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</si>
  <si>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</si>
  <si>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</si>
  <si>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</si>
  <si>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</si>
  <si>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</si>
  <si>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</si>
  <si>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</si>
  <si>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</si>
  <si>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</si>
  <si>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</si>
  <si>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</si>
  <si>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</si>
  <si>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</si>
  <si>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</si>
  <si>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</si>
  <si>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</si>
  <si>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</si>
  <si>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</si>
  <si>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</si>
  <si>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</si>
  <si>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</si>
  <si>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</si>
  <si>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</si>
  <si>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</si>
  <si>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</si>
  <si>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</si>
  <si>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</si>
  <si>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</si>
  <si>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</si>
  <si>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</si>
  <si>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</si>
  <si>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</si>
  <si>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</si>
  <si>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</si>
  <si>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</si>
  <si>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</si>
  <si>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</si>
  <si>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</si>
  <si>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</si>
  <si>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</si>
  <si>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</si>
  <si>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</si>
  <si>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</si>
  <si>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</si>
  <si>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</si>
  <si>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</si>
  <si>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</si>
  <si>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</si>
  <si>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</si>
  <si>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</si>
  <si>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</si>
  <si>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</si>
  <si>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</si>
  <si>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</si>
  <si>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split_ratio</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</si>
  <si>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</si>
  <si>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</si>
  <si>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</si>
  <si>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</si>
  <si>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</si>
  <si>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</si>
  <si>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</si>
  <si>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</si>
  <si>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</si>
  <si>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</si>
  <si>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</si>
  <si>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</si>
  <si>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</si>
  <si>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</si>
  <si>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</si>
  <si>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</si>
  <si>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</si>
  <si>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</si>
  <si>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</si>
  <si>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</si>
  <si>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</si>
  <si>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</si>
  <si>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</si>
  <si>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</si>
  <si>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</si>
  <si>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</si>
  <si>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</si>
  <si>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</si>
  <si>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</si>
  <si>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</si>
  <si>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</si>
  <si>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</si>
  <si>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</si>
  <si>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</si>
  <si>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</si>
  <si>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</si>
  <si>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</si>
  <si>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</si>
  <si>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</si>
  <si>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</si>
  <si>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</si>
  <si>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</si>
  <si>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</si>
  <si>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</si>
  <si>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</si>
  <si>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</si>
  <si>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</si>
  <si>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</si>
  <si>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</si>
  <si>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</si>
  <si>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</si>
  <si>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</si>
  <si>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</si>
  <si>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</si>
  <si>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</si>
  <si>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</si>
  <si>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</si>
  <si>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</si>
  <si>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</si>
  <si>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</si>
  <si>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</si>
  <si>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</si>
  <si>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</si>
  <si>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</si>
  <si>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</si>
  <si>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</si>
  <si>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</si>
  <si>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</si>
  <si>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</si>
  <si>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</si>
  <si>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</si>
  <si>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</si>
  <si>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</si>
  <si>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</si>
  <si>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</si>
  <si>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</si>
  <si>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</si>
  <si>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</si>
  <si>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</si>
  <si>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</si>
  <si>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</si>
  <si>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</si>
  <si>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</si>
  <si>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</si>
  <si>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</si>
  <si>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</si>
  <si>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</si>
  <si>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</si>
  <si>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</si>
  <si>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</si>
  <si>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</si>
  <si>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</si>
  <si>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</si>
  <si>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</si>
  <si>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</si>
  <si>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</si>
  <si>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</si>
  <si>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</si>
  <si>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</si>
  <si>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</si>
  <si>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</si>
  <si>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</si>
  <si>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</si>
  <si>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</si>
  <si>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</si>
  <si>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</si>
  <si>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</si>
  <si>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</si>
  <si>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</si>
  <si>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</si>
  <si>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</si>
  <si>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</si>
  <si>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</si>
  <si>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</si>
  <si>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</si>
  <si>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</si>
  <si>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</si>
  <si>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</si>
  <si>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</si>
  <si>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</si>
  <si>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</si>
  <si>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</si>
  <si>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</si>
  <si>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</si>
  <si>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</si>
  <si>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</si>
  <si>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</si>
  <si>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</si>
  <si>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</si>
  <si>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</si>
  <si>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</si>
  <si>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</si>
  <si>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</si>
  <si>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</si>
  <si>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</si>
  <si>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</si>
  <si>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</si>
  <si>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</si>
  <si>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</si>
  <si>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</si>
  <si>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</si>
  <si>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</si>
  <si>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</si>
  <si>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</si>
  <si>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</si>
  <si>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</si>
  <si>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</si>
  <si>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</si>
  <si>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</si>
  <si>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</si>
  <si>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</si>
  <si>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</si>
  <si>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</si>
  <si>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</si>
  <si>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</si>
  <si>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</si>
  <si>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</si>
  <si>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</si>
  <si>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</si>
  <si>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</si>
  <si>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</si>
  <si>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</si>
  <si>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</si>
  <si>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</si>
  <si>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</si>
  <si>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</si>
  <si>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</si>
  <si>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</si>
  <si>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</si>
  <si>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</si>
  <si>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</si>
  <si>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</si>
  <si>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</si>
  <si>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</si>
  <si>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</si>
  <si>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</si>
  <si>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</si>
  <si>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</si>
  <si>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</si>
  <si>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</si>
  <si>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</si>
  <si>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</si>
  <si>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</si>
  <si>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</si>
  <si>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</si>
  <si>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</si>
  <si>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</si>
  <si>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</si>
  <si>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</si>
  <si>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</si>
  <si>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</si>
  <si>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</si>
  <si>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</si>
  <si>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</si>
  <si>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</si>
  <si>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</si>
  <si>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</si>
  <si>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</si>
  <si>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</si>
  <si>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</si>
  <si>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</si>
  <si>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</si>
  <si>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</si>
  <si>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</si>
  <si>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</si>
  <si>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</si>
  <si>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</si>
  <si>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</si>
  <si>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</si>
  <si>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</si>
  <si>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</si>
  <si>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</si>
  <si>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</si>
  <si>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</si>
  <si>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</si>
  <si>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</si>
  <si>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</si>
  <si>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</si>
  <si>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</si>
  <si>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</si>
  <si>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</si>
  <si>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</si>
  <si>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</si>
  <si>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</si>
  <si>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</si>
  <si>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</si>
  <si>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</si>
  <si>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</si>
  <si>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</si>
  <si>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</si>
  <si>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</si>
  <si>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</si>
  <si>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</si>
  <si>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</si>
  <si>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</si>
  <si>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</si>
  <si>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</si>
  <si>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</si>
  <si>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</si>
  <si>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</si>
  <si>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</si>
  <si>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</si>
  <si>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</si>
  <si>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</si>
  <si>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</si>
  <si>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</si>
  <si>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</si>
  <si>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</si>
  <si>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</si>
  <si>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</si>
  <si>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</si>
  <si>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</si>
  <si>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</si>
  <si>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</si>
  <si>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</si>
  <si>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</si>
  <si>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</si>
  <si>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</si>
  <si>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</si>
  <si>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</si>
  <si>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</si>
  <si>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</si>
  <si>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</si>
  <si>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</si>
  <si>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</si>
  <si>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</si>
  <si>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</si>
  <si>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</si>
  <si>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</si>
  <si>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</si>
  <si>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</si>
  <si>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</si>
  <si>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</si>
  <si>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</si>
  <si>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</si>
  <si>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</si>
  <si>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</si>
  <si>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</si>
  <si>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</si>
  <si>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</si>
  <si>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</si>
  <si>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</si>
  <si>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</si>
  <si>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</si>
  <si>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</si>
  <si>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</si>
  <si>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</si>
  <si>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</si>
  <si>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</si>
  <si>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</si>
  <si>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</si>
  <si>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</si>
  <si>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</si>
  <si>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</si>
  <si>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</si>
  <si>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</si>
  <si>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</si>
  <si>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</si>
  <si>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</si>
  <si>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</si>
  <si>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</si>
  <si>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</si>
  <si>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</si>
  <si>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</si>
  <si>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</si>
  <si>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</si>
  <si>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</si>
  <si>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</si>
  <si>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</si>
  <si>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</si>
  <si>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</si>
  <si>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</si>
  <si>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</si>
  <si>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</si>
  <si>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</si>
  <si>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</si>
  <si>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</si>
  <si>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</si>
  <si>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</si>
  <si>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</si>
  <si>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</si>
  <si>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</si>
  <si>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</si>
  <si>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</si>
  <si>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</si>
  <si>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</si>
  <si>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</si>
  <si>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</si>
  <si>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</si>
  <si>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</si>
  <si>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</si>
  <si>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</si>
  <si>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</si>
  <si>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</si>
  <si>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</si>
  <si>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</si>
  <si>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</si>
  <si>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</si>
  <si>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</si>
  <si>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</si>
  <si>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</si>
  <si>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</si>
  <si>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</si>
  <si>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</si>
  <si>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</si>
  <si>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</si>
  <si>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</si>
  <si>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</si>
  <si>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</si>
  <si>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</si>
  <si>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</si>
  <si>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</si>
  <si>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</si>
  <si>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</si>
  <si>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</si>
  <si>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</si>
  <si>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</si>
  <si>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</si>
  <si>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</si>
  <si>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</si>
  <si>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</si>
  <si>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</si>
  <si>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</si>
  <si>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</si>
  <si>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</si>
  <si>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</si>
  <si>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</si>
  <si>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</si>
  <si>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</si>
  <si>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</si>
  <si>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</si>
  <si>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</si>
  <si>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</si>
  <si>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</si>
  <si>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</si>
  <si>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</si>
  <si>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</si>
  <si>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</si>
  <si>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</si>
  <si>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</si>
  <si>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</si>
  <si>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</si>
  <si>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</si>
  <si>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</si>
  <si>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</si>
  <si>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</si>
  <si>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</si>
  <si>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</si>
  <si>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</si>
  <si>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</si>
  <si>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</si>
  <si>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</si>
  <si>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</si>
  <si>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</si>
  <si>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</si>
  <si>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</si>
  <si>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</si>
  <si>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</si>
  <si>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</si>
  <si>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</si>
  <si>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</si>
  <si>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</si>
  <si>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</si>
  <si>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</si>
  <si>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</si>
  <si>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</si>
  <si>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</si>
  <si>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</si>
  <si>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</si>
  <si>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</si>
  <si>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</si>
  <si>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</si>
  <si>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</si>
  <si>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</si>
  <si>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</si>
  <si>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</si>
  <si>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</si>
  <si>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</si>
  <si>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</si>
  <si>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</si>
  <si>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</si>
  <si>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</si>
  <si>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</si>
  <si>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</si>
  <si>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</si>
  <si>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</si>
  <si>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</si>
  <si>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</si>
  <si>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</si>
  <si>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</si>
  <si>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</si>
  <si>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</si>
  <si>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</si>
  <si>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</si>
  <si>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</si>
  <si>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</si>
  <si>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</si>
  <si>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</si>
  <si>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</si>
  <si>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</si>
  <si>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</si>
  <si>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</si>
  <si>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</si>
  <si>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</si>
  <si>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</si>
  <si>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</si>
  <si>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</si>
  <si>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</si>
  <si>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</si>
  <si>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</si>
  <si>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</si>
  <si>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</si>
  <si>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</si>
  <si>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</si>
  <si>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</si>
  <si>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</si>
  <si>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</si>
  <si>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</si>
  <si>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</si>
  <si>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</si>
  <si>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</si>
  <si>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</si>
  <si>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</si>
  <si>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</si>
  <si>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</si>
  <si>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</si>
  <si>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</si>
  <si>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</si>
  <si>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</si>
  <si>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</si>
  <si>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</si>
  <si>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</si>
  <si>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</si>
  <si>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</si>
  <si>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</si>
  <si>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</si>
  <si>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</si>
  <si>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</si>
  <si>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</si>
  <si>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</si>
  <si>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</si>
  <si>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</si>
  <si>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</si>
  <si>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</si>
  <si>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</si>
  <si>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</si>
  <si>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</si>
  <si>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</si>
  <si>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</si>
  <si>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</si>
  <si>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</si>
  <si>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</si>
  <si>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</si>
  <si>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</si>
  <si>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</si>
  <si>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</si>
  <si>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</si>
  <si>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</si>
  <si>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</si>
  <si>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</si>
  <si>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</si>
  <si>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</si>
  <si>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</si>
  <si>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</si>
  <si>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</si>
  <si>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</si>
  <si>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</si>
  <si>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ticker</t>
  </si>
  <si>
    <t>company_name</t>
  </si>
  <si>
    <t>sector_id</t>
  </si>
  <si>
    <t>TCS</t>
  </si>
  <si>
    <t>Tata Consultancy Services</t>
  </si>
  <si>
    <t>SEC01</t>
  </si>
  <si>
    <t>INFY</t>
  </si>
  <si>
    <t>Infosys</t>
  </si>
  <si>
    <t>HDFCBANK</t>
  </si>
  <si>
    <t>HDFC Bank</t>
  </si>
  <si>
    <t>SEC02</t>
  </si>
  <si>
    <t>RELIANCE</t>
  </si>
  <si>
    <t>Reliance Industries</t>
  </si>
  <si>
    <t>SEC04</t>
  </si>
  <si>
    <t>AAPL</t>
  </si>
  <si>
    <t>Apple Inc.</t>
  </si>
  <si>
    <t>MSFT</t>
  </si>
  <si>
    <t>Microsoft Corp.</t>
  </si>
  <si>
    <t>AMZN</t>
  </si>
  <si>
    <t>Amazon.com Inc.</t>
  </si>
  <si>
    <t>SEC05</t>
  </si>
  <si>
    <t>PFE</t>
  </si>
  <si>
    <t>Pfizer Inc.</t>
  </si>
  <si>
    <t>SEC03</t>
  </si>
  <si>
    <t>exchange_name</t>
  </si>
  <si>
    <t>country</t>
  </si>
  <si>
    <t>currency</t>
  </si>
  <si>
    <t>NSE</t>
  </si>
  <si>
    <t>India</t>
  </si>
  <si>
    <t>INR</t>
  </si>
  <si>
    <t>NASDAQ</t>
  </si>
  <si>
    <t>USA</t>
  </si>
  <si>
    <t>USD</t>
  </si>
  <si>
    <t>portfolio_name</t>
  </si>
  <si>
    <t>manager</t>
  </si>
  <si>
    <t>Portfolio 1</t>
  </si>
  <si>
    <t>Skyler Wilson</t>
  </si>
  <si>
    <t>Portfolio 2</t>
  </si>
  <si>
    <t>Rowan Garcia</t>
  </si>
  <si>
    <t>Portfolio 3</t>
  </si>
  <si>
    <t>Drew Garcia</t>
  </si>
  <si>
    <t>Portfolio 4</t>
  </si>
  <si>
    <t>Avery Harris</t>
  </si>
  <si>
    <t>Portfolio 5</t>
  </si>
  <si>
    <t>Kai Brown</t>
  </si>
  <si>
    <t>Portfolio 6</t>
  </si>
  <si>
    <t>Kendall Anderson</t>
  </si>
  <si>
    <t>Portfolio 7</t>
  </si>
  <si>
    <t>Kendall Wilson</t>
  </si>
  <si>
    <t>Portfolio 8</t>
  </si>
  <si>
    <t>Elliot Williams</t>
  </si>
  <si>
    <t>Portfolio 9</t>
  </si>
  <si>
    <t>Casey White</t>
  </si>
  <si>
    <t>Portfolio 10</t>
  </si>
  <si>
    <t>Skyler Lee</t>
  </si>
  <si>
    <t>sector_name</t>
  </si>
  <si>
    <t>Information Technology</t>
  </si>
  <si>
    <t>Financials</t>
  </si>
  <si>
    <t>Healthcare</t>
  </si>
  <si>
    <t>Energy</t>
  </si>
  <si>
    <t>Consumer Discretionary</t>
  </si>
  <si>
    <t>trader_name</t>
  </si>
  <si>
    <t>desk</t>
  </si>
  <si>
    <t>Taylor Shah</t>
  </si>
  <si>
    <t>Momentum</t>
  </si>
  <si>
    <t>Drew Williams</t>
  </si>
  <si>
    <t>Alpha</t>
  </si>
  <si>
    <t>Avery Garcia</t>
  </si>
  <si>
    <t>Discretionary</t>
  </si>
  <si>
    <t>Taylor Harris</t>
  </si>
  <si>
    <t>Quant</t>
  </si>
  <si>
    <t>Jordan Clark</t>
  </si>
  <si>
    <t>Reese Patel</t>
  </si>
  <si>
    <t>Alex Lee</t>
  </si>
  <si>
    <t>Morgan Williams</t>
  </si>
  <si>
    <t>Robin Lewis</t>
  </si>
  <si>
    <t>Alex Harris</t>
  </si>
  <si>
    <t>Morgan Harris</t>
  </si>
  <si>
    <t>Reese Williams</t>
  </si>
  <si>
    <t>Rowan Clark</t>
  </si>
  <si>
    <t>Drew Shah</t>
  </si>
  <si>
    <t>Jamie Anderson</t>
  </si>
  <si>
    <t>Hayden Brown</t>
  </si>
  <si>
    <t>Casey Khan</t>
  </si>
  <si>
    <t>Hayden Nguyen</t>
  </si>
  <si>
    <t>Jordan Wilson</t>
  </si>
  <si>
    <t>Taylor Miller</t>
  </si>
  <si>
    <t>Elliot Lewis</t>
  </si>
  <si>
    <t>Drew Patel</t>
  </si>
  <si>
    <t>Rowan Harris</t>
  </si>
  <si>
    <t>Taylor Wilson</t>
  </si>
  <si>
    <t>Jordan Harris</t>
  </si>
  <si>
    <t>Riley Lewis</t>
  </si>
  <si>
    <t>Elliot Clark</t>
  </si>
  <si>
    <t>Morgan Lee</t>
  </si>
  <si>
    <t>Sam Williams</t>
  </si>
  <si>
    <t>Riley Lee</t>
  </si>
  <si>
    <t>Prev_close</t>
  </si>
  <si>
    <t xml:space="preserve">daily Rturn </t>
  </si>
  <si>
    <t>Eomonth</t>
  </si>
  <si>
    <t xml:space="preserve">DATE </t>
  </si>
  <si>
    <t xml:space="preserve">COMPANY_ID </t>
  </si>
  <si>
    <t xml:space="preserve">OPEN </t>
  </si>
  <si>
    <t>HIGH</t>
  </si>
  <si>
    <t>LOW</t>
  </si>
  <si>
    <t>CLOSE</t>
  </si>
  <si>
    <t>VOLUME</t>
  </si>
  <si>
    <t>DAILY RETURN</t>
  </si>
  <si>
    <t>daily volatity</t>
  </si>
  <si>
    <t>Total_qty</t>
  </si>
  <si>
    <t>avg trading volume</t>
  </si>
  <si>
    <t>Row Labels</t>
  </si>
  <si>
    <t>Grand Total</t>
  </si>
  <si>
    <t>Sum of daily Rturn</t>
  </si>
  <si>
    <t>Sum of volume</t>
  </si>
  <si>
    <t>Transaction_value</t>
  </si>
  <si>
    <t>P&amp;L AMT</t>
  </si>
  <si>
    <t>Sum of P&amp;L AMT</t>
  </si>
  <si>
    <t>company</t>
  </si>
  <si>
    <t>volatility</t>
  </si>
  <si>
    <t>Average of daily Rturn</t>
  </si>
  <si>
    <t>Sum of Transaction_value</t>
  </si>
  <si>
    <t>Tuesday</t>
  </si>
  <si>
    <t>Monday</t>
  </si>
  <si>
    <t>Thursday</t>
  </si>
  <si>
    <t>Wednesday</t>
  </si>
  <si>
    <t>Friday</t>
  </si>
  <si>
    <t>DAY</t>
  </si>
  <si>
    <t>Jan</t>
  </si>
  <si>
    <t>Feb</t>
  </si>
  <si>
    <t>Mar</t>
  </si>
  <si>
    <t>Apr</t>
  </si>
  <si>
    <t>May</t>
  </si>
  <si>
    <t>Jun</t>
  </si>
  <si>
    <t>Sum of avg_vol</t>
  </si>
  <si>
    <t>P&amp;l text</t>
  </si>
  <si>
    <t>Trader_name</t>
  </si>
  <si>
    <t>exchange</t>
  </si>
  <si>
    <t>sector</t>
  </si>
  <si>
    <t>share_price</t>
  </si>
  <si>
    <t>outstanding_shares</t>
  </si>
  <si>
    <t>market_cap</t>
  </si>
  <si>
    <t>buy_price</t>
  </si>
  <si>
    <t>initial_value</t>
  </si>
  <si>
    <t>current_price</t>
  </si>
  <si>
    <t>current_value</t>
  </si>
  <si>
    <t>return_pct</t>
  </si>
  <si>
    <t>Infosys Ltd</t>
  </si>
  <si>
    <t>IT</t>
  </si>
  <si>
    <t>HDFC</t>
  </si>
  <si>
    <t>RELI</t>
  </si>
  <si>
    <t>WIPRO</t>
  </si>
  <si>
    <t>Wipro Ltd</t>
  </si>
  <si>
    <t>Apple Inc</t>
  </si>
  <si>
    <t>Technology</t>
  </si>
  <si>
    <t>Microsoft Corp</t>
  </si>
  <si>
    <t>Amazon.com Inc</t>
  </si>
  <si>
    <t>GOOGL</t>
  </si>
  <si>
    <t>Alphabet Inc</t>
  </si>
  <si>
    <t>Communication Services</t>
  </si>
  <si>
    <t>TSLA</t>
  </si>
  <si>
    <t>Tesla Inc</t>
  </si>
  <si>
    <t>Automotive</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</si>
  <si>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</si>
  <si>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</si>
  <si>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</si>
  <si>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</si>
  <si>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</si>
  <si>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</si>
  <si>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</si>
  <si>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</si>
  <si>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</si>
  <si>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</si>
  <si>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</si>
  <si>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</si>
  <si>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win_flag</t>
  </si>
  <si>
    <t>2025-01-20</t>
  </si>
  <si>
    <t>2025-03-10</t>
  </si>
  <si>
    <t>2025-06-24</t>
  </si>
  <si>
    <t>2025-06-16</t>
  </si>
  <si>
    <t>2025-01-17</t>
  </si>
  <si>
    <t>2025-02-26</t>
  </si>
  <si>
    <t>2025-03-31</t>
  </si>
  <si>
    <t>2025-02-07</t>
  </si>
  <si>
    <t>2025-03-18</t>
  </si>
  <si>
    <t>2025-02-27</t>
  </si>
  <si>
    <t>2025-05-22</t>
  </si>
  <si>
    <t>2025-05-30</t>
  </si>
  <si>
    <t>2025-04-24</t>
  </si>
  <si>
    <t>2025-06-18</t>
  </si>
  <si>
    <t>2025-05-19</t>
  </si>
  <si>
    <t>2025-02-14</t>
  </si>
  <si>
    <t>2025-05-28</t>
  </si>
  <si>
    <t>2025-04-29</t>
  </si>
  <si>
    <t>2025-03-14</t>
  </si>
  <si>
    <t>2025-05-13</t>
  </si>
  <si>
    <t>2025-01-24</t>
  </si>
  <si>
    <t>2025-06-11</t>
  </si>
  <si>
    <t>2025-06-09</t>
  </si>
  <si>
    <t>2025-03-03</t>
  </si>
  <si>
    <t>2025-06-13</t>
  </si>
  <si>
    <t>2025-01-16</t>
  </si>
  <si>
    <t>2025-02-13</t>
  </si>
  <si>
    <t>2025-06-17</t>
  </si>
  <si>
    <t>2025-05-16</t>
  </si>
  <si>
    <t>2025-02-04</t>
  </si>
  <si>
    <t>2025-04-08</t>
  </si>
  <si>
    <t>2025-05-06</t>
  </si>
  <si>
    <t>2025-04-25</t>
  </si>
  <si>
    <t>2025-05-20</t>
  </si>
  <si>
    <t>2025-05-15</t>
  </si>
  <si>
    <t>2025-03-12</t>
  </si>
  <si>
    <t>2025-02-19</t>
  </si>
  <si>
    <t>2025-03-24</t>
  </si>
  <si>
    <t>2025-03-20</t>
  </si>
  <si>
    <t>2025-04-02</t>
  </si>
  <si>
    <t>2025-05-21</t>
  </si>
  <si>
    <t>2025-06-04</t>
  </si>
  <si>
    <t>2025-05-01</t>
  </si>
  <si>
    <t>2025-02-28</t>
  </si>
  <si>
    <t>2025-06-30</t>
  </si>
  <si>
    <t>2025-05-14</t>
  </si>
  <si>
    <t>2025-05-05</t>
  </si>
  <si>
    <t>2025-01-27</t>
  </si>
  <si>
    <t>2025-04-10</t>
  </si>
  <si>
    <t>2025-03-11</t>
  </si>
  <si>
    <t>2025-06-27</t>
  </si>
  <si>
    <t>2025-01-02</t>
  </si>
  <si>
    <t>2025-06-25</t>
  </si>
  <si>
    <t>2025-03-27</t>
  </si>
  <si>
    <t>2025-01-28</t>
  </si>
  <si>
    <t>2025-03-25</t>
  </si>
  <si>
    <t>2025-02-11</t>
  </si>
  <si>
    <t>2025-03-05</t>
  </si>
  <si>
    <t>2025-02-24</t>
  </si>
  <si>
    <t>2025-04-07</t>
  </si>
  <si>
    <t>2025-02-17</t>
  </si>
  <si>
    <t>2025-01-14</t>
  </si>
  <si>
    <t>2025-02-05</t>
  </si>
  <si>
    <t>2025-04-03</t>
  </si>
  <si>
    <t>2025-06-12</t>
  </si>
  <si>
    <t>2025-05-07</t>
  </si>
  <si>
    <t>2025-01-01</t>
  </si>
  <si>
    <t>2025-02-18</t>
  </si>
  <si>
    <t>2025-05-12</t>
  </si>
  <si>
    <t>2025-02-06</t>
  </si>
  <si>
    <t>2025-04-04</t>
  </si>
  <si>
    <t>2025-06-26</t>
  </si>
  <si>
    <t>2025-01-31</t>
  </si>
  <si>
    <t>2025-03-17</t>
  </si>
  <si>
    <t>2025-03-07</t>
  </si>
  <si>
    <t>2025-02-03</t>
  </si>
  <si>
    <t>2025-06-06</t>
  </si>
  <si>
    <t>2025-01-07</t>
  </si>
  <si>
    <t>2025-01-29</t>
  </si>
  <si>
    <t>2025-02-25</t>
  </si>
  <si>
    <t>2025-06-02</t>
  </si>
  <si>
    <t>2025-04-09</t>
  </si>
  <si>
    <t>2025-03-26</t>
  </si>
  <si>
    <t>2025-04-14</t>
  </si>
  <si>
    <t>2025-05-29</t>
  </si>
  <si>
    <t>2025-03-04</t>
  </si>
  <si>
    <t>2025-05-09</t>
  </si>
  <si>
    <t>2025-06-19</t>
  </si>
  <si>
    <t>2025-02-12</t>
  </si>
  <si>
    <t>2025-05-26</t>
  </si>
  <si>
    <t>2025-02-20</t>
  </si>
  <si>
    <t>2025-05-02</t>
  </si>
  <si>
    <t>2025-04-15</t>
  </si>
  <si>
    <t>2025-04-01</t>
  </si>
  <si>
    <t>2025-04-18</t>
  </si>
  <si>
    <t>2025-03-28</t>
  </si>
  <si>
    <t>2025-01-06</t>
  </si>
  <si>
    <t>2025-04-16</t>
  </si>
  <si>
    <t>2025-05-23</t>
  </si>
  <si>
    <t>2025-01-10</t>
  </si>
  <si>
    <t>2025-04-22</t>
  </si>
  <si>
    <t>2025-01-08</t>
  </si>
  <si>
    <t>2025-06-10</t>
  </si>
  <si>
    <t>2025-01-13</t>
  </si>
  <si>
    <t>2025-01-15</t>
  </si>
  <si>
    <t>2025-04-28</t>
  </si>
  <si>
    <t>2025-04-23</t>
  </si>
  <si>
    <t>2025-04-11</t>
  </si>
  <si>
    <t>2025-02-21</t>
  </si>
  <si>
    <t>2025-02-10</t>
  </si>
  <si>
    <t>2025-01-21</t>
  </si>
  <si>
    <t>2025-01-22</t>
  </si>
  <si>
    <t>potfolio_value</t>
  </si>
  <si>
    <t>Trade Win Rate</t>
  </si>
  <si>
    <t>Month_name</t>
  </si>
  <si>
    <t>Total_volume</t>
  </si>
  <si>
    <t>Portfolio_value</t>
  </si>
  <si>
    <t>Total market_cap</t>
  </si>
  <si>
    <t>Average of volatility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</si>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</sst>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
    <numFmt numFmtId="167" formatCode="_(* #,##0_);_(* \(#,##0\);_(* &quot;-&quot;??_);_(@_)"/>
  </numFmts>
  <fonts count="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b/>
      <sz val="11"/>
      <name val="Calibri"/>
    </font>
  </fonts>
  <fills count="11">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0A1A4A"/>
        <bgColor indexed="64"/>
      </patternFill>
    </fill>
    <fill>
      <patternFill patternType="solid">
        <fgColor rgb="FF1F77B4"/>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s>
  <borders count="4">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9">
    <xf numFmtId="0" fontId="0" fillId="0" borderId="0" xfId="0"/>
    <xf numFmtId="14" fontId="0" fillId="0" borderId="0" xfId="0" applyNumberFormat="1"/>
    <xf numFmtId="22" fontId="0" fillId="0" borderId="0" xfId="0" applyNumberFormat="1"/>
    <xf numFmtId="165" fontId="0" fillId="0" borderId="0" xfId="1" applyNumberFormat="1" applyFont="1"/>
    <xf numFmtId="0" fontId="0" fillId="2" borderId="1" xfId="0" applyFill="1" applyBorder="1"/>
    <xf numFmtId="0" fontId="0" fillId="0" borderId="1" xfId="0" applyBorder="1"/>
    <xf numFmtId="14" fontId="0" fillId="2" borderId="2" xfId="0" applyNumberFormat="1" applyFill="1" applyBorder="1"/>
    <xf numFmtId="14" fontId="0" fillId="0" borderId="2" xfId="0" applyNumberFormat="1" applyBorder="1"/>
    <xf numFmtId="10" fontId="0" fillId="0" borderId="0" xfId="1" applyNumberFormat="1" applyFont="1"/>
    <xf numFmtId="166" fontId="0" fillId="0" borderId="0" xfId="0" applyNumberFormat="1"/>
    <xf numFmtId="0" fontId="0" fillId="3" borderId="0" xfId="0" applyFill="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2" borderId="2" xfId="0" applyFill="1" applyBorder="1"/>
    <xf numFmtId="0" fontId="0" fillId="0" borderId="2" xfId="0" applyBorder="1"/>
    <xf numFmtId="0" fontId="3" fillId="3" borderId="0" xfId="0" applyFont="1" applyFill="1"/>
    <xf numFmtId="0" fontId="0" fillId="2" borderId="0" xfId="0" applyFill="1"/>
    <xf numFmtId="0" fontId="3" fillId="4" borderId="3" xfId="0" applyFont="1" applyFill="1" applyBorder="1"/>
    <xf numFmtId="0" fontId="4" fillId="0" borderId="0" xfId="0" applyFont="1" applyAlignment="1">
      <alignment horizontal="center" vertical="top"/>
    </xf>
    <xf numFmtId="167" fontId="0" fillId="0" borderId="0" xfId="2" applyNumberFormat="1" applyFon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9" fontId="0" fillId="0" borderId="0" xfId="1" applyFont="1"/>
  </cellXfs>
  <cellStyles count="3">
    <cellStyle name="Comma" xfId="2" builtinId="3"/>
    <cellStyle name="Normal" xfId="0" builtinId="0"/>
    <cellStyle name="Percent" xfId="1" builtinId="5"/>
  </cellStyles>
  <dxfs count="76">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168" formatCode="m/d/yyyy"/>
    </dxf>
    <dxf>
      <font>
        <b val="0"/>
        <i val="0"/>
        <strike val="0"/>
        <condense val="0"/>
        <extend val="0"/>
        <outline val="0"/>
        <shadow val="0"/>
        <u val="none"/>
        <vertAlign val="baseline"/>
        <sz val="11"/>
        <color theme="1"/>
        <name val="Calibri"/>
        <family val="2"/>
        <scheme val="minor"/>
      </font>
      <numFmt numFmtId="165" formatCode="0.0%"/>
    </dxf>
    <dxf>
      <numFmt numFmtId="165" formatCode="0.0%"/>
    </dxf>
    <dxf>
      <numFmt numFmtId="0" formatCode="General"/>
    </dxf>
    <dxf>
      <numFmt numFmtId="0" formatCode="General"/>
    </dxf>
    <dxf>
      <numFmt numFmtId="168" formatCode="m/d/yyyy"/>
    </dxf>
    <dxf>
      <numFmt numFmtId="168" formatCode="m/d/yyyy"/>
    </dxf>
    <dxf>
      <numFmt numFmtId="0" formatCode="General"/>
    </dxf>
    <dxf>
      <numFmt numFmtId="0" formatCode="General"/>
    </dxf>
    <dxf>
      <numFmt numFmtId="168" formatCode="m/d/yyyy"/>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168" formatCode="m/d/yyyy"/>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8" formatCode="m/d/yyyy"/>
    </dxf>
    <dxf>
      <numFmt numFmtId="168" formatCode="m/d/yyyy"/>
    </dxf>
    <dxf>
      <numFmt numFmtId="0" formatCode="General"/>
    </dxf>
    <dxf>
      <numFmt numFmtId="0" formatCode="General"/>
    </dxf>
    <dxf>
      <numFmt numFmtId="0" formatCode="General"/>
    </dxf>
    <dxf>
      <numFmt numFmtId="166" formatCode="0.0"/>
    </dxf>
    <dxf>
      <numFmt numFmtId="166" formatCode="0.0"/>
    </dxf>
    <dxf>
      <numFmt numFmtId="166" formatCode="0.0"/>
    </dxf>
    <dxf>
      <numFmt numFmtId="0" formatCode="General"/>
    </dxf>
    <dxf>
      <numFmt numFmtId="0" formatCode="General"/>
    </dxf>
    <dxf>
      <numFmt numFmtId="169" formatCode="m/d/yyyy\ h:mm"/>
    </dxf>
    <dxf>
      <numFmt numFmtId="169" formatCode="m/d/yyyy\ h:mm"/>
    </dxf>
    <dxf>
      <numFmt numFmtId="169" formatCode="m/d/yyyy\ h:mm"/>
    </dxf>
    <dxf>
      <numFmt numFmtId="169" formatCode="m/d/yyyy\ h:mm"/>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
      <fill>
        <patternFill patternType="solid">
          <fgColor theme="9" tint="0.79998168889431442"/>
          <bgColor theme="9" tint="0.79998168889431442"/>
        </patternFill>
      </fill>
    </dxf>
    <dxf>
      <border diagonalUp="0" diagonalDown="0">
        <left style="thin">
          <color theme="9" tint="0.39997558519241921"/>
        </left>
        <right/>
        <top style="thin">
          <color theme="9" tint="0.39997558519241921"/>
        </top>
        <bottom style="thin">
          <color theme="9" tint="0.39997558519241921"/>
        </bottom>
        <vertical/>
        <horizontal/>
      </border>
    </dxf>
    <dxf>
      <numFmt numFmtId="14" formatCode="0.00%"/>
    </dxf>
    <dxf>
      <numFmt numFmtId="166" formatCode="0.0"/>
    </dxf>
    <dxf>
      <numFmt numFmtId="14" formatCode="0.00%"/>
    </dxf>
    <dxf>
      <numFmt numFmtId="14" formatCode="0.00%"/>
    </dxf>
    <dxf>
      <numFmt numFmtId="13" formatCode="0%"/>
    </dxf>
    <dxf>
      <numFmt numFmtId="13" formatCode="0%"/>
    </dxf>
    <dxf>
      <numFmt numFmtId="14" formatCode="0.00%"/>
    </dxf>
  </dxfs>
  <tableStyles count="0" defaultTableStyle="TableStyleMedium2" defaultPivotStyle="PivotStyleLight16"/>
  <colors>
    <mruColors>
      <color rgb="FF0A1A4A"/>
      <color rgb="FF1F77B4"/>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66" Type="http://schemas.openxmlformats.org/officeDocument/2006/relationships/customXml" Target="../customXml/item23.xml"/><Relationship Id="rId74"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microsoft.com/office/2007/relationships/slicerCache" Target="slicerCaches/slicerCache3.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worksheet" Target="worksheets/sheet20.xml"/><Relationship Id="rId41" Type="http://schemas.openxmlformats.org/officeDocument/2006/relationships/sheetMetadata" Target="metadata.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microsoft.com/office/2007/relationships/slicerCache" Target="slicerCaches/slicerCache4.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styles" Target="styles.xml"/><Relationship Id="rId34" Type="http://schemas.microsoft.com/office/2007/relationships/slicerCache" Target="slicerCaches/slicerCache2.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71"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Exchange wise Volume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0674439823165"/>
          <c:y val="0.36009708737864077"/>
          <c:w val="0.71532036425300938"/>
          <c:h val="0.41467701246082106"/>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NASDAQ</c:v>
              </c:pt>
              <c:pt idx="1">
                <c:v>NSE</c:v>
              </c:pt>
            </c:strLit>
          </c:cat>
          <c:val>
            <c:numLit>
              <c:formatCode>General</c:formatCode>
              <c:ptCount val="2"/>
              <c:pt idx="0">
                <c:v>7932399</c:v>
              </c:pt>
              <c:pt idx="1">
                <c:v>8444901</c:v>
              </c:pt>
            </c:numLit>
          </c:val>
          <c:extLst>
            <c:ext xmlns:c16="http://schemas.microsoft.com/office/drawing/2014/chart" uri="{C3380CC4-5D6E-409C-BE32-E72D297353CC}">
              <c16:uniqueId val="{00000000-03CA-44CE-A3A0-F43557EB5257}"/>
            </c:ext>
          </c:extLst>
        </c:ser>
        <c:dLbls>
          <c:dLblPos val="inEnd"/>
          <c:showLegendKey val="0"/>
          <c:showVal val="1"/>
          <c:showCatName val="0"/>
          <c:showSerName val="0"/>
          <c:showPercent val="0"/>
          <c:showBubbleSize val="0"/>
        </c:dLbls>
        <c:gapWidth val="115"/>
        <c:overlap val="-20"/>
        <c:axId val="665407807"/>
        <c:axId val="665393887"/>
      </c:barChart>
      <c:catAx>
        <c:axId val="6654078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393887"/>
        <c:crosses val="autoZero"/>
        <c:auto val="1"/>
        <c:lblAlgn val="ctr"/>
        <c:lblOffset val="100"/>
        <c:noMultiLvlLbl val="0"/>
      </c:catAx>
      <c:valAx>
        <c:axId val="665393887"/>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40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Daily Return By companies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183875144174931E-3"/>
              <c:y val="-7.7684488426235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1811983709156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dLbl>
          <c:idx val="0"/>
          <c:layout>
            <c:manualLayout>
              <c:x val="-8.301554286282041E-2"/>
              <c:y val="0.10637938132432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6.471388677810265E-2"/>
          <c:y val="0.16037490065986026"/>
          <c:w val="0.82265452796343486"/>
          <c:h val="0.71482142456911046"/>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2"/>
              <c:layout>
                <c:manualLayout>
                  <c:x val="2.4183875144174931E-3"/>
                  <c:y val="-7.7684488426235316E-3"/>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890C-4A24-883E-A8CE62CB44F0}"/>
                </c:ext>
              </c:extLst>
            </c:dLbl>
            <c:dLbl>
              <c:idx val="5"/>
              <c:layout>
                <c:manualLayout>
                  <c:x val="5.2181198370915685E-2"/>
                  <c:y val="0"/>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90C-4A24-883E-A8CE62CB44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Amazon.com Inc.</c:v>
              </c:pt>
              <c:pt idx="1">
                <c:v>Apple Inc.</c:v>
              </c:pt>
              <c:pt idx="2">
                <c:v>HDFC Bank</c:v>
              </c:pt>
              <c:pt idx="3">
                <c:v>Microsoft Corp.</c:v>
              </c:pt>
              <c:pt idx="4">
                <c:v>Reliance Industries</c:v>
              </c:pt>
              <c:pt idx="5">
                <c:v>Tata Consultancy Services</c:v>
              </c:pt>
            </c:strLit>
          </c:cat>
          <c:val>
            <c:numLit>
              <c:formatCode>General</c:formatCode>
              <c:ptCount val="6"/>
              <c:pt idx="0">
                <c:v>1.3407465751401448E-3</c:v>
              </c:pt>
              <c:pt idx="1">
                <c:v>7.8228545036122723E-4</c:v>
              </c:pt>
              <c:pt idx="2">
                <c:v>8.579588680671309E-4</c:v>
              </c:pt>
              <c:pt idx="3">
                <c:v>-5.6800974911157774E-4</c:v>
              </c:pt>
              <c:pt idx="4">
                <c:v>1.1705763069920154E-3</c:v>
              </c:pt>
              <c:pt idx="5">
                <c:v>6.6582371992593577E-4</c:v>
              </c:pt>
            </c:numLit>
          </c:val>
          <c:extLst>
            <c:ext xmlns:c16="http://schemas.microsoft.com/office/drawing/2014/chart" uri="{C3380CC4-5D6E-409C-BE32-E72D297353CC}">
              <c16:uniqueId val="{00000002-890C-4A24-883E-A8CE62CB44F0}"/>
            </c:ext>
          </c:extLst>
        </c:ser>
        <c:dLbls>
          <c:dLblPos val="outEnd"/>
          <c:showLegendKey val="0"/>
          <c:showVal val="1"/>
          <c:showCatName val="0"/>
          <c:showSerName val="0"/>
          <c:showPercent val="0"/>
          <c:showBubbleSize val="0"/>
        </c:dLbls>
        <c:gapWidth val="100"/>
        <c:overlap val="-24"/>
        <c:axId val="1543833167"/>
        <c:axId val="1543832687"/>
      </c:barChart>
      <c:catAx>
        <c:axId val="1543833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832687"/>
        <c:crosses val="autoZero"/>
        <c:auto val="1"/>
        <c:lblAlgn val="ctr"/>
        <c:lblOffset val="100"/>
        <c:noMultiLvlLbl val="0"/>
      </c:catAx>
      <c:valAx>
        <c:axId val="1543832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8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Avg Volume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4676322.558139544</c:v>
              </c:pt>
              <c:pt idx="1">
                <c:v>4066367.441860463</c:v>
              </c:pt>
              <c:pt idx="2">
                <c:v>4269685.8139534881</c:v>
              </c:pt>
              <c:pt idx="3">
                <c:v>4473004.1860465165</c:v>
              </c:pt>
              <c:pt idx="4">
                <c:v>4473004.1860465165</c:v>
              </c:pt>
              <c:pt idx="5">
                <c:v>4269685.8139534881</c:v>
              </c:pt>
            </c:numLit>
          </c:val>
          <c:smooth val="0"/>
          <c:extLst>
            <c:ext xmlns:c16="http://schemas.microsoft.com/office/drawing/2014/chart" uri="{C3380CC4-5D6E-409C-BE32-E72D297353CC}">
              <c16:uniqueId val="{00000000-9A54-4B17-9E05-09C9EC80604D}"/>
            </c:ext>
          </c:extLst>
        </c:ser>
        <c:dLbls>
          <c:dLblPos val="t"/>
          <c:showLegendKey val="0"/>
          <c:showVal val="1"/>
          <c:showCatName val="0"/>
          <c:showSerName val="0"/>
          <c:showPercent val="0"/>
          <c:showBubbleSize val="0"/>
        </c:dLbls>
        <c:marker val="1"/>
        <c:smooth val="0"/>
        <c:axId val="1954165968"/>
        <c:axId val="1954166448"/>
      </c:lineChart>
      <c:catAx>
        <c:axId val="19541659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4166448"/>
        <c:crosses val="autoZero"/>
        <c:auto val="1"/>
        <c:lblAlgn val="ctr"/>
        <c:lblOffset val="100"/>
        <c:noMultiLvlLbl val="0"/>
      </c:catAx>
      <c:valAx>
        <c:axId val="1954166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416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wise total returns %</a:t>
            </a:r>
          </a:p>
        </c:rich>
      </c:tx>
      <c:layout>
        <c:manualLayout>
          <c:xMode val="edge"/>
          <c:yMode val="edge"/>
          <c:x val="2.5308246354459239E-2"/>
          <c:y val="2.366678655353818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14766782401934"/>
              <c:y val="-0.1104450039165115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dLbl>
          <c:idx val="0"/>
          <c:layout>
            <c:manualLayout>
              <c:x val="7.6523065076138444E-2"/>
              <c:y val="-0.19722322127948488"/>
            </c:manualLayout>
          </c:layout>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dLbl>
          <c:idx val="0"/>
          <c:layout>
            <c:manualLayout>
              <c:x val="-0.12243690412182152"/>
              <c:y val="-0.11833393276769093"/>
            </c:manualLayout>
          </c:layou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dLbl>
          <c:idx val="0"/>
          <c:layout>
            <c:manualLayout>
              <c:x val="0"/>
              <c:y val="0.12622286161887031"/>
            </c:manualLayout>
          </c:layout>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dLbl>
          <c:idx val="0"/>
          <c:layout>
            <c:manualLayout>
              <c:x val="0.14539382364466305"/>
              <c:y val="-1.4462869150863629E-16"/>
            </c:manualLayout>
          </c:layout>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14766782401934"/>
              <c:y val="-0.1104450039165115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14766782401934"/>
              <c:y val="-0.1104450039165115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3D-45DF-925B-B0C953D73F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3D-45DF-925B-B0C953D73F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3D-45DF-925B-B0C953D73F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93D-45DF-925B-B0C953D73F3C}"/>
              </c:ext>
            </c:extLst>
          </c:dPt>
          <c:dLbls>
            <c:dLbl>
              <c:idx val="0"/>
              <c:layout>
                <c:manualLayout>
                  <c:x val="0.15814766782401934"/>
                  <c:y val="-0.1104450039165115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93D-45DF-925B-B0C953D73F3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Consumer Discretionary</c:v>
              </c:pt>
              <c:pt idx="1">
                <c:v>Energy</c:v>
              </c:pt>
              <c:pt idx="2">
                <c:v>Financials</c:v>
              </c:pt>
              <c:pt idx="3">
                <c:v>Information Technology</c:v>
              </c:pt>
            </c:strLit>
          </c:cat>
          <c:val>
            <c:numLit>
              <c:formatCode>General</c:formatCode>
              <c:ptCount val="4"/>
              <c:pt idx="0">
                <c:v>0.14211913696485534</c:v>
              </c:pt>
              <c:pt idx="1">
                <c:v>0.12408108854115363</c:v>
              </c:pt>
              <c:pt idx="2">
                <c:v>9.0943640015115873E-2</c:v>
              </c:pt>
              <c:pt idx="3">
                <c:v>9.329053864461205E-2</c:v>
              </c:pt>
            </c:numLit>
          </c:val>
          <c:extLst>
            <c:ext xmlns:c16="http://schemas.microsoft.com/office/drawing/2014/chart" uri="{C3380CC4-5D6E-409C-BE32-E72D297353CC}">
              <c16:uniqueId val="{00000008-893D-45DF-925B-B0C953D73F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Sector</a:t>
            </a:r>
            <a:r>
              <a:rPr lang="en-IN" baseline="0"/>
              <a:t> wise market sum</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'stocks '!$F$1</c:f>
              <c:strCache>
                <c:ptCount val="1"/>
                <c:pt idx="0">
                  <c:v>share_price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'stocks '!$D$2:$E$11</c:f>
              <c:multiLvlStrCache>
                <c:ptCount val="10"/>
                <c:lvl>
                  <c:pt idx="0">
                    <c:v>INR</c:v>
                  </c:pt>
                  <c:pt idx="1">
                    <c:v>INR</c:v>
                  </c:pt>
                  <c:pt idx="2">
                    <c:v>INR</c:v>
                  </c:pt>
                  <c:pt idx="3">
                    <c:v>INR</c:v>
                  </c:pt>
                  <c:pt idx="4">
                    <c:v>INR</c:v>
                  </c:pt>
                  <c:pt idx="5">
                    <c:v>USD</c:v>
                  </c:pt>
                  <c:pt idx="6">
                    <c:v>USD</c:v>
                  </c:pt>
                  <c:pt idx="7">
                    <c:v>USD</c:v>
                  </c:pt>
                  <c:pt idx="8">
                    <c:v>USD</c:v>
                  </c:pt>
                  <c:pt idx="9">
                    <c:v>USD</c:v>
                  </c:pt>
                </c:lvl>
                <c:lvl>
                  <c:pt idx="0">
                    <c:v>IT</c:v>
                  </c:pt>
                  <c:pt idx="1">
                    <c:v>IT</c:v>
                  </c:pt>
                  <c:pt idx="2">
                    <c:v>Financials</c:v>
                  </c:pt>
                  <c:pt idx="3">
                    <c:v>Energy</c:v>
                  </c:pt>
                  <c:pt idx="4">
                    <c:v>IT</c:v>
                  </c:pt>
                  <c:pt idx="5">
                    <c:v>Technology</c:v>
                  </c:pt>
                  <c:pt idx="6">
                    <c:v>Technology</c:v>
                  </c:pt>
                  <c:pt idx="7">
                    <c:v>Consumer Discretionary</c:v>
                  </c:pt>
                  <c:pt idx="8">
                    <c:v>Communication Services</c:v>
                  </c:pt>
                  <c:pt idx="9">
                    <c:v>Automotive</c:v>
                  </c:pt>
                </c:lvl>
              </c:multiLvlStrCache>
            </c:multiLvlStrRef>
          </c:cat>
          <c:val>
            <c:numRef>
              <c:f>'stocks '!$F$2:$F$11</c:f>
              <c:numCache>
                <c:formatCode>General</c:formatCode>
                <c:ptCount val="10"/>
                <c:pt idx="0">
                  <c:v>1500</c:v>
                </c:pt>
                <c:pt idx="1">
                  <c:v>3200</c:v>
                </c:pt>
                <c:pt idx="2">
                  <c:v>1450</c:v>
                </c:pt>
                <c:pt idx="3">
                  <c:v>2600</c:v>
                </c:pt>
                <c:pt idx="4">
                  <c:v>400</c:v>
                </c:pt>
                <c:pt idx="5">
                  <c:v>170</c:v>
                </c:pt>
                <c:pt idx="6">
                  <c:v>370</c:v>
                </c:pt>
                <c:pt idx="7">
                  <c:v>140</c:v>
                </c:pt>
                <c:pt idx="8">
                  <c:v>130</c:v>
                </c:pt>
                <c:pt idx="9">
                  <c:v>220</c:v>
                </c:pt>
              </c:numCache>
            </c:numRef>
          </c:val>
          <c:extLst>
            <c:ext xmlns:c16="http://schemas.microsoft.com/office/drawing/2014/chart" uri="{C3380CC4-5D6E-409C-BE32-E72D297353CC}">
              <c16:uniqueId val="{00000000-D041-4C1C-BCD8-6B7C2F77B332}"/>
            </c:ext>
          </c:extLst>
        </c:ser>
        <c:ser>
          <c:idx val="1"/>
          <c:order val="1"/>
          <c:tx>
            <c:strRef>
              <c:f>'stocks '!$G$1</c:f>
              <c:strCache>
                <c:ptCount val="1"/>
                <c:pt idx="0">
                  <c:v>outstanding_shares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'stocks '!$D$2:$E$11</c:f>
              <c:multiLvlStrCache>
                <c:ptCount val="10"/>
                <c:lvl>
                  <c:pt idx="0">
                    <c:v>INR</c:v>
                  </c:pt>
                  <c:pt idx="1">
                    <c:v>INR</c:v>
                  </c:pt>
                  <c:pt idx="2">
                    <c:v>INR</c:v>
                  </c:pt>
                  <c:pt idx="3">
                    <c:v>INR</c:v>
                  </c:pt>
                  <c:pt idx="4">
                    <c:v>INR</c:v>
                  </c:pt>
                  <c:pt idx="5">
                    <c:v>USD</c:v>
                  </c:pt>
                  <c:pt idx="6">
                    <c:v>USD</c:v>
                  </c:pt>
                  <c:pt idx="7">
                    <c:v>USD</c:v>
                  </c:pt>
                  <c:pt idx="8">
                    <c:v>USD</c:v>
                  </c:pt>
                  <c:pt idx="9">
                    <c:v>USD</c:v>
                  </c:pt>
                </c:lvl>
                <c:lvl>
                  <c:pt idx="0">
                    <c:v>IT</c:v>
                  </c:pt>
                  <c:pt idx="1">
                    <c:v>IT</c:v>
                  </c:pt>
                  <c:pt idx="2">
                    <c:v>Financials</c:v>
                  </c:pt>
                  <c:pt idx="3">
                    <c:v>Energy</c:v>
                  </c:pt>
                  <c:pt idx="4">
                    <c:v>IT</c:v>
                  </c:pt>
                  <c:pt idx="5">
                    <c:v>Technology</c:v>
                  </c:pt>
                  <c:pt idx="6">
                    <c:v>Technology</c:v>
                  </c:pt>
                  <c:pt idx="7">
                    <c:v>Consumer Discretionary</c:v>
                  </c:pt>
                  <c:pt idx="8">
                    <c:v>Communication Services</c:v>
                  </c:pt>
                  <c:pt idx="9">
                    <c:v>Automotive</c:v>
                  </c:pt>
                </c:lvl>
              </c:multiLvlStrCache>
            </c:multiLvlStrRef>
          </c:cat>
          <c:val>
            <c:numRef>
              <c:f>'stocks '!$G$2:$G$11</c:f>
              <c:numCache>
                <c:formatCode>General</c:formatCode>
                <c:ptCount val="10"/>
                <c:pt idx="0">
                  <c:v>31800</c:v>
                </c:pt>
                <c:pt idx="1">
                  <c:v>36000</c:v>
                </c:pt>
                <c:pt idx="2">
                  <c:v>25000</c:v>
                </c:pt>
                <c:pt idx="3">
                  <c:v>64000</c:v>
                </c:pt>
                <c:pt idx="4">
                  <c:v>22000</c:v>
                </c:pt>
                <c:pt idx="5">
                  <c:v>16000</c:v>
                </c:pt>
                <c:pt idx="6">
                  <c:v>76000</c:v>
                </c:pt>
                <c:pt idx="7">
                  <c:v>10000</c:v>
                </c:pt>
                <c:pt idx="8">
                  <c:v>30000</c:v>
                </c:pt>
                <c:pt idx="9">
                  <c:v>30000</c:v>
                </c:pt>
              </c:numCache>
            </c:numRef>
          </c:val>
          <c:extLst>
            <c:ext xmlns:c16="http://schemas.microsoft.com/office/drawing/2014/chart" uri="{C3380CC4-5D6E-409C-BE32-E72D297353CC}">
              <c16:uniqueId val="{00000001-D041-4C1C-BCD8-6B7C2F77B332}"/>
            </c:ext>
          </c:extLst>
        </c:ser>
        <c:dLbls>
          <c:showLegendKey val="0"/>
          <c:showVal val="0"/>
          <c:showCatName val="0"/>
          <c:showSerName val="0"/>
          <c:showPercent val="0"/>
          <c:showBubbleSize val="0"/>
        </c:dLbls>
        <c:gapWidth val="219"/>
        <c:overlap val="-27"/>
        <c:axId val="642712240"/>
        <c:axId val="642706960"/>
      </c:barChart>
      <c:lineChart>
        <c:grouping val="stacked"/>
        <c:varyColors val="0"/>
        <c:ser>
          <c:idx val="2"/>
          <c:order val="2"/>
          <c:tx>
            <c:strRef>
              <c:f>'stocks '!$H$1</c:f>
              <c:strCache>
                <c:ptCount val="1"/>
                <c:pt idx="0">
                  <c:v>market_cap</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'stocks '!$D$2:$E$11</c:f>
              <c:multiLvlStrCache>
                <c:ptCount val="10"/>
                <c:lvl>
                  <c:pt idx="0">
                    <c:v>INR</c:v>
                  </c:pt>
                  <c:pt idx="1">
                    <c:v>INR</c:v>
                  </c:pt>
                  <c:pt idx="2">
                    <c:v>INR</c:v>
                  </c:pt>
                  <c:pt idx="3">
                    <c:v>INR</c:v>
                  </c:pt>
                  <c:pt idx="4">
                    <c:v>INR</c:v>
                  </c:pt>
                  <c:pt idx="5">
                    <c:v>USD</c:v>
                  </c:pt>
                  <c:pt idx="6">
                    <c:v>USD</c:v>
                  </c:pt>
                  <c:pt idx="7">
                    <c:v>USD</c:v>
                  </c:pt>
                  <c:pt idx="8">
                    <c:v>USD</c:v>
                  </c:pt>
                  <c:pt idx="9">
                    <c:v>USD</c:v>
                  </c:pt>
                </c:lvl>
                <c:lvl>
                  <c:pt idx="0">
                    <c:v>IT</c:v>
                  </c:pt>
                  <c:pt idx="1">
                    <c:v>IT</c:v>
                  </c:pt>
                  <c:pt idx="2">
                    <c:v>Financials</c:v>
                  </c:pt>
                  <c:pt idx="3">
                    <c:v>Energy</c:v>
                  </c:pt>
                  <c:pt idx="4">
                    <c:v>IT</c:v>
                  </c:pt>
                  <c:pt idx="5">
                    <c:v>Technology</c:v>
                  </c:pt>
                  <c:pt idx="6">
                    <c:v>Technology</c:v>
                  </c:pt>
                  <c:pt idx="7">
                    <c:v>Consumer Discretionary</c:v>
                  </c:pt>
                  <c:pt idx="8">
                    <c:v>Communication Services</c:v>
                  </c:pt>
                  <c:pt idx="9">
                    <c:v>Automotive</c:v>
                  </c:pt>
                </c:lvl>
              </c:multiLvlStrCache>
            </c:multiLvlStrRef>
          </c:cat>
          <c:val>
            <c:numRef>
              <c:f>'stocks '!$H$2:$H$11</c:f>
              <c:numCache>
                <c:formatCode>General</c:formatCode>
                <c:ptCount val="10"/>
                <c:pt idx="0">
                  <c:v>477000</c:v>
                </c:pt>
                <c:pt idx="1">
                  <c:v>1152000</c:v>
                </c:pt>
                <c:pt idx="2">
                  <c:v>36250000</c:v>
                </c:pt>
                <c:pt idx="3">
                  <c:v>166400000</c:v>
                </c:pt>
                <c:pt idx="4">
                  <c:v>8800000</c:v>
                </c:pt>
                <c:pt idx="5">
                  <c:v>27200000</c:v>
                </c:pt>
                <c:pt idx="6">
                  <c:v>28120000</c:v>
                </c:pt>
                <c:pt idx="7">
                  <c:v>1400000</c:v>
                </c:pt>
                <c:pt idx="8">
                  <c:v>39000</c:v>
                </c:pt>
                <c:pt idx="9">
                  <c:v>660000</c:v>
                </c:pt>
              </c:numCache>
            </c:numRef>
          </c:val>
          <c:smooth val="0"/>
          <c:extLst>
            <c:ext xmlns:c16="http://schemas.microsoft.com/office/drawing/2014/chart" uri="{C3380CC4-5D6E-409C-BE32-E72D297353CC}">
              <c16:uniqueId val="{00000002-D041-4C1C-BCD8-6B7C2F77B332}"/>
            </c:ext>
          </c:extLst>
        </c:ser>
        <c:dLbls>
          <c:showLegendKey val="0"/>
          <c:showVal val="0"/>
          <c:showCatName val="0"/>
          <c:showSerName val="0"/>
          <c:showPercent val="0"/>
          <c:showBubbleSize val="0"/>
        </c:dLbls>
        <c:marker val="1"/>
        <c:smooth val="0"/>
        <c:axId val="642713200"/>
        <c:axId val="642723280"/>
      </c:lineChart>
      <c:catAx>
        <c:axId val="642712240"/>
        <c:scaling>
          <c:orientation val="minMax"/>
        </c:scaling>
        <c:delete val="1"/>
        <c:axPos val="b"/>
        <c:numFmt formatCode="General" sourceLinked="1"/>
        <c:majorTickMark val="none"/>
        <c:minorTickMark val="none"/>
        <c:tickLblPos val="nextTo"/>
        <c:crossAx val="642706960"/>
        <c:crosses val="autoZero"/>
        <c:auto val="1"/>
        <c:lblAlgn val="ctr"/>
        <c:lblOffset val="100"/>
        <c:noMultiLvlLbl val="0"/>
      </c:catAx>
      <c:valAx>
        <c:axId val="642706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712240"/>
        <c:crosses val="autoZero"/>
        <c:crossBetween val="between"/>
      </c:valAx>
      <c:valAx>
        <c:axId val="6427232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713200"/>
        <c:crosses val="max"/>
        <c:crossBetween val="between"/>
      </c:valAx>
      <c:catAx>
        <c:axId val="642713200"/>
        <c:scaling>
          <c:orientation val="minMax"/>
        </c:scaling>
        <c:delete val="1"/>
        <c:axPos val="b"/>
        <c:numFmt formatCode="General" sourceLinked="1"/>
        <c:majorTickMark val="none"/>
        <c:minorTickMark val="none"/>
        <c:tickLblPos val="nextTo"/>
        <c:crossAx val="6427232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Trader's Perfomance</a:t>
            </a:r>
          </a:p>
        </c:rich>
      </c:tx>
      <c:layout>
        <c:manualLayout>
          <c:xMode val="edge"/>
          <c:yMode val="edge"/>
          <c:x val="0.17290894191527853"/>
          <c:y val="2.7668466743220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rough!$C$37</c:f>
              <c:strCache>
                <c:ptCount val="1"/>
                <c:pt idx="0">
                  <c:v>Sum of Transaction_value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rough!$B$38:$B$44</c:f>
              <c:strCache>
                <c:ptCount val="7"/>
                <c:pt idx="0">
                  <c:v>Morgan Williams</c:v>
                </c:pt>
                <c:pt idx="1">
                  <c:v>Jamie Anderson</c:v>
                </c:pt>
                <c:pt idx="2">
                  <c:v>Taylor Shah</c:v>
                </c:pt>
                <c:pt idx="3">
                  <c:v>Alex Lee</c:v>
                </c:pt>
                <c:pt idx="4">
                  <c:v>Drew Patel</c:v>
                </c:pt>
                <c:pt idx="5">
                  <c:v>Jordan Clark</c:v>
                </c:pt>
                <c:pt idx="6">
                  <c:v>Alex Harris</c:v>
                </c:pt>
              </c:strCache>
            </c:strRef>
          </c:cat>
          <c:val>
            <c:numRef>
              <c:f>rough!$C$38:$C$44</c:f>
              <c:numCache>
                <c:formatCode>0.0</c:formatCode>
                <c:ptCount val="7"/>
                <c:pt idx="0">
                  <c:v>11482322.75</c:v>
                </c:pt>
                <c:pt idx="1">
                  <c:v>5813848.7499999991</c:v>
                </c:pt>
                <c:pt idx="2">
                  <c:v>11350882.289999999</c:v>
                </c:pt>
                <c:pt idx="3">
                  <c:v>4239869.4799999995</c:v>
                </c:pt>
                <c:pt idx="4">
                  <c:v>4677035.8099999996</c:v>
                </c:pt>
                <c:pt idx="5">
                  <c:v>8357062.9799999995</c:v>
                </c:pt>
                <c:pt idx="6">
                  <c:v>8293182.790000001</c:v>
                </c:pt>
              </c:numCache>
            </c:numRef>
          </c:val>
          <c:extLst>
            <c:ext xmlns:c16="http://schemas.microsoft.com/office/drawing/2014/chart" uri="{C3380CC4-5D6E-409C-BE32-E72D297353CC}">
              <c16:uniqueId val="{00000000-B4E3-45E7-A4F3-F3BFBA97917C}"/>
            </c:ext>
          </c:extLst>
        </c:ser>
        <c:ser>
          <c:idx val="1"/>
          <c:order val="1"/>
          <c:tx>
            <c:strRef>
              <c:f>rough!$D$37</c:f>
              <c:strCache>
                <c:ptCount val="1"/>
                <c:pt idx="0">
                  <c:v>Sum of P&amp;L AMT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rough!$B$38:$B$44</c:f>
              <c:strCache>
                <c:ptCount val="7"/>
                <c:pt idx="0">
                  <c:v>Morgan Williams</c:v>
                </c:pt>
                <c:pt idx="1">
                  <c:v>Jamie Anderson</c:v>
                </c:pt>
                <c:pt idx="2">
                  <c:v>Taylor Shah</c:v>
                </c:pt>
                <c:pt idx="3">
                  <c:v>Alex Lee</c:v>
                </c:pt>
                <c:pt idx="4">
                  <c:v>Drew Patel</c:v>
                </c:pt>
                <c:pt idx="5">
                  <c:v>Jordan Clark</c:v>
                </c:pt>
                <c:pt idx="6">
                  <c:v>Alex Harris</c:v>
                </c:pt>
              </c:strCache>
            </c:strRef>
          </c:cat>
          <c:val>
            <c:numRef>
              <c:f>rough!$D$38:$D$44</c:f>
              <c:numCache>
                <c:formatCode>0.0</c:formatCode>
                <c:ptCount val="7"/>
                <c:pt idx="0">
                  <c:v>1104382.1200000001</c:v>
                </c:pt>
                <c:pt idx="1">
                  <c:v>1072783.4312605041</c:v>
                </c:pt>
                <c:pt idx="2">
                  <c:v>812763.41809326422</c:v>
                </c:pt>
                <c:pt idx="3">
                  <c:v>719053.72550829872</c:v>
                </c:pt>
                <c:pt idx="4">
                  <c:v>495524.29</c:v>
                </c:pt>
                <c:pt idx="5">
                  <c:v>486380.77051142539</c:v>
                </c:pt>
                <c:pt idx="6">
                  <c:v>442081.48052105447</c:v>
                </c:pt>
              </c:numCache>
            </c:numRef>
          </c:val>
          <c:extLst>
            <c:ext xmlns:c16="http://schemas.microsoft.com/office/drawing/2014/chart" uri="{C3380CC4-5D6E-409C-BE32-E72D297353CC}">
              <c16:uniqueId val="{00000001-B4E3-45E7-A4F3-F3BFBA97917C}"/>
            </c:ext>
          </c:extLst>
        </c:ser>
        <c:dLbls>
          <c:showLegendKey val="0"/>
          <c:showVal val="0"/>
          <c:showCatName val="0"/>
          <c:showSerName val="0"/>
          <c:showPercent val="0"/>
          <c:showBubbleSize val="0"/>
        </c:dLbls>
        <c:gapWidth val="100"/>
        <c:overlap val="-24"/>
        <c:axId val="1862879872"/>
        <c:axId val="1862868832"/>
      </c:barChart>
      <c:catAx>
        <c:axId val="1862879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868832"/>
        <c:crosses val="autoZero"/>
        <c:auto val="1"/>
        <c:lblAlgn val="ctr"/>
        <c:lblOffset val="100"/>
        <c:noMultiLvlLbl val="0"/>
      </c:catAx>
      <c:valAx>
        <c:axId val="1862868832"/>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879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Stock Market Analysis Dashboard.xlsx]Charts!PivotTable3</c:name>
    <c:fmtId val="2"/>
  </c:pivotSource>
  <c:chart>
    <c:title>
      <c:tx>
        <c:rich>
          <a:bodyPr rot="0" spcFirstLastPara="1" vertOverflow="ellipsis" vert="horz" wrap="square" anchor="ctr" anchorCtr="1"/>
          <a:lstStyle/>
          <a:p>
            <a:pPr>
              <a:defRPr sz="1200" b="1" i="0" u="none" strike="noStrike" kern="1200" baseline="0">
                <a:solidFill>
                  <a:srgbClr val="0A1A4A"/>
                </a:solidFill>
                <a:latin typeface="+mn-lt"/>
                <a:ea typeface="+mn-ea"/>
                <a:cs typeface="+mn-cs"/>
              </a:defRPr>
            </a:pPr>
            <a:r>
              <a:rPr lang="en-US"/>
              <a:t>Exchange wise Volume</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A1A4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rgbClr val="0A1A4A"/>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0674439823165"/>
          <c:y val="0.36009708737864077"/>
          <c:w val="0.71532036425300938"/>
          <c:h val="0.41467701246082106"/>
        </c:manualLayout>
      </c:layout>
      <c:barChart>
        <c:barDir val="bar"/>
        <c:grouping val="clustered"/>
        <c:varyColors val="0"/>
        <c:ser>
          <c:idx val="0"/>
          <c:order val="0"/>
          <c:tx>
            <c:strRef>
              <c:f>Charts!$B$35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rgbClr val="0A1A4A"/>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Charts!$A$36:$A$38</c:f>
              <c:strCache>
                <c:ptCount val="2"/>
                <c:pt idx="0">
                  <c:v>NASDAQ</c:v>
                </c:pt>
                <c:pt idx="1">
                  <c:v>NSE</c:v>
                </c:pt>
              </c:strCache>
            </c:strRef>
          </c:cat>
          <c:val>
            <c:numRef>
              <c:f>Charts!$B$36:$B$38</c:f>
              <c:numCache>
                <c:formatCode>General</c:formatCode>
                <c:ptCount val="2"/>
                <c:pt idx="0">
                  <c:v>12936870</c:v>
                </c:pt>
                <c:pt idx="1">
                  <c:v>13291200</c:v>
                </c:pt>
              </c:numCache>
            </c:numRef>
          </c:val>
          <c:extLst>
            <c:ext xmlns:c16="http://schemas.microsoft.com/office/drawing/2014/chart" uri="{C3380CC4-5D6E-409C-BE32-E72D297353CC}">
              <c16:uniqueId val="{00000000-853B-40BA-8E81-BEF0FC919B8A}"/>
            </c:ext>
          </c:extLst>
        </c:ser>
        <c:dLbls>
          <c:dLblPos val="inEnd"/>
          <c:showLegendKey val="0"/>
          <c:showVal val="1"/>
          <c:showCatName val="0"/>
          <c:showSerName val="0"/>
          <c:showPercent val="0"/>
          <c:showBubbleSize val="0"/>
        </c:dLbls>
        <c:gapWidth val="65"/>
        <c:axId val="665407807"/>
        <c:axId val="665393887"/>
      </c:barChart>
      <c:catAx>
        <c:axId val="665407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rgbClr val="0A1A4A"/>
                </a:solidFill>
                <a:latin typeface="+mn-lt"/>
                <a:ea typeface="+mn-ea"/>
                <a:cs typeface="+mn-cs"/>
              </a:defRPr>
            </a:pPr>
            <a:endParaRPr lang="en-US"/>
          </a:p>
        </c:txPr>
        <c:crossAx val="665393887"/>
        <c:crosses val="autoZero"/>
        <c:auto val="1"/>
        <c:lblAlgn val="ctr"/>
        <c:lblOffset val="100"/>
        <c:noMultiLvlLbl val="0"/>
      </c:catAx>
      <c:valAx>
        <c:axId val="6653938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A1A4A"/>
                </a:solidFill>
                <a:latin typeface="+mn-lt"/>
                <a:ea typeface="+mn-ea"/>
                <a:cs typeface="+mn-cs"/>
              </a:defRPr>
            </a:pPr>
            <a:endParaRPr lang="en-US"/>
          </a:p>
        </c:txPr>
        <c:crossAx val="66540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b="1">
          <a:solidFill>
            <a:srgbClr val="0A1A4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Stock Market Analysis Dashboard.xlsx]Charts!PivotTable4</c:name>
    <c:fmtId val="2"/>
  </c:pivotSource>
  <c:chart>
    <c:title>
      <c:tx>
        <c:rich>
          <a:bodyPr rot="0" spcFirstLastPara="1" vertOverflow="ellipsis" vert="horz" wrap="square" anchor="ctr" anchorCtr="1"/>
          <a:lstStyle/>
          <a:p>
            <a:pPr>
              <a:defRPr sz="1260" b="1" i="0" u="none" strike="noStrike" kern="1200" spc="0" baseline="0">
                <a:solidFill>
                  <a:srgbClr val="0A1A4A"/>
                </a:solidFill>
                <a:latin typeface="+mn-lt"/>
                <a:ea typeface="+mn-ea"/>
                <a:cs typeface="+mn-cs"/>
              </a:defRPr>
            </a:pPr>
            <a:r>
              <a:rPr lang="en-US"/>
              <a:t>Avg Daily Return By companies</a:t>
            </a:r>
          </a:p>
        </c:rich>
      </c:tx>
      <c:overlay val="0"/>
      <c:spPr>
        <a:noFill/>
        <a:ln>
          <a:noFill/>
        </a:ln>
        <a:effectLst/>
      </c:spPr>
      <c:txPr>
        <a:bodyPr rot="0" spcFirstLastPara="1" vertOverflow="ellipsis" vert="horz" wrap="square" anchor="ctr" anchorCtr="1"/>
        <a:lstStyle/>
        <a:p>
          <a:pPr>
            <a:defRPr sz="1260" b="1" i="0" u="none" strike="noStrike" kern="1200" spc="0" baseline="0">
              <a:solidFill>
                <a:srgbClr val="0A1A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77B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rgbClr val="1F77B4"/>
          </a:solidFill>
          <a:ln>
            <a:noFill/>
          </a:ln>
          <a:effectLst/>
        </c:spPr>
        <c:dLbl>
          <c:idx val="0"/>
          <c:layout>
            <c:manualLayout>
              <c:x val="2.4183875144174931E-3"/>
              <c:y val="-7.7684488426235316E-3"/>
            </c:manualLayout>
          </c:layout>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1F77B4"/>
          </a:solidFill>
          <a:ln>
            <a:noFill/>
          </a:ln>
          <a:effectLst/>
        </c:spPr>
        <c:dLbl>
          <c:idx val="0"/>
          <c:layout>
            <c:manualLayout>
              <c:x val="5.2181198370915685E-2"/>
              <c:y val="0"/>
            </c:manualLayout>
          </c:layout>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1F77B4"/>
          </a:solidFill>
          <a:ln>
            <a:noFill/>
          </a:ln>
          <a:effectLst/>
        </c:spPr>
        <c:dLbl>
          <c:idx val="0"/>
          <c:layout>
            <c:manualLayout>
              <c:x val="-8.301554286282041E-2"/>
              <c:y val="0.10637938132432247"/>
            </c:manualLayout>
          </c:layout>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6.471388677810265E-2"/>
          <c:y val="0.16037490065986026"/>
          <c:w val="0.82265452796343486"/>
          <c:h val="0.71482142456911046"/>
        </c:manualLayout>
      </c:layout>
      <c:barChart>
        <c:barDir val="col"/>
        <c:grouping val="clustered"/>
        <c:varyColors val="0"/>
        <c:ser>
          <c:idx val="0"/>
          <c:order val="0"/>
          <c:tx>
            <c:strRef>
              <c:f>Charts!$B$46</c:f>
              <c:strCache>
                <c:ptCount val="1"/>
                <c:pt idx="0">
                  <c:v>Total</c:v>
                </c:pt>
              </c:strCache>
            </c:strRef>
          </c:tx>
          <c:spPr>
            <a:solidFill>
              <a:srgbClr val="1F77B4"/>
            </a:solidFill>
            <a:ln>
              <a:noFill/>
            </a:ln>
            <a:effectLst/>
          </c:spPr>
          <c:invertIfNegative val="0"/>
          <c:dPt>
            <c:idx val="2"/>
            <c:invertIfNegative val="0"/>
            <c:bubble3D val="0"/>
            <c:extLst>
              <c:ext xmlns:c16="http://schemas.microsoft.com/office/drawing/2014/chart" uri="{C3380CC4-5D6E-409C-BE32-E72D297353CC}">
                <c16:uniqueId val="{00000000-CA49-42C3-8FDE-992884EB7E36}"/>
              </c:ext>
            </c:extLst>
          </c:dPt>
          <c:dPt>
            <c:idx val="5"/>
            <c:invertIfNegative val="0"/>
            <c:bubble3D val="0"/>
            <c:extLst>
              <c:ext xmlns:c16="http://schemas.microsoft.com/office/drawing/2014/chart" uri="{C3380CC4-5D6E-409C-BE32-E72D297353CC}">
                <c16:uniqueId val="{00000001-B697-4922-929E-1E84EAD56850}"/>
              </c:ext>
            </c:extLst>
          </c:dPt>
          <c:dPt>
            <c:idx val="7"/>
            <c:invertIfNegative val="0"/>
            <c:bubble3D val="0"/>
            <c:extLst>
              <c:ext xmlns:c16="http://schemas.microsoft.com/office/drawing/2014/chart" uri="{C3380CC4-5D6E-409C-BE32-E72D297353CC}">
                <c16:uniqueId val="{00000000-B697-4922-929E-1E84EAD56850}"/>
              </c:ext>
            </c:extLst>
          </c:dPt>
          <c:dLbls>
            <c:dLbl>
              <c:idx val="2"/>
              <c:layout>
                <c:manualLayout>
                  <c:x val="2.4183875144174931E-3"/>
                  <c:y val="-7.7684488426235316E-3"/>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CA49-42C3-8FDE-992884EB7E36}"/>
                </c:ext>
              </c:extLst>
            </c:dLbl>
            <c:dLbl>
              <c:idx val="5"/>
              <c:layout>
                <c:manualLayout>
                  <c:x val="-8.301554286282041E-2"/>
                  <c:y val="0.10637938132432247"/>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697-4922-929E-1E84EAD56850}"/>
                </c:ext>
              </c:extLst>
            </c:dLbl>
            <c:dLbl>
              <c:idx val="7"/>
              <c:layout>
                <c:manualLayout>
                  <c:x val="5.2181198370915685E-2"/>
                  <c:y val="0"/>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B697-4922-929E-1E84EAD56850}"/>
                </c:ext>
              </c:extLst>
            </c:dLbl>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Charts!$A$47:$A$55</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Charts!$B$47:$B$55</c:f>
              <c:numCache>
                <c:formatCode>0.00%</c:formatCode>
                <c:ptCount val="8"/>
                <c:pt idx="0">
                  <c:v>2.0693525327955377E-3</c:v>
                </c:pt>
                <c:pt idx="1">
                  <c:v>6.6645421934347028E-4</c:v>
                </c:pt>
                <c:pt idx="2">
                  <c:v>1.2064436258605632E-3</c:v>
                </c:pt>
                <c:pt idx="3">
                  <c:v>5.0450909435545692E-4</c:v>
                </c:pt>
                <c:pt idx="4">
                  <c:v>-8.6463330920614426E-4</c:v>
                </c:pt>
                <c:pt idx="5">
                  <c:v>2.6908405182511758E-3</c:v>
                </c:pt>
                <c:pt idx="6">
                  <c:v>1.0456621568255605E-3</c:v>
                </c:pt>
                <c:pt idx="7">
                  <c:v>7.2460806703063176E-5</c:v>
                </c:pt>
              </c:numCache>
            </c:numRef>
          </c:val>
          <c:extLst>
            <c:ext xmlns:c16="http://schemas.microsoft.com/office/drawing/2014/chart" uri="{C3380CC4-5D6E-409C-BE32-E72D297353CC}">
              <c16:uniqueId val="{00000000-DE3F-4513-B3D4-2CCA99A7237F}"/>
            </c:ext>
          </c:extLst>
        </c:ser>
        <c:dLbls>
          <c:dLblPos val="outEnd"/>
          <c:showLegendKey val="0"/>
          <c:showVal val="1"/>
          <c:showCatName val="0"/>
          <c:showSerName val="0"/>
          <c:showPercent val="0"/>
          <c:showBubbleSize val="0"/>
        </c:dLbls>
        <c:gapWidth val="219"/>
        <c:overlap val="-27"/>
        <c:axId val="1543833167"/>
        <c:axId val="1543832687"/>
      </c:barChart>
      <c:catAx>
        <c:axId val="1543833167"/>
        <c:scaling>
          <c:orientation val="minMax"/>
        </c:scaling>
        <c:delete val="1"/>
        <c:axPos val="b"/>
        <c:numFmt formatCode="General" sourceLinked="1"/>
        <c:majorTickMark val="none"/>
        <c:minorTickMark val="none"/>
        <c:tickLblPos val="nextTo"/>
        <c:crossAx val="1543832687"/>
        <c:crosses val="autoZero"/>
        <c:auto val="1"/>
        <c:lblAlgn val="ctr"/>
        <c:lblOffset val="100"/>
        <c:noMultiLvlLbl val="0"/>
      </c:catAx>
      <c:valAx>
        <c:axId val="1543832687"/>
        <c:scaling>
          <c:orientation val="minMax"/>
        </c:scaling>
        <c:delete val="1"/>
        <c:axPos val="l"/>
        <c:numFmt formatCode="0.00%" sourceLinked="1"/>
        <c:majorTickMark val="none"/>
        <c:minorTickMark val="none"/>
        <c:tickLblPos val="nextTo"/>
        <c:crossAx val="15438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sz="1050" b="1">
          <a:solidFill>
            <a:srgbClr val="0A1A4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Stock Market Analysis Dashboard.xlsx]Charts!PivotTable7</c:name>
    <c:fmtId val="2"/>
  </c:pivotSource>
  <c:chart>
    <c:title>
      <c:tx>
        <c:rich>
          <a:bodyPr rot="0" spcFirstLastPara="1" vertOverflow="ellipsis" vert="horz" wrap="square" anchor="ctr" anchorCtr="1"/>
          <a:lstStyle/>
          <a:p>
            <a:pPr>
              <a:defRPr sz="1260" b="1" i="0" u="none" strike="noStrike" kern="1200" cap="all" spc="100" normalizeH="0" baseline="0">
                <a:solidFill>
                  <a:srgbClr val="0A1A4A"/>
                </a:solidFill>
                <a:latin typeface="+mn-lt"/>
                <a:ea typeface="+mn-ea"/>
                <a:cs typeface="+mn-cs"/>
              </a:defRPr>
            </a:pPr>
            <a:r>
              <a:rPr lang="en-US"/>
              <a:t>Monthly Avg Volume</a:t>
            </a:r>
          </a:p>
        </c:rich>
      </c:tx>
      <c:overlay val="0"/>
      <c:spPr>
        <a:noFill/>
        <a:ln>
          <a:noFill/>
        </a:ln>
        <a:effectLst/>
      </c:spPr>
      <c:txPr>
        <a:bodyPr rot="0" spcFirstLastPara="1" vertOverflow="ellipsis" vert="horz" wrap="square" anchor="ctr" anchorCtr="1"/>
        <a:lstStyle/>
        <a:p>
          <a:pPr>
            <a:defRPr sz="1260" b="1" i="0" u="none" strike="noStrike" kern="1200" cap="all" spc="100" normalizeH="0" baseline="0">
              <a:solidFill>
                <a:srgbClr val="0A1A4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quot;M&quot;" sourceLinked="0"/>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numFmt formatCode="0.0,,&quot;M&quot;" sourceLinked="0"/>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Charts!$A$59:$A$65</c:f>
              <c:strCache>
                <c:ptCount val="6"/>
                <c:pt idx="0">
                  <c:v>Jan</c:v>
                </c:pt>
                <c:pt idx="1">
                  <c:v>Feb</c:v>
                </c:pt>
                <c:pt idx="2">
                  <c:v>Mar</c:v>
                </c:pt>
                <c:pt idx="3">
                  <c:v>Apr</c:v>
                </c:pt>
                <c:pt idx="4">
                  <c:v>May</c:v>
                </c:pt>
                <c:pt idx="5">
                  <c:v>Jun</c:v>
                </c:pt>
              </c:strCache>
            </c:strRef>
          </c:cat>
          <c:val>
            <c:numRef>
              <c:f>Charts!$B$59:$B$65</c:f>
              <c:numCache>
                <c:formatCode>0.0</c:formatCode>
                <c:ptCount val="6"/>
                <c:pt idx="0">
                  <c:v>4676322.558139544</c:v>
                </c:pt>
                <c:pt idx="1">
                  <c:v>4066367.441860463</c:v>
                </c:pt>
                <c:pt idx="2">
                  <c:v>4269685.8139534881</c:v>
                </c:pt>
                <c:pt idx="3">
                  <c:v>4473004.1860465165</c:v>
                </c:pt>
                <c:pt idx="4">
                  <c:v>4473004.1860465165</c:v>
                </c:pt>
                <c:pt idx="5">
                  <c:v>4269685.8139534881</c:v>
                </c:pt>
              </c:numCache>
            </c:numRef>
          </c:val>
          <c:smooth val="0"/>
          <c:extLst>
            <c:ext xmlns:c16="http://schemas.microsoft.com/office/drawing/2014/chart" uri="{C3380CC4-5D6E-409C-BE32-E72D297353CC}">
              <c16:uniqueId val="{00000000-E7F4-45B1-8BD9-1ACACA3ED7B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54165968"/>
        <c:axId val="1954166448"/>
      </c:lineChart>
      <c:catAx>
        <c:axId val="1954165968"/>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rgbClr val="0A1A4A"/>
                </a:solidFill>
                <a:latin typeface="+mn-lt"/>
                <a:ea typeface="+mn-ea"/>
                <a:cs typeface="+mn-cs"/>
              </a:defRPr>
            </a:pPr>
            <a:endParaRPr lang="en-US"/>
          </a:p>
        </c:txPr>
        <c:crossAx val="1954166448"/>
        <c:crosses val="autoZero"/>
        <c:auto val="1"/>
        <c:lblAlgn val="ctr"/>
        <c:lblOffset val="100"/>
        <c:noMultiLvlLbl val="0"/>
      </c:catAx>
      <c:valAx>
        <c:axId val="1954166448"/>
        <c:scaling>
          <c:orientation val="minMax"/>
        </c:scaling>
        <c:delete val="1"/>
        <c:axPos val="l"/>
        <c:numFmt formatCode="0.0" sourceLinked="1"/>
        <c:majorTickMark val="none"/>
        <c:minorTickMark val="none"/>
        <c:tickLblPos val="nextTo"/>
        <c:crossAx val="195416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sz="1050" b="1">
          <a:solidFill>
            <a:srgbClr val="0A1A4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rgbClr val="0A1A4A"/>
                </a:solidFill>
                <a:latin typeface="+mn-lt"/>
                <a:ea typeface="+mn-ea"/>
                <a:cs typeface="+mn-cs"/>
              </a:defRPr>
            </a:pPr>
            <a:r>
              <a:rPr lang="en-US"/>
              <a:t>Trader's Perfomance</a:t>
            </a:r>
          </a:p>
        </c:rich>
      </c:tx>
      <c:layout>
        <c:manualLayout>
          <c:xMode val="edge"/>
          <c:yMode val="edge"/>
          <c:x val="0.17290894191527853"/>
          <c:y val="2.766846674322079E-2"/>
        </c:manualLayout>
      </c:layout>
      <c:overlay val="0"/>
      <c:spPr>
        <a:noFill/>
        <a:ln>
          <a:noFill/>
        </a:ln>
        <a:effectLst/>
      </c:spPr>
      <c:txPr>
        <a:bodyPr rot="0" spcFirstLastPara="1" vertOverflow="ellipsis" vert="horz" wrap="square" anchor="ctr" anchorCtr="1"/>
        <a:lstStyle/>
        <a:p>
          <a:pPr>
            <a:defRPr sz="1260" b="1" i="0" u="none" strike="noStrike" kern="1200" spc="0" baseline="0">
              <a:solidFill>
                <a:srgbClr val="0A1A4A"/>
              </a:solidFill>
              <a:latin typeface="+mn-lt"/>
              <a:ea typeface="+mn-ea"/>
              <a:cs typeface="+mn-cs"/>
            </a:defRPr>
          </a:pPr>
          <a:endParaRPr lang="en-US"/>
        </a:p>
      </c:txPr>
    </c:title>
    <c:autoTitleDeleted val="0"/>
    <c:plotArea>
      <c:layout/>
      <c:barChart>
        <c:barDir val="col"/>
        <c:grouping val="clustered"/>
        <c:varyColors val="0"/>
        <c:ser>
          <c:idx val="0"/>
          <c:order val="0"/>
          <c:tx>
            <c:strRef>
              <c:f>rough!$C$37</c:f>
              <c:strCache>
                <c:ptCount val="1"/>
                <c:pt idx="0">
                  <c:v>Sum of Transaction_value</c:v>
                </c:pt>
              </c:strCache>
            </c:strRef>
          </c:tx>
          <c:spPr>
            <a:solidFill>
              <a:srgbClr val="1F77B4"/>
            </a:solidFill>
            <a:ln>
              <a:noFill/>
            </a:ln>
            <a:effectLst/>
          </c:spPr>
          <c:invertIfNegative val="0"/>
          <c:cat>
            <c:strRef>
              <c:f>rough!$B$38:$B$44</c:f>
              <c:strCache>
                <c:ptCount val="7"/>
                <c:pt idx="0">
                  <c:v>Morgan Williams</c:v>
                </c:pt>
                <c:pt idx="1">
                  <c:v>Jamie Anderson</c:v>
                </c:pt>
                <c:pt idx="2">
                  <c:v>Taylor Shah</c:v>
                </c:pt>
                <c:pt idx="3">
                  <c:v>Alex Lee</c:v>
                </c:pt>
                <c:pt idx="4">
                  <c:v>Drew Patel</c:v>
                </c:pt>
                <c:pt idx="5">
                  <c:v>Jordan Clark</c:v>
                </c:pt>
                <c:pt idx="6">
                  <c:v>Alex Harris</c:v>
                </c:pt>
              </c:strCache>
            </c:strRef>
          </c:cat>
          <c:val>
            <c:numRef>
              <c:f>rough!$C$38:$C$44</c:f>
              <c:numCache>
                <c:formatCode>0.0</c:formatCode>
                <c:ptCount val="7"/>
                <c:pt idx="0">
                  <c:v>11482322.75</c:v>
                </c:pt>
                <c:pt idx="1">
                  <c:v>5813848.7499999991</c:v>
                </c:pt>
                <c:pt idx="2">
                  <c:v>11350882.289999999</c:v>
                </c:pt>
                <c:pt idx="3">
                  <c:v>4239869.4799999995</c:v>
                </c:pt>
                <c:pt idx="4">
                  <c:v>4677035.8099999996</c:v>
                </c:pt>
                <c:pt idx="5">
                  <c:v>8357062.9799999995</c:v>
                </c:pt>
                <c:pt idx="6">
                  <c:v>8293182.790000001</c:v>
                </c:pt>
              </c:numCache>
            </c:numRef>
          </c:val>
          <c:extLst>
            <c:ext xmlns:c16="http://schemas.microsoft.com/office/drawing/2014/chart" uri="{C3380CC4-5D6E-409C-BE32-E72D297353CC}">
              <c16:uniqueId val="{00000000-CB7A-478C-9720-715CD4F7BF3E}"/>
            </c:ext>
          </c:extLst>
        </c:ser>
        <c:ser>
          <c:idx val="1"/>
          <c:order val="1"/>
          <c:tx>
            <c:strRef>
              <c:f>rough!$D$37</c:f>
              <c:strCache>
                <c:ptCount val="1"/>
                <c:pt idx="0">
                  <c:v>Sum of P&amp;L AMT</c:v>
                </c:pt>
              </c:strCache>
            </c:strRef>
          </c:tx>
          <c:spPr>
            <a:solidFill>
              <a:schemeClr val="accent2"/>
            </a:solidFill>
            <a:ln>
              <a:noFill/>
            </a:ln>
            <a:effectLst/>
          </c:spPr>
          <c:invertIfNegative val="0"/>
          <c:cat>
            <c:strRef>
              <c:f>rough!$B$38:$B$44</c:f>
              <c:strCache>
                <c:ptCount val="7"/>
                <c:pt idx="0">
                  <c:v>Morgan Williams</c:v>
                </c:pt>
                <c:pt idx="1">
                  <c:v>Jamie Anderson</c:v>
                </c:pt>
                <c:pt idx="2">
                  <c:v>Taylor Shah</c:v>
                </c:pt>
                <c:pt idx="3">
                  <c:v>Alex Lee</c:v>
                </c:pt>
                <c:pt idx="4">
                  <c:v>Drew Patel</c:v>
                </c:pt>
                <c:pt idx="5">
                  <c:v>Jordan Clark</c:v>
                </c:pt>
                <c:pt idx="6">
                  <c:v>Alex Harris</c:v>
                </c:pt>
              </c:strCache>
            </c:strRef>
          </c:cat>
          <c:val>
            <c:numRef>
              <c:f>rough!$D$38:$D$44</c:f>
              <c:numCache>
                <c:formatCode>0.0</c:formatCode>
                <c:ptCount val="7"/>
                <c:pt idx="0">
                  <c:v>1104382.1200000001</c:v>
                </c:pt>
                <c:pt idx="1">
                  <c:v>1072783.4312605041</c:v>
                </c:pt>
                <c:pt idx="2">
                  <c:v>812763.41809326422</c:v>
                </c:pt>
                <c:pt idx="3">
                  <c:v>719053.72550829872</c:v>
                </c:pt>
                <c:pt idx="4">
                  <c:v>495524.29</c:v>
                </c:pt>
                <c:pt idx="5">
                  <c:v>486380.77051142539</c:v>
                </c:pt>
                <c:pt idx="6">
                  <c:v>442081.48052105447</c:v>
                </c:pt>
              </c:numCache>
            </c:numRef>
          </c:val>
          <c:extLst>
            <c:ext xmlns:c16="http://schemas.microsoft.com/office/drawing/2014/chart" uri="{C3380CC4-5D6E-409C-BE32-E72D297353CC}">
              <c16:uniqueId val="{00000001-CB7A-478C-9720-715CD4F7BF3E}"/>
            </c:ext>
          </c:extLst>
        </c:ser>
        <c:dLbls>
          <c:showLegendKey val="0"/>
          <c:showVal val="0"/>
          <c:showCatName val="0"/>
          <c:showSerName val="0"/>
          <c:showPercent val="0"/>
          <c:showBubbleSize val="0"/>
        </c:dLbls>
        <c:gapWidth val="219"/>
        <c:overlap val="-27"/>
        <c:axId val="1862879872"/>
        <c:axId val="1862868832"/>
      </c:barChart>
      <c:catAx>
        <c:axId val="186287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crossAx val="1862868832"/>
        <c:crosses val="autoZero"/>
        <c:auto val="1"/>
        <c:lblAlgn val="ctr"/>
        <c:lblOffset val="100"/>
        <c:noMultiLvlLbl val="0"/>
      </c:catAx>
      <c:valAx>
        <c:axId val="1862868832"/>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crossAx val="1862879872"/>
        <c:crosses val="autoZero"/>
        <c:crossBetween val="between"/>
      </c:valAx>
      <c:spPr>
        <a:noFill/>
        <a:ln>
          <a:noFill/>
        </a:ln>
        <a:effectLst/>
      </c:spPr>
    </c:plotArea>
    <c:legend>
      <c:legendPos val="b"/>
      <c:layout>
        <c:manualLayout>
          <c:xMode val="edge"/>
          <c:yMode val="edge"/>
          <c:x val="0.53199795539184258"/>
          <c:y val="3.8552021274929738E-2"/>
          <c:w val="0.43472620911797877"/>
          <c:h val="6.8494100719700371E-2"/>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0A1A4A"/>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sz="1050" b="1">
          <a:solidFill>
            <a:srgbClr val="0A1A4A"/>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Stock Market Analysis Dashboard.xlsx]rough!PivotTable2</c:name>
    <c:fmtId val="2"/>
  </c:pivotSource>
  <c:chart>
    <c:title>
      <c:tx>
        <c:rich>
          <a:bodyPr rot="0" spcFirstLastPara="1" vertOverflow="ellipsis" vert="horz" wrap="square" anchor="ctr" anchorCtr="1"/>
          <a:lstStyle/>
          <a:p>
            <a:pPr>
              <a:defRPr sz="1260" b="1" i="0" u="none" strike="noStrike" kern="1200" spc="0" baseline="0">
                <a:solidFill>
                  <a:srgbClr val="0A1A4A"/>
                </a:solidFill>
                <a:latin typeface="+mn-lt"/>
                <a:ea typeface="+mn-ea"/>
                <a:cs typeface="+mn-cs"/>
              </a:defRPr>
            </a:pPr>
            <a:r>
              <a:rPr lang="en-US"/>
              <a:t>Sector wise total returns %</a:t>
            </a:r>
          </a:p>
        </c:rich>
      </c:tx>
      <c:layout>
        <c:manualLayout>
          <c:xMode val="edge"/>
          <c:yMode val="edge"/>
          <c:x val="2.5308246354459239E-2"/>
          <c:y val="2.3666786553538186E-2"/>
        </c:manualLayout>
      </c:layout>
      <c:overlay val="0"/>
      <c:spPr>
        <a:noFill/>
        <a:ln>
          <a:noFill/>
        </a:ln>
        <a:effectLst/>
      </c:spPr>
      <c:txPr>
        <a:bodyPr rot="0" spcFirstLastPara="1" vertOverflow="ellipsis" vert="horz" wrap="square" anchor="ctr" anchorCtr="1"/>
        <a:lstStyle/>
        <a:p>
          <a:pPr>
            <a:defRPr sz="1260" b="1" i="0" u="none" strike="noStrike" kern="1200" spc="0" baseline="0">
              <a:solidFill>
                <a:srgbClr val="0A1A4A"/>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rgbClr val="0A1A4A"/>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0.15814766782401934"/>
              <c:y val="-0.110445003916511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rgbClr val="0A1A4A"/>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7.6523065076138444E-2"/>
              <c:y val="-0.197223221279484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rgbClr val="0A1A4A"/>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12243690412182152"/>
              <c:y val="-0.118333932767690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rgbClr val="0A1A4A"/>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0"/>
              <c:y val="0.126222861618870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rgbClr val="0A1A4A"/>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0.14539382364466305"/>
              <c:y val="-1.4462869150863629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rgbClr val="0A1A4A"/>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rough!$B$15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0-1C76-42FA-B128-48F3CF3DEE79}"/>
              </c:ext>
            </c:extLst>
          </c:dPt>
          <c:dPt>
            <c:idx val="1"/>
            <c:bubble3D val="0"/>
            <c:spPr>
              <a:solidFill>
                <a:schemeClr val="accent2"/>
              </a:solidFill>
              <a:ln>
                <a:noFill/>
              </a:ln>
              <a:effectLst/>
            </c:spPr>
            <c:extLst>
              <c:ext xmlns:c16="http://schemas.microsoft.com/office/drawing/2014/chart" uri="{C3380CC4-5D6E-409C-BE32-E72D297353CC}">
                <c16:uniqueId val="{00000004-1C76-42FA-B128-48F3CF3DEE79}"/>
              </c:ext>
            </c:extLst>
          </c:dPt>
          <c:dPt>
            <c:idx val="2"/>
            <c:bubble3D val="0"/>
            <c:spPr>
              <a:solidFill>
                <a:schemeClr val="accent3"/>
              </a:solidFill>
              <a:ln>
                <a:noFill/>
              </a:ln>
              <a:effectLst/>
            </c:spPr>
            <c:extLst>
              <c:ext xmlns:c16="http://schemas.microsoft.com/office/drawing/2014/chart" uri="{C3380CC4-5D6E-409C-BE32-E72D297353CC}">
                <c16:uniqueId val="{00000003-1C76-42FA-B128-48F3CF3DEE79}"/>
              </c:ext>
            </c:extLst>
          </c:dPt>
          <c:dPt>
            <c:idx val="3"/>
            <c:bubble3D val="0"/>
            <c:spPr>
              <a:solidFill>
                <a:schemeClr val="accent4"/>
              </a:solidFill>
              <a:ln>
                <a:noFill/>
              </a:ln>
              <a:effectLst/>
            </c:spPr>
            <c:extLst>
              <c:ext xmlns:c16="http://schemas.microsoft.com/office/drawing/2014/chart" uri="{C3380CC4-5D6E-409C-BE32-E72D297353CC}">
                <c16:uniqueId val="{00000002-1C76-42FA-B128-48F3CF3DEE79}"/>
              </c:ext>
            </c:extLst>
          </c:dPt>
          <c:dPt>
            <c:idx val="4"/>
            <c:bubble3D val="0"/>
            <c:spPr>
              <a:solidFill>
                <a:schemeClr val="accent5"/>
              </a:solidFill>
              <a:ln>
                <a:noFill/>
              </a:ln>
              <a:effectLst/>
            </c:spPr>
            <c:extLst>
              <c:ext xmlns:c16="http://schemas.microsoft.com/office/drawing/2014/chart" uri="{C3380CC4-5D6E-409C-BE32-E72D297353CC}">
                <c16:uniqueId val="{00000001-1C76-42FA-B128-48F3CF3DEE79}"/>
              </c:ext>
            </c:extLst>
          </c:dPt>
          <c:dLbls>
            <c:dLbl>
              <c:idx val="0"/>
              <c:layout>
                <c:manualLayout>
                  <c:x val="0.15814766782401934"/>
                  <c:y val="-0.1104450039165115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0-1C76-42FA-B128-48F3CF3DEE79}"/>
                </c:ext>
              </c:extLst>
            </c:dLbl>
            <c:dLbl>
              <c:idx val="1"/>
              <c:layout>
                <c:manualLayout>
                  <c:x val="0.14539382364466305"/>
                  <c:y val="-1.4462869150863629E-1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1C76-42FA-B128-48F3CF3DEE79}"/>
                </c:ext>
              </c:extLst>
            </c:dLbl>
            <c:dLbl>
              <c:idx val="2"/>
              <c:layout>
                <c:manualLayout>
                  <c:x val="0"/>
                  <c:y val="0.1262228616188703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C76-42FA-B128-48F3CF3DEE79}"/>
                </c:ext>
              </c:extLst>
            </c:dLbl>
            <c:dLbl>
              <c:idx val="3"/>
              <c:layout>
                <c:manualLayout>
                  <c:x val="-0.12243690412182152"/>
                  <c:y val="-0.1183339327676909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1C76-42FA-B128-48F3CF3DEE79}"/>
                </c:ext>
              </c:extLst>
            </c:dLbl>
            <c:dLbl>
              <c:idx val="4"/>
              <c:layout>
                <c:manualLayout>
                  <c:x val="7.6523065076138444E-2"/>
                  <c:y val="-0.19722322127948488"/>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C76-42FA-B128-48F3CF3DEE7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rgbClr val="0A1A4A"/>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rough!$A$16:$A$21</c:f>
              <c:strCache>
                <c:ptCount val="5"/>
                <c:pt idx="0">
                  <c:v>Consumer Discretionary</c:v>
                </c:pt>
                <c:pt idx="1">
                  <c:v>Energy</c:v>
                </c:pt>
                <c:pt idx="2">
                  <c:v>Financials</c:v>
                </c:pt>
                <c:pt idx="3">
                  <c:v>Healthcare</c:v>
                </c:pt>
                <c:pt idx="4">
                  <c:v>Information Technology</c:v>
                </c:pt>
              </c:strCache>
            </c:strRef>
          </c:cat>
          <c:val>
            <c:numRef>
              <c:f>rough!$B$16:$B$21</c:f>
              <c:numCache>
                <c:formatCode>0%</c:formatCode>
                <c:ptCount val="5"/>
                <c:pt idx="0">
                  <c:v>0.26694647673062438</c:v>
                </c:pt>
                <c:pt idx="1">
                  <c:v>0.1348904182304973</c:v>
                </c:pt>
                <c:pt idx="2">
                  <c:v>0.15563122773601265</c:v>
                </c:pt>
                <c:pt idx="3">
                  <c:v>0.3471184268544017</c:v>
                </c:pt>
                <c:pt idx="4">
                  <c:v>4.8864014644264139E-2</c:v>
                </c:pt>
              </c:numCache>
            </c:numRef>
          </c:val>
          <c:extLst>
            <c:ext xmlns:c16="http://schemas.microsoft.com/office/drawing/2014/chart" uri="{C3380CC4-5D6E-409C-BE32-E72D297353CC}">
              <c16:uniqueId val="{00000000-0ECD-403C-9707-0C08A280515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sz="1050" b="1">
          <a:solidFill>
            <a:srgbClr val="0A1A4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fact_daily_prices!$B$2:$B$130</c:f>
              <c:strCache>
                <c:ptCount val="129"/>
                <c:pt idx="0">
                  <c:v>COMP001</c:v>
                </c:pt>
                <c:pt idx="1">
                  <c:v>COMP001</c:v>
                </c:pt>
                <c:pt idx="2">
                  <c:v>COMP001</c:v>
                </c:pt>
                <c:pt idx="3">
                  <c:v>COMP001</c:v>
                </c:pt>
                <c:pt idx="4">
                  <c:v>COMP001</c:v>
                </c:pt>
                <c:pt idx="5">
                  <c:v>COMP001</c:v>
                </c:pt>
                <c:pt idx="6">
                  <c:v>COMP001</c:v>
                </c:pt>
                <c:pt idx="7">
                  <c:v>COMP001</c:v>
                </c:pt>
                <c:pt idx="8">
                  <c:v>COMP001</c:v>
                </c:pt>
                <c:pt idx="9">
                  <c:v>COMP001</c:v>
                </c:pt>
                <c:pt idx="10">
                  <c:v>COMP001</c:v>
                </c:pt>
                <c:pt idx="11">
                  <c:v>COMP001</c:v>
                </c:pt>
                <c:pt idx="12">
                  <c:v>COMP001</c:v>
                </c:pt>
                <c:pt idx="13">
                  <c:v>COMP001</c:v>
                </c:pt>
                <c:pt idx="14">
                  <c:v>COMP001</c:v>
                </c:pt>
                <c:pt idx="15">
                  <c:v>COMP001</c:v>
                </c:pt>
                <c:pt idx="16">
                  <c:v>COMP001</c:v>
                </c:pt>
                <c:pt idx="17">
                  <c:v>COMP001</c:v>
                </c:pt>
                <c:pt idx="18">
                  <c:v>COMP001</c:v>
                </c:pt>
                <c:pt idx="19">
                  <c:v>COMP001</c:v>
                </c:pt>
                <c:pt idx="20">
                  <c:v>COMP001</c:v>
                </c:pt>
                <c:pt idx="21">
                  <c:v>COMP001</c:v>
                </c:pt>
                <c:pt idx="22">
                  <c:v>COMP001</c:v>
                </c:pt>
                <c:pt idx="23">
                  <c:v>COMP001</c:v>
                </c:pt>
                <c:pt idx="24">
                  <c:v>COMP001</c:v>
                </c:pt>
                <c:pt idx="25">
                  <c:v>COMP001</c:v>
                </c:pt>
                <c:pt idx="26">
                  <c:v>COMP001</c:v>
                </c:pt>
                <c:pt idx="27">
                  <c:v>COMP001</c:v>
                </c:pt>
                <c:pt idx="28">
                  <c:v>COMP001</c:v>
                </c:pt>
                <c:pt idx="29">
                  <c:v>COMP001</c:v>
                </c:pt>
                <c:pt idx="30">
                  <c:v>COMP001</c:v>
                </c:pt>
                <c:pt idx="31">
                  <c:v>COMP001</c:v>
                </c:pt>
                <c:pt idx="32">
                  <c:v>COMP001</c:v>
                </c:pt>
                <c:pt idx="33">
                  <c:v>COMP001</c:v>
                </c:pt>
                <c:pt idx="34">
                  <c:v>COMP001</c:v>
                </c:pt>
                <c:pt idx="35">
                  <c:v>COMP001</c:v>
                </c:pt>
                <c:pt idx="36">
                  <c:v>COMP001</c:v>
                </c:pt>
                <c:pt idx="37">
                  <c:v>COMP001</c:v>
                </c:pt>
                <c:pt idx="38">
                  <c:v>COMP001</c:v>
                </c:pt>
                <c:pt idx="39">
                  <c:v>COMP001</c:v>
                </c:pt>
                <c:pt idx="40">
                  <c:v>COMP001</c:v>
                </c:pt>
                <c:pt idx="41">
                  <c:v>COMP001</c:v>
                </c:pt>
                <c:pt idx="42">
                  <c:v>COMP001</c:v>
                </c:pt>
                <c:pt idx="43">
                  <c:v>COMP001</c:v>
                </c:pt>
                <c:pt idx="44">
                  <c:v>COMP001</c:v>
                </c:pt>
                <c:pt idx="45">
                  <c:v>COMP001</c:v>
                </c:pt>
                <c:pt idx="46">
                  <c:v>COMP001</c:v>
                </c:pt>
                <c:pt idx="47">
                  <c:v>COMP001</c:v>
                </c:pt>
                <c:pt idx="48">
                  <c:v>COMP001</c:v>
                </c:pt>
                <c:pt idx="49">
                  <c:v>COMP001</c:v>
                </c:pt>
                <c:pt idx="50">
                  <c:v>COMP001</c:v>
                </c:pt>
                <c:pt idx="51">
                  <c:v>COMP001</c:v>
                </c:pt>
                <c:pt idx="52">
                  <c:v>COMP001</c:v>
                </c:pt>
                <c:pt idx="53">
                  <c:v>COMP001</c:v>
                </c:pt>
                <c:pt idx="54">
                  <c:v>COMP001</c:v>
                </c:pt>
                <c:pt idx="55">
                  <c:v>COMP001</c:v>
                </c:pt>
                <c:pt idx="56">
                  <c:v>COMP001</c:v>
                </c:pt>
                <c:pt idx="57">
                  <c:v>COMP001</c:v>
                </c:pt>
                <c:pt idx="58">
                  <c:v>COMP001</c:v>
                </c:pt>
                <c:pt idx="59">
                  <c:v>COMP001</c:v>
                </c:pt>
                <c:pt idx="60">
                  <c:v>COMP001</c:v>
                </c:pt>
                <c:pt idx="61">
                  <c:v>COMP001</c:v>
                </c:pt>
                <c:pt idx="62">
                  <c:v>COMP001</c:v>
                </c:pt>
                <c:pt idx="63">
                  <c:v>COMP001</c:v>
                </c:pt>
                <c:pt idx="64">
                  <c:v>COMP001</c:v>
                </c:pt>
                <c:pt idx="65">
                  <c:v>COMP001</c:v>
                </c:pt>
                <c:pt idx="66">
                  <c:v>COMP001</c:v>
                </c:pt>
                <c:pt idx="67">
                  <c:v>COMP001</c:v>
                </c:pt>
                <c:pt idx="68">
                  <c:v>COMP001</c:v>
                </c:pt>
                <c:pt idx="69">
                  <c:v>COMP001</c:v>
                </c:pt>
                <c:pt idx="70">
                  <c:v>COMP001</c:v>
                </c:pt>
                <c:pt idx="71">
                  <c:v>COMP001</c:v>
                </c:pt>
                <c:pt idx="72">
                  <c:v>COMP001</c:v>
                </c:pt>
                <c:pt idx="73">
                  <c:v>COMP001</c:v>
                </c:pt>
                <c:pt idx="74">
                  <c:v>COMP001</c:v>
                </c:pt>
                <c:pt idx="75">
                  <c:v>COMP001</c:v>
                </c:pt>
                <c:pt idx="76">
                  <c:v>COMP001</c:v>
                </c:pt>
                <c:pt idx="77">
                  <c:v>COMP001</c:v>
                </c:pt>
                <c:pt idx="78">
                  <c:v>COMP001</c:v>
                </c:pt>
                <c:pt idx="79">
                  <c:v>COMP001</c:v>
                </c:pt>
                <c:pt idx="80">
                  <c:v>COMP001</c:v>
                </c:pt>
                <c:pt idx="81">
                  <c:v>COMP001</c:v>
                </c:pt>
                <c:pt idx="82">
                  <c:v>COMP001</c:v>
                </c:pt>
                <c:pt idx="83">
                  <c:v>COMP001</c:v>
                </c:pt>
                <c:pt idx="84">
                  <c:v>COMP001</c:v>
                </c:pt>
                <c:pt idx="85">
                  <c:v>COMP001</c:v>
                </c:pt>
                <c:pt idx="86">
                  <c:v>COMP001</c:v>
                </c:pt>
                <c:pt idx="87">
                  <c:v>COMP001</c:v>
                </c:pt>
                <c:pt idx="88">
                  <c:v>COMP001</c:v>
                </c:pt>
                <c:pt idx="89">
                  <c:v>COMP001</c:v>
                </c:pt>
                <c:pt idx="90">
                  <c:v>COMP001</c:v>
                </c:pt>
                <c:pt idx="91">
                  <c:v>COMP001</c:v>
                </c:pt>
                <c:pt idx="92">
                  <c:v>COMP001</c:v>
                </c:pt>
                <c:pt idx="93">
                  <c:v>COMP001</c:v>
                </c:pt>
                <c:pt idx="94">
                  <c:v>COMP001</c:v>
                </c:pt>
                <c:pt idx="95">
                  <c:v>COMP001</c:v>
                </c:pt>
                <c:pt idx="96">
                  <c:v>COMP001</c:v>
                </c:pt>
                <c:pt idx="97">
                  <c:v>COMP001</c:v>
                </c:pt>
                <c:pt idx="98">
                  <c:v>COMP001</c:v>
                </c:pt>
                <c:pt idx="99">
                  <c:v>COMP001</c:v>
                </c:pt>
                <c:pt idx="100">
                  <c:v>COMP001</c:v>
                </c:pt>
                <c:pt idx="101">
                  <c:v>COMP001</c:v>
                </c:pt>
                <c:pt idx="102">
                  <c:v>COMP001</c:v>
                </c:pt>
                <c:pt idx="103">
                  <c:v>COMP001</c:v>
                </c:pt>
                <c:pt idx="104">
                  <c:v>COMP001</c:v>
                </c:pt>
                <c:pt idx="105">
                  <c:v>COMP001</c:v>
                </c:pt>
                <c:pt idx="106">
                  <c:v>COMP001</c:v>
                </c:pt>
                <c:pt idx="107">
                  <c:v>COMP001</c:v>
                </c:pt>
                <c:pt idx="108">
                  <c:v>COMP001</c:v>
                </c:pt>
                <c:pt idx="109">
                  <c:v>COMP001</c:v>
                </c:pt>
                <c:pt idx="110">
                  <c:v>COMP001</c:v>
                </c:pt>
                <c:pt idx="111">
                  <c:v>COMP001</c:v>
                </c:pt>
                <c:pt idx="112">
                  <c:v>COMP001</c:v>
                </c:pt>
                <c:pt idx="113">
                  <c:v>COMP001</c:v>
                </c:pt>
                <c:pt idx="114">
                  <c:v>COMP001</c:v>
                </c:pt>
                <c:pt idx="115">
                  <c:v>COMP001</c:v>
                </c:pt>
                <c:pt idx="116">
                  <c:v>COMP001</c:v>
                </c:pt>
                <c:pt idx="117">
                  <c:v>COMP001</c:v>
                </c:pt>
                <c:pt idx="118">
                  <c:v>COMP001</c:v>
                </c:pt>
                <c:pt idx="119">
                  <c:v>COMP001</c:v>
                </c:pt>
                <c:pt idx="120">
                  <c:v>COMP001</c:v>
                </c:pt>
                <c:pt idx="121">
                  <c:v>COMP001</c:v>
                </c:pt>
                <c:pt idx="122">
                  <c:v>COMP001</c:v>
                </c:pt>
                <c:pt idx="123">
                  <c:v>COMP001</c:v>
                </c:pt>
                <c:pt idx="124">
                  <c:v>COMP001</c:v>
                </c:pt>
                <c:pt idx="125">
                  <c:v>COMP001</c:v>
                </c:pt>
                <c:pt idx="126">
                  <c:v>COMP001</c:v>
                </c:pt>
                <c:pt idx="127">
                  <c:v>COMP001</c:v>
                </c:pt>
                <c:pt idx="128">
                  <c:v>COMP001</c:v>
                </c:pt>
              </c:strCache>
            </c:strRef>
          </c:cat>
          <c:val>
            <c:numRef>
              <c:f>fact_daily_prices!$F$2:$F$130</c:f>
              <c:numCache>
                <c:formatCode>General</c:formatCode>
                <c:ptCount val="129"/>
                <c:pt idx="0">
                  <c:v>800.53</c:v>
                </c:pt>
                <c:pt idx="1">
                  <c:v>803.94</c:v>
                </c:pt>
                <c:pt idx="2">
                  <c:v>806.96</c:v>
                </c:pt>
                <c:pt idx="3">
                  <c:v>817.5</c:v>
                </c:pt>
                <c:pt idx="4">
                  <c:v>811.73</c:v>
                </c:pt>
                <c:pt idx="5">
                  <c:v>806.57</c:v>
                </c:pt>
                <c:pt idx="6">
                  <c:v>800.97</c:v>
                </c:pt>
                <c:pt idx="7">
                  <c:v>791.89</c:v>
                </c:pt>
                <c:pt idx="8">
                  <c:v>766.43</c:v>
                </c:pt>
                <c:pt idx="9">
                  <c:v>775.85</c:v>
                </c:pt>
                <c:pt idx="10">
                  <c:v>784.06</c:v>
                </c:pt>
                <c:pt idx="11">
                  <c:v>769.33</c:v>
                </c:pt>
                <c:pt idx="12">
                  <c:v>765.38</c:v>
                </c:pt>
                <c:pt idx="13">
                  <c:v>758.43</c:v>
                </c:pt>
                <c:pt idx="14">
                  <c:v>751.92</c:v>
                </c:pt>
                <c:pt idx="15">
                  <c:v>732.1</c:v>
                </c:pt>
                <c:pt idx="16">
                  <c:v>726.49</c:v>
                </c:pt>
                <c:pt idx="17">
                  <c:v>732.15</c:v>
                </c:pt>
                <c:pt idx="18">
                  <c:v>756.33</c:v>
                </c:pt>
                <c:pt idx="19">
                  <c:v>760.27</c:v>
                </c:pt>
                <c:pt idx="20">
                  <c:v>761.63</c:v>
                </c:pt>
                <c:pt idx="21">
                  <c:v>756.88</c:v>
                </c:pt>
                <c:pt idx="22">
                  <c:v>751.35</c:v>
                </c:pt>
                <c:pt idx="23">
                  <c:v>760.56</c:v>
                </c:pt>
                <c:pt idx="24">
                  <c:v>763.53</c:v>
                </c:pt>
                <c:pt idx="25">
                  <c:v>757.62</c:v>
                </c:pt>
                <c:pt idx="26">
                  <c:v>748.11</c:v>
                </c:pt>
                <c:pt idx="27">
                  <c:v>746.77</c:v>
                </c:pt>
                <c:pt idx="28">
                  <c:v>741.94</c:v>
                </c:pt>
                <c:pt idx="29">
                  <c:v>742.06</c:v>
                </c:pt>
                <c:pt idx="30">
                  <c:v>740.1</c:v>
                </c:pt>
                <c:pt idx="31">
                  <c:v>743.91</c:v>
                </c:pt>
                <c:pt idx="32">
                  <c:v>732.33</c:v>
                </c:pt>
                <c:pt idx="33">
                  <c:v>742.65</c:v>
                </c:pt>
                <c:pt idx="34">
                  <c:v>769.29</c:v>
                </c:pt>
                <c:pt idx="35">
                  <c:v>781.13</c:v>
                </c:pt>
                <c:pt idx="36">
                  <c:v>783.47</c:v>
                </c:pt>
                <c:pt idx="37">
                  <c:v>792.41</c:v>
                </c:pt>
                <c:pt idx="38">
                  <c:v>782.59</c:v>
                </c:pt>
                <c:pt idx="39">
                  <c:v>767.31</c:v>
                </c:pt>
                <c:pt idx="40">
                  <c:v>775.01</c:v>
                </c:pt>
                <c:pt idx="41">
                  <c:v>769.96</c:v>
                </c:pt>
                <c:pt idx="42">
                  <c:v>757.19</c:v>
                </c:pt>
                <c:pt idx="43">
                  <c:v>749.01</c:v>
                </c:pt>
                <c:pt idx="44">
                  <c:v>738.59</c:v>
                </c:pt>
                <c:pt idx="45">
                  <c:v>740.02</c:v>
                </c:pt>
                <c:pt idx="46">
                  <c:v>745.65</c:v>
                </c:pt>
                <c:pt idx="47">
                  <c:v>754.21</c:v>
                </c:pt>
                <c:pt idx="48">
                  <c:v>762.94</c:v>
                </c:pt>
                <c:pt idx="49">
                  <c:v>770.42</c:v>
                </c:pt>
                <c:pt idx="50">
                  <c:v>768.59</c:v>
                </c:pt>
                <c:pt idx="51">
                  <c:v>762.76</c:v>
                </c:pt>
                <c:pt idx="52">
                  <c:v>748.58</c:v>
                </c:pt>
                <c:pt idx="53">
                  <c:v>759.2</c:v>
                </c:pt>
                <c:pt idx="54">
                  <c:v>757.69</c:v>
                </c:pt>
                <c:pt idx="55">
                  <c:v>753.96</c:v>
                </c:pt>
                <c:pt idx="56">
                  <c:v>765.43</c:v>
                </c:pt>
                <c:pt idx="57">
                  <c:v>757</c:v>
                </c:pt>
                <c:pt idx="58">
                  <c:v>765.18</c:v>
                </c:pt>
                <c:pt idx="59">
                  <c:v>768.23</c:v>
                </c:pt>
                <c:pt idx="60">
                  <c:v>758.43</c:v>
                </c:pt>
                <c:pt idx="61">
                  <c:v>757.89</c:v>
                </c:pt>
                <c:pt idx="62">
                  <c:v>767.42</c:v>
                </c:pt>
                <c:pt idx="63">
                  <c:v>775.33</c:v>
                </c:pt>
                <c:pt idx="64">
                  <c:v>790.27</c:v>
                </c:pt>
                <c:pt idx="65">
                  <c:v>793.83</c:v>
                </c:pt>
                <c:pt idx="66">
                  <c:v>828.48</c:v>
                </c:pt>
                <c:pt idx="67">
                  <c:v>819.13</c:v>
                </c:pt>
                <c:pt idx="68">
                  <c:v>815.22</c:v>
                </c:pt>
                <c:pt idx="69">
                  <c:v>814.79</c:v>
                </c:pt>
                <c:pt idx="70">
                  <c:v>800.54</c:v>
                </c:pt>
                <c:pt idx="71">
                  <c:v>811.32</c:v>
                </c:pt>
                <c:pt idx="72">
                  <c:v>820.8</c:v>
                </c:pt>
                <c:pt idx="73">
                  <c:v>821.2</c:v>
                </c:pt>
                <c:pt idx="74">
                  <c:v>815.88</c:v>
                </c:pt>
                <c:pt idx="75">
                  <c:v>800.85</c:v>
                </c:pt>
                <c:pt idx="76">
                  <c:v>793.11</c:v>
                </c:pt>
                <c:pt idx="77">
                  <c:v>800.77</c:v>
                </c:pt>
                <c:pt idx="78">
                  <c:v>798.82</c:v>
                </c:pt>
                <c:pt idx="79">
                  <c:v>794.73</c:v>
                </c:pt>
                <c:pt idx="80">
                  <c:v>799.95</c:v>
                </c:pt>
                <c:pt idx="81">
                  <c:v>811.9</c:v>
                </c:pt>
                <c:pt idx="82">
                  <c:v>814.73</c:v>
                </c:pt>
                <c:pt idx="83">
                  <c:v>818.16</c:v>
                </c:pt>
                <c:pt idx="84">
                  <c:v>832.62</c:v>
                </c:pt>
                <c:pt idx="85">
                  <c:v>834.67</c:v>
                </c:pt>
                <c:pt idx="86">
                  <c:v>831.62</c:v>
                </c:pt>
                <c:pt idx="87">
                  <c:v>838.9</c:v>
                </c:pt>
                <c:pt idx="88">
                  <c:v>836.39</c:v>
                </c:pt>
                <c:pt idx="89">
                  <c:v>832.72</c:v>
                </c:pt>
                <c:pt idx="90">
                  <c:v>846.4</c:v>
                </c:pt>
                <c:pt idx="91">
                  <c:v>843.49</c:v>
                </c:pt>
                <c:pt idx="92">
                  <c:v>815.93</c:v>
                </c:pt>
                <c:pt idx="93">
                  <c:v>819.69</c:v>
                </c:pt>
                <c:pt idx="94">
                  <c:v>815.81</c:v>
                </c:pt>
                <c:pt idx="95">
                  <c:v>813.03</c:v>
                </c:pt>
                <c:pt idx="96">
                  <c:v>817.88</c:v>
                </c:pt>
                <c:pt idx="97">
                  <c:v>816.37</c:v>
                </c:pt>
                <c:pt idx="98">
                  <c:v>818.78</c:v>
                </c:pt>
                <c:pt idx="99">
                  <c:v>798.37</c:v>
                </c:pt>
                <c:pt idx="100">
                  <c:v>789.13</c:v>
                </c:pt>
                <c:pt idx="101">
                  <c:v>803.4</c:v>
                </c:pt>
                <c:pt idx="102">
                  <c:v>803.4</c:v>
                </c:pt>
                <c:pt idx="103">
                  <c:v>786.83</c:v>
                </c:pt>
                <c:pt idx="104">
                  <c:v>776.45</c:v>
                </c:pt>
                <c:pt idx="105">
                  <c:v>766.99</c:v>
                </c:pt>
                <c:pt idx="106">
                  <c:v>768.16</c:v>
                </c:pt>
                <c:pt idx="107">
                  <c:v>764.17</c:v>
                </c:pt>
                <c:pt idx="108">
                  <c:v>758.03</c:v>
                </c:pt>
                <c:pt idx="109">
                  <c:v>758.24</c:v>
                </c:pt>
                <c:pt idx="110">
                  <c:v>763</c:v>
                </c:pt>
                <c:pt idx="111">
                  <c:v>760.7</c:v>
                </c:pt>
                <c:pt idx="112">
                  <c:v>755.39</c:v>
                </c:pt>
                <c:pt idx="113">
                  <c:v>751.57</c:v>
                </c:pt>
                <c:pt idx="114">
                  <c:v>754.97</c:v>
                </c:pt>
                <c:pt idx="115">
                  <c:v>755.08</c:v>
                </c:pt>
                <c:pt idx="116">
                  <c:v>762.6</c:v>
                </c:pt>
                <c:pt idx="117">
                  <c:v>751.81</c:v>
                </c:pt>
                <c:pt idx="118">
                  <c:v>744.68</c:v>
                </c:pt>
                <c:pt idx="119">
                  <c:v>752.15</c:v>
                </c:pt>
                <c:pt idx="120">
                  <c:v>744.76</c:v>
                </c:pt>
                <c:pt idx="121">
                  <c:v>758.05</c:v>
                </c:pt>
                <c:pt idx="122">
                  <c:v>771.77</c:v>
                </c:pt>
                <c:pt idx="123">
                  <c:v>785.61</c:v>
                </c:pt>
                <c:pt idx="124">
                  <c:v>777.13</c:v>
                </c:pt>
                <c:pt idx="125">
                  <c:v>778.07</c:v>
                </c:pt>
                <c:pt idx="126">
                  <c:v>773.43</c:v>
                </c:pt>
                <c:pt idx="127">
                  <c:v>782.67</c:v>
                </c:pt>
                <c:pt idx="128">
                  <c:v>799.87</c:v>
                </c:pt>
              </c:numCache>
            </c:numRef>
          </c:val>
          <c:smooth val="0"/>
          <c:extLst>
            <c:ext xmlns:c16="http://schemas.microsoft.com/office/drawing/2014/chart" uri="{C3380CC4-5D6E-409C-BE32-E72D297353CC}">
              <c16:uniqueId val="{00000000-1614-46B8-9EFF-C84904B28820}"/>
            </c:ext>
          </c:extLst>
        </c:ser>
        <c:dLbls>
          <c:showLegendKey val="0"/>
          <c:showVal val="0"/>
          <c:showCatName val="0"/>
          <c:showSerName val="0"/>
          <c:showPercent val="0"/>
          <c:showBubbleSize val="0"/>
        </c:dLbls>
        <c:smooth val="0"/>
        <c:axId val="1798130335"/>
        <c:axId val="1798114015"/>
      </c:lineChart>
      <c:catAx>
        <c:axId val="179813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14015"/>
        <c:crosses val="autoZero"/>
        <c:auto val="1"/>
        <c:lblAlgn val="ctr"/>
        <c:lblOffset val="100"/>
        <c:noMultiLvlLbl val="0"/>
      </c:catAx>
      <c:valAx>
        <c:axId val="179811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3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Stock Market Analysis Dashboard.xlsx]Charts!PivotTable2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Charts!$B$21</c:f>
              <c:strCache>
                <c:ptCount val="1"/>
                <c:pt idx="0">
                  <c:v>Total</c:v>
                </c:pt>
              </c:strCache>
            </c:strRef>
          </c:tx>
          <c:spPr>
            <a:solidFill>
              <a:schemeClr val="accent1"/>
            </a:solidFill>
            <a:ln>
              <a:noFill/>
            </a:ln>
            <a:effectLst/>
          </c:spPr>
          <c:invertIfNegative val="0"/>
          <c:cat>
            <c:strRef>
              <c:f>Charts!$A$22:$A$27</c:f>
              <c:strCache>
                <c:ptCount val="5"/>
                <c:pt idx="0">
                  <c:v>Consumer Discretionary</c:v>
                </c:pt>
                <c:pt idx="1">
                  <c:v>Energy</c:v>
                </c:pt>
                <c:pt idx="2">
                  <c:v>Financials</c:v>
                </c:pt>
                <c:pt idx="3">
                  <c:v>Healthcare</c:v>
                </c:pt>
                <c:pt idx="4">
                  <c:v>Information Technology</c:v>
                </c:pt>
              </c:strCache>
            </c:strRef>
          </c:cat>
          <c:val>
            <c:numRef>
              <c:f>Charts!$B$22:$B$27</c:f>
              <c:numCache>
                <c:formatCode>0.00%</c:formatCode>
                <c:ptCount val="5"/>
                <c:pt idx="0">
                  <c:v>0.26694647673062438</c:v>
                </c:pt>
                <c:pt idx="1">
                  <c:v>0.1348904182304973</c:v>
                </c:pt>
                <c:pt idx="2">
                  <c:v>0.15563122773601265</c:v>
                </c:pt>
                <c:pt idx="3">
                  <c:v>0.3471184268544017</c:v>
                </c:pt>
                <c:pt idx="4">
                  <c:v>4.8864014644264139E-2</c:v>
                </c:pt>
              </c:numCache>
            </c:numRef>
          </c:val>
          <c:extLst>
            <c:ext xmlns:c16="http://schemas.microsoft.com/office/drawing/2014/chart" uri="{C3380CC4-5D6E-409C-BE32-E72D297353CC}">
              <c16:uniqueId val="{00000000-A8A7-4523-AFD0-599D6BFE0BBC}"/>
            </c:ext>
          </c:extLst>
        </c:ser>
        <c:dLbls>
          <c:showLegendKey val="0"/>
          <c:showVal val="0"/>
          <c:showCatName val="0"/>
          <c:showSerName val="0"/>
          <c:showPercent val="0"/>
          <c:showBubbleSize val="0"/>
        </c:dLbls>
        <c:gapWidth val="219"/>
        <c:overlap val="-27"/>
        <c:axId val="665404927"/>
        <c:axId val="665405407"/>
      </c:barChart>
      <c:catAx>
        <c:axId val="66540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05407"/>
        <c:crosses val="autoZero"/>
        <c:auto val="1"/>
        <c:lblAlgn val="ctr"/>
        <c:lblOffset val="100"/>
        <c:noMultiLvlLbl val="0"/>
      </c:catAx>
      <c:valAx>
        <c:axId val="665405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0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'company wise data'!$A$2:$A$130</c:f>
              <c:numCache>
                <c:formatCode>m/d/yyyy</c:formatCode>
                <c:ptCount val="129"/>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numCache>
            </c:numRef>
          </c:cat>
          <c:val>
            <c:numRef>
              <c:f>'company wise data'!$I$2:$I$130</c:f>
              <c:numCache>
                <c:formatCode>0.0%</c:formatCode>
                <c:ptCount val="129"/>
                <c:pt idx="0">
                  <c:v>1.2621048035899075E-2</c:v>
                </c:pt>
                <c:pt idx="1">
                  <c:v>1.2670638127086938E-2</c:v>
                </c:pt>
                <c:pt idx="2">
                  <c:v>1.2715306953568059E-2</c:v>
                </c:pt>
                <c:pt idx="3">
                  <c:v>1.2761704076156172E-2</c:v>
                </c:pt>
                <c:pt idx="4">
                  <c:v>1.2707780017347165E-2</c:v>
                </c:pt>
                <c:pt idx="5">
                  <c:v>1.2696482513637313E-2</c:v>
                </c:pt>
                <c:pt idx="6">
                  <c:v>1.2748421026770712E-2</c:v>
                </c:pt>
                <c:pt idx="7">
                  <c:v>1.2734073593182082E-2</c:v>
                </c:pt>
                <c:pt idx="8">
                  <c:v>1.2814216714627309E-2</c:v>
                </c:pt>
                <c:pt idx="9">
                  <c:v>1.2501243341712738E-2</c:v>
                </c:pt>
                <c:pt idx="10">
                  <c:v>1.2560738736747614E-2</c:v>
                </c:pt>
                <c:pt idx="11">
                  <c:v>1.2530674549165479E-2</c:v>
                </c:pt>
                <c:pt idx="12">
                  <c:v>1.2487648528848381E-2</c:v>
                </c:pt>
                <c:pt idx="13">
                  <c:v>1.2478651881924383E-2</c:v>
                </c:pt>
                <c:pt idx="14">
                  <c:v>1.2461716891505287E-2</c:v>
                </c:pt>
                <c:pt idx="15">
                  <c:v>1.2564784174214074E-2</c:v>
                </c:pt>
                <c:pt idx="16">
                  <c:v>1.2324269393516911E-2</c:v>
                </c:pt>
                <c:pt idx="17">
                  <c:v>1.229900477177071E-2</c:v>
                </c:pt>
                <c:pt idx="18">
                  <c:v>1.2312654917920786E-2</c:v>
                </c:pt>
                <c:pt idx="19">
                  <c:v>1.2017687956335229E-2</c:v>
                </c:pt>
                <c:pt idx="20">
                  <c:v>1.2041496202238279E-2</c:v>
                </c:pt>
                <c:pt idx="21">
                  <c:v>1.2145255162172229E-2</c:v>
                </c:pt>
                <c:pt idx="22">
                  <c:v>1.2153289527528578E-2</c:v>
                </c:pt>
                <c:pt idx="23">
                  <c:v>1.2157235341865105E-2</c:v>
                </c:pt>
                <c:pt idx="24">
                  <c:v>1.215076059469841E-2</c:v>
                </c:pt>
                <c:pt idx="25">
                  <c:v>1.2190705528286156E-2</c:v>
                </c:pt>
                <c:pt idx="26">
                  <c:v>1.21932018153254E-2</c:v>
                </c:pt>
                <c:pt idx="27">
                  <c:v>1.21393308240542E-2</c:v>
                </c:pt>
                <c:pt idx="28">
                  <c:v>1.2147375373485361E-2</c:v>
                </c:pt>
                <c:pt idx="29">
                  <c:v>1.2129492668786518E-2</c:v>
                </c:pt>
                <c:pt idx="30">
                  <c:v>1.2141374849296178E-2</c:v>
                </c:pt>
                <c:pt idx="31">
                  <c:v>1.221536755085784E-2</c:v>
                </c:pt>
                <c:pt idx="32">
                  <c:v>1.2211107048499424E-2</c:v>
                </c:pt>
                <c:pt idx="33">
                  <c:v>1.2159206168779513E-2</c:v>
                </c:pt>
                <c:pt idx="34">
                  <c:v>1.2125535444743577E-2</c:v>
                </c:pt>
                <c:pt idx="35">
                  <c:v>1.1723349751836188E-2</c:v>
                </c:pt>
                <c:pt idx="36">
                  <c:v>1.1743445217637606E-2</c:v>
                </c:pt>
                <c:pt idx="37">
                  <c:v>1.210282923604797E-2</c:v>
                </c:pt>
                <c:pt idx="38">
                  <c:v>1.2087136902054802E-2</c:v>
                </c:pt>
                <c:pt idx="39">
                  <c:v>1.2049505059709678E-2</c:v>
                </c:pt>
                <c:pt idx="40">
                  <c:v>1.198733360930768E-2</c:v>
                </c:pt>
                <c:pt idx="41">
                  <c:v>1.1960299315615982E-2</c:v>
                </c:pt>
                <c:pt idx="42">
                  <c:v>1.1942258885948763E-2</c:v>
                </c:pt>
                <c:pt idx="43">
                  <c:v>1.1969022718887574E-2</c:v>
                </c:pt>
                <c:pt idx="44">
                  <c:v>1.1997203669597485E-2</c:v>
                </c:pt>
                <c:pt idx="45">
                  <c:v>1.1967384615708255E-2</c:v>
                </c:pt>
                <c:pt idx="46">
                  <c:v>1.1967318634674567E-2</c:v>
                </c:pt>
                <c:pt idx="47">
                  <c:v>1.1958227668989775E-2</c:v>
                </c:pt>
                <c:pt idx="48">
                  <c:v>1.2067458534200624E-2</c:v>
                </c:pt>
                <c:pt idx="49">
                  <c:v>1.2065034954357448E-2</c:v>
                </c:pt>
                <c:pt idx="50">
                  <c:v>1.2043665533590514E-2</c:v>
                </c:pt>
                <c:pt idx="51">
                  <c:v>1.2039849779399567E-2</c:v>
                </c:pt>
                <c:pt idx="52">
                  <c:v>1.2212743575895977E-2</c:v>
                </c:pt>
                <c:pt idx="53">
                  <c:v>1.212187871294546E-2</c:v>
                </c:pt>
                <c:pt idx="54">
                  <c:v>1.208449778298587E-2</c:v>
                </c:pt>
                <c:pt idx="55">
                  <c:v>1.2145805693222531E-2</c:v>
                </c:pt>
                <c:pt idx="56">
                  <c:v>1.2135032912283478E-2</c:v>
                </c:pt>
                <c:pt idx="57">
                  <c:v>1.2073794121064222E-2</c:v>
                </c:pt>
                <c:pt idx="58">
                  <c:v>1.2039311343802019E-2</c:v>
                </c:pt>
                <c:pt idx="59">
                  <c:v>1.2091328484096671E-2</c:v>
                </c:pt>
                <c:pt idx="60">
                  <c:v>1.2113847957305831E-2</c:v>
                </c:pt>
                <c:pt idx="61">
                  <c:v>1.2233754944940119E-2</c:v>
                </c:pt>
                <c:pt idx="62">
                  <c:v>1.2268884506973537E-2</c:v>
                </c:pt>
                <c:pt idx="63">
                  <c:v>1.2479567957393519E-2</c:v>
                </c:pt>
                <c:pt idx="64">
                  <c:v>1.2653074756290794E-2</c:v>
                </c:pt>
                <c:pt idx="65">
                  <c:v>1.27102543243501E-2</c:v>
                </c:pt>
                <c:pt idx="66">
                  <c:v>1.281280788158241E-2</c:v>
                </c:pt>
                <c:pt idx="67">
                  <c:v>1.2269510679853983E-2</c:v>
                </c:pt>
                <c:pt idx="68">
                  <c:v>1.2238633973716329E-2</c:v>
                </c:pt>
                <c:pt idx="69">
                  <c:v>1.2260653105620047E-2</c:v>
                </c:pt>
                <c:pt idx="70">
                  <c:v>1.2401410737641415E-2</c:v>
                </c:pt>
                <c:pt idx="71">
                  <c:v>1.2292427158020898E-2</c:v>
                </c:pt>
                <c:pt idx="72">
                  <c:v>1.229566715555834E-2</c:v>
                </c:pt>
                <c:pt idx="73">
                  <c:v>1.2257706126799292E-2</c:v>
                </c:pt>
                <c:pt idx="74">
                  <c:v>1.2262468534632091E-2</c:v>
                </c:pt>
                <c:pt idx="75">
                  <c:v>1.2260953771614463E-2</c:v>
                </c:pt>
                <c:pt idx="76">
                  <c:v>1.215498515396307E-2</c:v>
                </c:pt>
                <c:pt idx="77">
                  <c:v>1.2210225688363907E-2</c:v>
                </c:pt>
                <c:pt idx="78">
                  <c:v>1.2279432091954475E-2</c:v>
                </c:pt>
                <c:pt idx="79">
                  <c:v>1.2275917462151786E-2</c:v>
                </c:pt>
                <c:pt idx="80">
                  <c:v>1.2279139328988194E-2</c:v>
                </c:pt>
                <c:pt idx="81">
                  <c:v>1.2506387653349669E-2</c:v>
                </c:pt>
                <c:pt idx="82">
                  <c:v>1.2452301949869056E-2</c:v>
                </c:pt>
                <c:pt idx="83">
                  <c:v>1.2525848000827518E-2</c:v>
                </c:pt>
                <c:pt idx="84">
                  <c:v>1.2588743000797263E-2</c:v>
                </c:pt>
                <c:pt idx="85">
                  <c:v>1.2491016645657143E-2</c:v>
                </c:pt>
                <c:pt idx="86">
                  <c:v>1.2528400423304394E-2</c:v>
                </c:pt>
                <c:pt idx="87">
                  <c:v>1.2525120335152424E-2</c:v>
                </c:pt>
                <c:pt idx="88">
                  <c:v>1.2704758077834498E-2</c:v>
                </c:pt>
                <c:pt idx="89">
                  <c:v>1.2708543725124801E-2</c:v>
                </c:pt>
                <c:pt idx="90">
                  <c:v>1.2756411692523379E-2</c:v>
                </c:pt>
                <c:pt idx="91">
                  <c:v>1.2673737198800439E-2</c:v>
                </c:pt>
                <c:pt idx="92">
                  <c:v>1.2698157130811486E-2</c:v>
                </c:pt>
                <c:pt idx="93">
                  <c:v>1.2356217568480484E-2</c:v>
                </c:pt>
                <c:pt idx="94">
                  <c:v>1.2355159328377949E-2</c:v>
                </c:pt>
                <c:pt idx="95">
                  <c:v>1.2347327886419799E-2</c:v>
                </c:pt>
                <c:pt idx="96">
                  <c:v>1.2343192593378377E-2</c:v>
                </c:pt>
                <c:pt idx="97">
                  <c:v>1.233446523146578E-2</c:v>
                </c:pt>
                <c:pt idx="98">
                  <c:v>1.2465275482268645E-2</c:v>
                </c:pt>
                <c:pt idx="99">
                  <c:v>1.2466712165855529E-2</c:v>
                </c:pt>
                <c:pt idx="100">
                  <c:v>1.2258723077879043E-2</c:v>
                </c:pt>
                <c:pt idx="101">
                  <c:v>1.2246244598453639E-2</c:v>
                </c:pt>
                <c:pt idx="102">
                  <c:v>1.2157095953881874E-2</c:v>
                </c:pt>
                <c:pt idx="103">
                  <c:v>1.2164867807613078E-2</c:v>
                </c:pt>
                <c:pt idx="104">
                  <c:v>1.205326965679039E-2</c:v>
                </c:pt>
                <c:pt idx="105">
                  <c:v>1.2031843197232182E-2</c:v>
                </c:pt>
                <c:pt idx="106">
                  <c:v>1.197868130615015E-2</c:v>
                </c:pt>
                <c:pt idx="107">
                  <c:v>1.2014394316623087E-2</c:v>
                </c:pt>
                <c:pt idx="108">
                  <c:v>1.2016310558274214E-2</c:v>
                </c:pt>
                <c:pt idx="109">
                  <c:v>1.2056236966126999E-2</c:v>
                </c:pt>
                <c:pt idx="110">
                  <c:v>1.205712887723819E-2</c:v>
                </c:pt>
                <c:pt idx="111">
                  <c:v>1.2048494867468635E-2</c:v>
                </c:pt>
                <c:pt idx="112">
                  <c:v>1.208938379644578E-2</c:v>
                </c:pt>
                <c:pt idx="113">
                  <c:v>1.2098736090364321E-2</c:v>
                </c:pt>
                <c:pt idx="114">
                  <c:v>1.2168063504289079E-2</c:v>
                </c:pt>
                <c:pt idx="115">
                  <c:v>1.2413408723637736E-2</c:v>
                </c:pt>
                <c:pt idx="116">
                  <c:v>1.2422759041258105E-2</c:v>
                </c:pt>
                <c:pt idx="117">
                  <c:v>1.2400543743662326E-2</c:v>
                </c:pt>
                <c:pt idx="118">
                  <c:v>1.2566403090876622E-2</c:v>
                </c:pt>
                <c:pt idx="119">
                  <c:v>1.2646465004035587E-2</c:v>
                </c:pt>
                <c:pt idx="120">
                  <c:v>1.263336673039347E-2</c:v>
                </c:pt>
                <c:pt idx="121">
                  <c:v>1.2799668319474869E-2</c:v>
                </c:pt>
                <c:pt idx="122">
                  <c:v>1.2800450206652292E-2</c:v>
                </c:pt>
                <c:pt idx="123">
                  <c:v>1.2923095365278756E-2</c:v>
                </c:pt>
                <c:pt idx="124">
                  <c:v>1.288507739782082E-2</c:v>
                </c:pt>
                <c:pt idx="125">
                  <c:v>1.2860998150012081E-2</c:v>
                </c:pt>
                <c:pt idx="126">
                  <c:v>1.2867642461667151E-2</c:v>
                </c:pt>
                <c:pt idx="127">
                  <c:v>1.2958995591906755E-2</c:v>
                </c:pt>
                <c:pt idx="128">
                  <c:v>1.2936385842487116E-2</c:v>
                </c:pt>
              </c:numCache>
            </c:numRef>
          </c:val>
          <c:smooth val="0"/>
          <c:extLst>
            <c:ext xmlns:c16="http://schemas.microsoft.com/office/drawing/2014/chart" uri="{C3380CC4-5D6E-409C-BE32-E72D297353CC}">
              <c16:uniqueId val="{00000000-72DD-41EB-BCC9-0F703BA2FF1D}"/>
            </c:ext>
          </c:extLst>
        </c:ser>
        <c:dLbls>
          <c:showLegendKey val="0"/>
          <c:showVal val="0"/>
          <c:showCatName val="0"/>
          <c:showSerName val="0"/>
          <c:showPercent val="0"/>
          <c:showBubbleSize val="0"/>
        </c:dLbls>
        <c:smooth val="0"/>
        <c:axId val="665402047"/>
        <c:axId val="665389087"/>
      </c:lineChart>
      <c:dateAx>
        <c:axId val="66540204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389087"/>
        <c:crosses val="autoZero"/>
        <c:auto val="1"/>
        <c:lblOffset val="100"/>
        <c:baseTimeUnit val="days"/>
      </c:dateAx>
      <c:valAx>
        <c:axId val="6653890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02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volatility</cx:v>
        </cx:txData>
      </cx:tx>
      <cx:txPr>
        <a:bodyPr rot="0" spcFirstLastPara="1" vertOverflow="ellipsis" vert="horz" wrap="square" lIns="38100" tIns="19050" rIns="38100" bIns="19050" anchor="ctr" anchorCtr="1" compatLnSpc="0"/>
        <a:lstStyle/>
        <a:p>
          <a:pPr algn="ctr" rtl="0">
            <a:defRPr sz="1200" b="1" i="0" u="none" strike="noStrike" kern="1200" spc="0" baseline="0">
              <a:solidFill>
                <a:srgbClr val="0A1A4A"/>
              </a:solidFill>
              <a:latin typeface="+mn-lt"/>
              <a:ea typeface="+mn-ea"/>
              <a:cs typeface="+mn-cs"/>
            </a:defRPr>
          </a:pPr>
          <a:r>
            <a:rPr kumimoji="0" lang="en-US" sz="1200" b="1" i="0" u="none" strike="noStrike" kern="1200" cap="none" spc="0" normalizeH="0" baseline="0" noProof="0">
              <a:ln>
                <a:noFill/>
              </a:ln>
              <a:solidFill>
                <a:srgbClr val="0A1A4A"/>
              </a:solidFill>
              <a:effectLst/>
              <a:uLnTx/>
              <a:uFillTx/>
              <a:latin typeface="Calibri" panose="020F0502020204030204"/>
            </a:rPr>
            <a:t>volatility</a:t>
          </a:r>
        </a:p>
      </cx:txPr>
    </cx:title>
    <cx:plotArea>
      <cx:plotAreaRegion>
        <cx:series layoutId="funnel" uniqueId="{481137BF-E33E-4C11-892C-7D6F019F3325}">
          <cx:tx>
            <cx:txData>
              <cx:f>_xlchart.v2.1</cx:f>
              <cx:v>volatility</cx:v>
            </cx:txData>
          </cx:tx>
          <cx:spPr>
            <a:solidFill>
              <a:srgbClr val="1F77B4"/>
            </a:solidFill>
          </cx:spPr>
          <cx:dataLabels>
            <cx:txPr>
              <a:bodyPr vertOverflow="overflow" horzOverflow="overflow" wrap="square" lIns="0" tIns="0" rIns="0" bIns="0"/>
              <a:lstStyle/>
              <a:p>
                <a:pPr algn="ctr" rtl="0">
                  <a:defRPr sz="1200" b="1" i="0">
                    <a:solidFill>
                      <a:schemeClr val="accent1">
                        <a:lumMod val="20000"/>
                        <a:lumOff val="80000"/>
                      </a:schemeClr>
                    </a:solidFill>
                    <a:latin typeface="Calibri" panose="020F0502020204030204" pitchFamily="34" charset="0"/>
                    <a:ea typeface="Calibri" panose="020F0502020204030204" pitchFamily="34" charset="0"/>
                    <a:cs typeface="Calibri" panose="020F0502020204030204" pitchFamily="34" charset="0"/>
                  </a:defRPr>
                </a:pPr>
                <a:endParaRPr lang="en-US" sz="1200" b="1">
                  <a:solidFill>
                    <a:schemeClr val="accent1">
                      <a:lumMod val="20000"/>
                      <a:lumOff val="80000"/>
                    </a:schemeClr>
                  </a:solidFill>
                </a:endParaRPr>
              </a:p>
            </cx:txPr>
            <cx:visibility seriesName="0" categoryName="0" value="1"/>
          </cx:dataLabels>
          <cx:dataId val="0"/>
          <cx:layoutPr/>
        </cx:series>
      </cx:plotAreaRegion>
      <cx:axis id="0">
        <cx:catScaling/>
        <cx:tickLabels/>
        <cx:txPr>
          <a:bodyPr vertOverflow="overflow" horzOverflow="overflow" wrap="square" lIns="0" tIns="0" rIns="0" bIns="0"/>
          <a:lstStyle/>
          <a:p>
            <a:pPr algn="ctr" rtl="0">
              <a:defRPr sz="1200" b="1" i="0">
                <a:solidFill>
                  <a:srgbClr val="0A1A4A"/>
                </a:solidFill>
                <a:latin typeface="Calibri" panose="020F0502020204030204" pitchFamily="34" charset="0"/>
                <a:ea typeface="Calibri" panose="020F0502020204030204" pitchFamily="34" charset="0"/>
                <a:cs typeface="Calibri" panose="020F0502020204030204" pitchFamily="34" charset="0"/>
              </a:defRPr>
            </a:pPr>
            <a:endParaRPr lang="en-US" sz="1200" b="1">
              <a:solidFill>
                <a:srgbClr val="0A1A4A"/>
              </a:solidFill>
            </a:endParaRPr>
          </a:p>
        </cx:txPr>
      </cx:axis>
    </cx:plotArea>
  </cx:chart>
  <cx:spPr>
    <a:solidFill>
      <a:schemeClr val="bg1">
        <a:lumMod val="8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final Dashboard'!A1"/><Relationship Id="rId3" Type="http://schemas.openxmlformats.org/officeDocument/2006/relationships/chart" Target="../charts/chart3.xml"/><Relationship Id="rId7" Type="http://schemas.openxmlformats.org/officeDocument/2006/relationships/image" Target="../media/image1.jpeg"/><Relationship Id="rId12" Type="http://schemas.openxmlformats.org/officeDocument/2006/relationships/hyperlink" Target="https://events.dekalblibrary.org/event/15218630"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hyperlink" Target="https://www.clinmedjournals.org/articles/ijaa/ijaa-1-009.php" TargetMode="External"/><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294932</xdr:colOff>
      <xdr:row>14</xdr:row>
      <xdr:rowOff>178154</xdr:rowOff>
    </xdr:from>
    <xdr:to>
      <xdr:col>16</xdr:col>
      <xdr:colOff>213524</xdr:colOff>
      <xdr:row>32</xdr:row>
      <xdr:rowOff>49658</xdr:rowOff>
    </xdr:to>
    <xdr:graphicFrame macro="">
      <xdr:nvGraphicFramePr>
        <xdr:cNvPr id="2" name="Chart 1">
          <a:extLst>
            <a:ext uri="{FF2B5EF4-FFF2-40B4-BE49-F238E27FC236}">
              <a16:creationId xmlns:a16="http://schemas.microsoft.com/office/drawing/2014/main" id="{754D8CBD-36E2-4269-BF4A-102956559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173424</xdr:colOff>
      <xdr:row>33</xdr:row>
      <xdr:rowOff>26735</xdr:rowOff>
    </xdr:from>
    <xdr:to>
      <xdr:col>16</xdr:col>
      <xdr:colOff>467894</xdr:colOff>
      <xdr:row>51</xdr:row>
      <xdr:rowOff>173788</xdr:rowOff>
    </xdr:to>
    <xdr:graphicFrame macro="">
      <xdr:nvGraphicFramePr>
        <xdr:cNvPr id="3" name="Chart 2">
          <a:extLst>
            <a:ext uri="{FF2B5EF4-FFF2-40B4-BE49-F238E27FC236}">
              <a16:creationId xmlns:a16="http://schemas.microsoft.com/office/drawing/2014/main" id="{8910EB16-E327-4A7C-AA06-7751647A6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351172</xdr:colOff>
      <xdr:row>14</xdr:row>
      <xdr:rowOff>109803</xdr:rowOff>
    </xdr:from>
    <xdr:to>
      <xdr:col>43</xdr:col>
      <xdr:colOff>15762</xdr:colOff>
      <xdr:row>31</xdr:row>
      <xdr:rowOff>163277</xdr:rowOff>
    </xdr:to>
    <xdr:graphicFrame macro="">
      <xdr:nvGraphicFramePr>
        <xdr:cNvPr id="4" name="Chart 3">
          <a:extLst>
            <a:ext uri="{FF2B5EF4-FFF2-40B4-BE49-F238E27FC236}">
              <a16:creationId xmlns:a16="http://schemas.microsoft.com/office/drawing/2014/main" id="{CC341493-E608-41F3-9334-C140DE3E8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234385</xdr:colOff>
      <xdr:row>7</xdr:row>
      <xdr:rowOff>58516</xdr:rowOff>
    </xdr:from>
    <xdr:to>
      <xdr:col>25</xdr:col>
      <xdr:colOff>460625</xdr:colOff>
      <xdr:row>13</xdr:row>
      <xdr:rowOff>117066</xdr:rowOff>
    </xdr:to>
    <xdr:grpSp>
      <xdr:nvGrpSpPr>
        <xdr:cNvPr id="5" name="Group 4">
          <a:extLst>
            <a:ext uri="{FF2B5EF4-FFF2-40B4-BE49-F238E27FC236}">
              <a16:creationId xmlns:a16="http://schemas.microsoft.com/office/drawing/2014/main" id="{2522F1D5-CF1F-4B87-A1CA-8E6F673D760C}"/>
            </a:ext>
          </a:extLst>
        </xdr:cNvPr>
        <xdr:cNvGrpSpPr/>
      </xdr:nvGrpSpPr>
      <xdr:grpSpPr>
        <a:xfrm>
          <a:off x="12892684" y="1332307"/>
          <a:ext cx="2637344" cy="1150371"/>
          <a:chOff x="2459620" y="176835"/>
          <a:chExt cx="2668608" cy="1165507"/>
        </a:xfrm>
        <a:solidFill>
          <a:srgbClr val="00B050"/>
        </a:solidFill>
      </xdr:grpSpPr>
      <xdr:sp macro="" textlink="">
        <xdr:nvSpPr>
          <xdr:cNvPr id="6" name="Rectangle: Rounded Corners 5">
            <a:extLst>
              <a:ext uri="{FF2B5EF4-FFF2-40B4-BE49-F238E27FC236}">
                <a16:creationId xmlns:a16="http://schemas.microsoft.com/office/drawing/2014/main" id="{19343930-5A77-F6EB-76C3-3EBB0C953210}"/>
              </a:ext>
            </a:extLst>
          </xdr:cNvPr>
          <xdr:cNvSpPr/>
        </xdr:nvSpPr>
        <xdr:spPr>
          <a:xfrm>
            <a:off x="2459620" y="176835"/>
            <a:ext cx="2668608" cy="1165507"/>
          </a:xfrm>
          <a:prstGeom prst="roundRect">
            <a:avLst/>
          </a:prstGeom>
          <a:solidFill>
            <a:srgbClr val="FFFF00"/>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A5">
        <xdr:nvSpPr>
          <xdr:cNvPr id="7" name="TextBox 6">
            <a:extLst>
              <a:ext uri="{FF2B5EF4-FFF2-40B4-BE49-F238E27FC236}">
                <a16:creationId xmlns:a16="http://schemas.microsoft.com/office/drawing/2014/main" id="{20F8FD1E-8D82-CBC7-DEBE-D0A011E1D58D}"/>
              </a:ext>
            </a:extLst>
          </xdr:cNvPr>
          <xdr:cNvSpPr txBox="1"/>
        </xdr:nvSpPr>
        <xdr:spPr>
          <a:xfrm>
            <a:off x="2576722" y="336526"/>
            <a:ext cx="2443544" cy="409937"/>
          </a:xfrm>
          <a:prstGeom prst="rect">
            <a:avLst/>
          </a:prstGeom>
          <a:grp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D19F19-1529-49D4-BCFE-598822137712}" type="TxLink">
              <a:rPr lang="en-US" sz="1600" b="1" i="0" u="none" strike="noStrike">
                <a:solidFill>
                  <a:srgbClr val="0A1A4A"/>
                </a:solidFill>
                <a:latin typeface="Calibri"/>
                <a:ea typeface="Calibri"/>
                <a:cs typeface="Calibri"/>
              </a:rPr>
              <a:pPr algn="ctr"/>
              <a:t>potfolio_value</a:t>
            </a:fld>
            <a:endParaRPr lang="en-US" sz="1100" b="1">
              <a:solidFill>
                <a:srgbClr val="0A1A4A"/>
              </a:solidFill>
            </a:endParaRPr>
          </a:p>
        </xdr:txBody>
      </xdr:sp>
      <xdr:sp macro="" textlink="rough!F16">
        <xdr:nvSpPr>
          <xdr:cNvPr id="8" name="TextBox 7">
            <a:extLst>
              <a:ext uri="{FF2B5EF4-FFF2-40B4-BE49-F238E27FC236}">
                <a16:creationId xmlns:a16="http://schemas.microsoft.com/office/drawing/2014/main" id="{4D7DFE5E-5687-DC6F-B516-6BA842EF3ECB}"/>
              </a:ext>
            </a:extLst>
          </xdr:cNvPr>
          <xdr:cNvSpPr txBox="1"/>
        </xdr:nvSpPr>
        <xdr:spPr>
          <a:xfrm>
            <a:off x="2563793" y="787400"/>
            <a:ext cx="2443544" cy="409937"/>
          </a:xfrm>
          <a:prstGeom prst="rect">
            <a:avLst/>
          </a:prstGeom>
          <a:grp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7F1337-2C6B-4521-BD9B-C33A28021098}" type="TxLink">
              <a:rPr lang="en-US" sz="1400" b="1" i="0" u="none" strike="noStrike">
                <a:solidFill>
                  <a:srgbClr val="0A1A4A"/>
                </a:solidFill>
                <a:latin typeface="Calibri"/>
                <a:ea typeface="Calibri"/>
                <a:cs typeface="Calibri"/>
              </a:rPr>
              <a:pPr algn="ctr"/>
              <a:t>944110</a:t>
            </a:fld>
            <a:endParaRPr lang="en-US" sz="1400" b="1">
              <a:solidFill>
                <a:srgbClr val="0A1A4A"/>
              </a:solidFill>
            </a:endParaRPr>
          </a:p>
        </xdr:txBody>
      </xdr:sp>
    </xdr:grpSp>
    <xdr:clientData/>
  </xdr:twoCellAnchor>
  <xdr:twoCellAnchor>
    <xdr:from>
      <xdr:col>11</xdr:col>
      <xdr:colOff>582226</xdr:colOff>
      <xdr:row>7</xdr:row>
      <xdr:rowOff>36715</xdr:rowOff>
    </xdr:from>
    <xdr:to>
      <xdr:col>16</xdr:col>
      <xdr:colOff>205711</xdr:colOff>
      <xdr:row>13</xdr:row>
      <xdr:rowOff>92980</xdr:rowOff>
    </xdr:to>
    <xdr:grpSp>
      <xdr:nvGrpSpPr>
        <xdr:cNvPr id="9" name="Group 8">
          <a:extLst>
            <a:ext uri="{FF2B5EF4-FFF2-40B4-BE49-F238E27FC236}">
              <a16:creationId xmlns:a16="http://schemas.microsoft.com/office/drawing/2014/main" id="{F2FD8F1E-B366-41BC-A3DA-D622EE32C216}"/>
            </a:ext>
          </a:extLst>
        </xdr:cNvPr>
        <xdr:cNvGrpSpPr/>
      </xdr:nvGrpSpPr>
      <xdr:grpSpPr>
        <a:xfrm>
          <a:off x="7212763" y="1310506"/>
          <a:ext cx="2637366" cy="1148086"/>
          <a:chOff x="2459620" y="176835"/>
          <a:chExt cx="2668608" cy="1165507"/>
        </a:xfrm>
        <a:solidFill>
          <a:srgbClr val="00B050"/>
        </a:solidFill>
      </xdr:grpSpPr>
      <xdr:sp macro="" textlink="">
        <xdr:nvSpPr>
          <xdr:cNvPr id="10" name="Rectangle: Rounded Corners 9">
            <a:extLst>
              <a:ext uri="{FF2B5EF4-FFF2-40B4-BE49-F238E27FC236}">
                <a16:creationId xmlns:a16="http://schemas.microsoft.com/office/drawing/2014/main" id="{EC980D87-0587-2CA0-A044-90D8A7370A3A}"/>
              </a:ext>
            </a:extLst>
          </xdr:cNvPr>
          <xdr:cNvSpPr/>
        </xdr:nvSpPr>
        <xdr:spPr>
          <a:xfrm>
            <a:off x="2459620" y="176835"/>
            <a:ext cx="2668608" cy="1165507"/>
          </a:xfrm>
          <a:prstGeom prst="roundRect">
            <a:avLst/>
          </a:prstGeom>
          <a:solidFill>
            <a:srgbClr val="FFFF0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
        <xdr:nvSpPr>
          <xdr:cNvPr id="11" name="TextBox 10">
            <a:extLst>
              <a:ext uri="{FF2B5EF4-FFF2-40B4-BE49-F238E27FC236}">
                <a16:creationId xmlns:a16="http://schemas.microsoft.com/office/drawing/2014/main" id="{027AEFF7-4BF6-B578-B6D3-16FFC4643CCB}"/>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r>
              <a:rPr lang="en-US" sz="1600" b="1" i="0" u="none" strike="noStrike">
                <a:solidFill>
                  <a:srgbClr val="0A1A4A"/>
                </a:solidFill>
                <a:latin typeface="Calibri"/>
                <a:ea typeface="Calibri"/>
                <a:cs typeface="Calibri"/>
              </a:rPr>
              <a:t>Total Market_cap </a:t>
            </a:r>
          </a:p>
        </xdr:txBody>
      </xdr:sp>
      <xdr:sp macro="" textlink="rough!F20">
        <xdr:nvSpPr>
          <xdr:cNvPr id="12" name="TextBox 11">
            <a:extLst>
              <a:ext uri="{FF2B5EF4-FFF2-40B4-BE49-F238E27FC236}">
                <a16:creationId xmlns:a16="http://schemas.microsoft.com/office/drawing/2014/main" id="{FAB141F4-084A-62EA-BDBA-8C9D226CE9A8}"/>
              </a:ext>
            </a:extLst>
          </xdr:cNvPr>
          <xdr:cNvSpPr txBox="1"/>
        </xdr:nvSpPr>
        <xdr:spPr>
          <a:xfrm>
            <a:off x="2563793" y="787400"/>
            <a:ext cx="2443544" cy="409937"/>
          </a:xfrm>
          <a:prstGeom prst="rect">
            <a:avLst/>
          </a:prstGeom>
          <a:grpFill/>
          <a:ln w="285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8C6CE8A7-FBFB-4C0A-A318-C7A1E275E178}" type="TxLink">
              <a:rPr lang="en-US" sz="1400" b="1" i="0" u="none" strike="noStrike">
                <a:solidFill>
                  <a:srgbClr val="0A1A4A"/>
                </a:solidFill>
                <a:latin typeface="Calibri"/>
                <a:ea typeface="Calibri"/>
                <a:cs typeface="Calibri"/>
              </a:rPr>
              <a:pPr marL="0" indent="0" algn="ctr"/>
              <a:t>270498000</a:t>
            </a:fld>
            <a:endParaRPr lang="en-US" sz="1800" b="1" i="0" u="none" strike="noStrike">
              <a:solidFill>
                <a:srgbClr val="0A1A4A"/>
              </a:solidFill>
              <a:latin typeface="Calibri"/>
              <a:ea typeface="Calibri"/>
              <a:cs typeface="Calibri"/>
            </a:endParaRPr>
          </a:p>
        </xdr:txBody>
      </xdr:sp>
    </xdr:grpSp>
    <xdr:clientData/>
  </xdr:twoCellAnchor>
  <xdr:twoCellAnchor>
    <xdr:from>
      <xdr:col>16</xdr:col>
      <xdr:colOff>395667</xdr:colOff>
      <xdr:row>7</xdr:row>
      <xdr:rowOff>48088</xdr:rowOff>
    </xdr:from>
    <xdr:to>
      <xdr:col>21</xdr:col>
      <xdr:colOff>19152</xdr:colOff>
      <xdr:row>13</xdr:row>
      <xdr:rowOff>104353</xdr:rowOff>
    </xdr:to>
    <xdr:grpSp>
      <xdr:nvGrpSpPr>
        <xdr:cNvPr id="13" name="Group 12">
          <a:extLst>
            <a:ext uri="{FF2B5EF4-FFF2-40B4-BE49-F238E27FC236}">
              <a16:creationId xmlns:a16="http://schemas.microsoft.com/office/drawing/2014/main" id="{61D0BC53-E3C0-4FDA-A168-92D0CBCA7CC8}"/>
            </a:ext>
          </a:extLst>
        </xdr:cNvPr>
        <xdr:cNvGrpSpPr/>
      </xdr:nvGrpSpPr>
      <xdr:grpSpPr>
        <a:xfrm>
          <a:off x="10040085" y="1321879"/>
          <a:ext cx="2637366" cy="1148086"/>
          <a:chOff x="2459620" y="176835"/>
          <a:chExt cx="2668608" cy="1165507"/>
        </a:xfrm>
        <a:solidFill>
          <a:srgbClr val="00B050"/>
        </a:solidFill>
      </xdr:grpSpPr>
      <xdr:sp macro="" textlink="">
        <xdr:nvSpPr>
          <xdr:cNvPr id="14" name="Rectangle: Rounded Corners 13">
            <a:extLst>
              <a:ext uri="{FF2B5EF4-FFF2-40B4-BE49-F238E27FC236}">
                <a16:creationId xmlns:a16="http://schemas.microsoft.com/office/drawing/2014/main" id="{6CA119DB-6F16-2512-6318-4AFDF35CC73F}"/>
              </a:ext>
            </a:extLst>
          </xdr:cNvPr>
          <xdr:cNvSpPr/>
        </xdr:nvSpPr>
        <xdr:spPr>
          <a:xfrm>
            <a:off x="2459620" y="176835"/>
            <a:ext cx="2668608" cy="1165507"/>
          </a:xfrm>
          <a:prstGeom prst="roundRect">
            <a:avLst/>
          </a:prstGeom>
          <a:solidFill>
            <a:srgbClr val="FFFF0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rough!A7">
        <xdr:nvSpPr>
          <xdr:cNvPr id="15" name="TextBox 14">
            <a:extLst>
              <a:ext uri="{FF2B5EF4-FFF2-40B4-BE49-F238E27FC236}">
                <a16:creationId xmlns:a16="http://schemas.microsoft.com/office/drawing/2014/main" id="{F762466F-B26E-AFCA-DC4F-626BDFFA6BE8}"/>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70A4795F-7E64-423B-BD5E-26AFAC9B2B43}" type="TxLink">
              <a:rPr lang="en-US" sz="1600" b="1" i="0" u="none" strike="noStrike">
                <a:solidFill>
                  <a:srgbClr val="0A1A4A"/>
                </a:solidFill>
                <a:latin typeface="Calibri"/>
                <a:ea typeface="Calibri"/>
                <a:cs typeface="Calibri"/>
              </a:rPr>
              <a:pPr marL="0" indent="0" algn="ctr"/>
              <a:t>volatility</a:t>
            </a:fld>
            <a:endParaRPr lang="en-US" sz="2000" b="1" i="0" u="none" strike="noStrike">
              <a:solidFill>
                <a:srgbClr val="0A1A4A"/>
              </a:solidFill>
              <a:latin typeface="Calibri"/>
              <a:ea typeface="Calibri"/>
              <a:cs typeface="Calibri"/>
            </a:endParaRPr>
          </a:p>
        </xdr:txBody>
      </xdr:sp>
      <xdr:sp macro="" textlink="rough!F23">
        <xdr:nvSpPr>
          <xdr:cNvPr id="16" name="TextBox 15">
            <a:extLst>
              <a:ext uri="{FF2B5EF4-FFF2-40B4-BE49-F238E27FC236}">
                <a16:creationId xmlns:a16="http://schemas.microsoft.com/office/drawing/2014/main" id="{84C50D31-EAD8-8C68-38B2-8A65C048FE08}"/>
              </a:ext>
            </a:extLst>
          </xdr:cNvPr>
          <xdr:cNvSpPr txBox="1"/>
        </xdr:nvSpPr>
        <xdr:spPr>
          <a:xfrm>
            <a:off x="2563793" y="787400"/>
            <a:ext cx="2443544" cy="409937"/>
          </a:xfrm>
          <a:prstGeom prst="rect">
            <a:avLst/>
          </a:prstGeom>
          <a:grpFill/>
          <a:ln w="285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8C57665B-708C-4272-9831-657AD747AE38}" type="TxLink">
              <a:rPr lang="en-US" sz="1400" b="1" i="0" u="none" strike="noStrike">
                <a:solidFill>
                  <a:srgbClr val="0A1A4A"/>
                </a:solidFill>
                <a:latin typeface="Calibri"/>
                <a:ea typeface="Calibri"/>
                <a:cs typeface="Calibri"/>
              </a:rPr>
              <a:pPr marL="0" indent="0" algn="ctr"/>
              <a:t>1.29%</a:t>
            </a:fld>
            <a:endParaRPr lang="en-US" sz="2400" b="1" i="0" u="none" strike="noStrike">
              <a:solidFill>
                <a:srgbClr val="0A1A4A"/>
              </a:solidFill>
              <a:latin typeface="Calibri"/>
              <a:ea typeface="Calibri"/>
              <a:cs typeface="Calibri"/>
            </a:endParaRPr>
          </a:p>
        </xdr:txBody>
      </xdr:sp>
    </xdr:grpSp>
    <xdr:clientData/>
  </xdr:twoCellAnchor>
  <xdr:twoCellAnchor>
    <xdr:from>
      <xdr:col>30</xdr:col>
      <xdr:colOff>594995</xdr:colOff>
      <xdr:row>6</xdr:row>
      <xdr:rowOff>156430</xdr:rowOff>
    </xdr:from>
    <xdr:to>
      <xdr:col>35</xdr:col>
      <xdr:colOff>218479</xdr:colOff>
      <xdr:row>13</xdr:row>
      <xdr:rowOff>25537</xdr:rowOff>
    </xdr:to>
    <xdr:grpSp>
      <xdr:nvGrpSpPr>
        <xdr:cNvPr id="17" name="Group 16">
          <a:extLst>
            <a:ext uri="{FF2B5EF4-FFF2-40B4-BE49-F238E27FC236}">
              <a16:creationId xmlns:a16="http://schemas.microsoft.com/office/drawing/2014/main" id="{8586C16B-9022-4B3C-9457-A84A4F114DB2}"/>
            </a:ext>
          </a:extLst>
        </xdr:cNvPr>
        <xdr:cNvGrpSpPr/>
      </xdr:nvGrpSpPr>
      <xdr:grpSpPr>
        <a:xfrm>
          <a:off x="18678279" y="1248251"/>
          <a:ext cx="2637364" cy="1142898"/>
          <a:chOff x="2459620" y="176835"/>
          <a:chExt cx="2668608" cy="1165507"/>
        </a:xfrm>
        <a:solidFill>
          <a:srgbClr val="00B050"/>
        </a:solidFill>
      </xdr:grpSpPr>
      <xdr:sp macro="" textlink="">
        <xdr:nvSpPr>
          <xdr:cNvPr id="18" name="Rectangle: Rounded Corners 17">
            <a:extLst>
              <a:ext uri="{FF2B5EF4-FFF2-40B4-BE49-F238E27FC236}">
                <a16:creationId xmlns:a16="http://schemas.microsoft.com/office/drawing/2014/main" id="{75A0F415-2E4F-9F31-47C8-478252072FC5}"/>
              </a:ext>
            </a:extLst>
          </xdr:cNvPr>
          <xdr:cNvSpPr/>
        </xdr:nvSpPr>
        <xdr:spPr>
          <a:xfrm>
            <a:off x="2459620" y="176835"/>
            <a:ext cx="2668608" cy="1165507"/>
          </a:xfrm>
          <a:prstGeom prst="roundRect">
            <a:avLst/>
          </a:prstGeom>
          <a:solidFill>
            <a:srgbClr val="FFFF0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rough!E12">
        <xdr:nvSpPr>
          <xdr:cNvPr id="19" name="TextBox 18">
            <a:extLst>
              <a:ext uri="{FF2B5EF4-FFF2-40B4-BE49-F238E27FC236}">
                <a16:creationId xmlns:a16="http://schemas.microsoft.com/office/drawing/2014/main" id="{6FE115D5-B161-FD30-D31B-583190AAE7DF}"/>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18F6EE75-193B-4FD0-ABD2-5F44F81AA47D}" type="TxLink">
              <a:rPr lang="en-US" sz="1400" b="1" i="0" u="none" strike="noStrike">
                <a:solidFill>
                  <a:srgbClr val="0A1A4A"/>
                </a:solidFill>
                <a:latin typeface="Calibri"/>
                <a:ea typeface="Calibri"/>
                <a:cs typeface="Calibri"/>
              </a:rPr>
              <a:pPr marL="0" indent="0" algn="ctr"/>
              <a:t>Total_volume</a:t>
            </a:fld>
            <a:endParaRPr lang="en-US" sz="4000" b="1" i="0" u="none" strike="noStrike">
              <a:solidFill>
                <a:srgbClr val="0A1A4A"/>
              </a:solidFill>
              <a:latin typeface="Calibri"/>
              <a:ea typeface="Calibri"/>
              <a:cs typeface="Calibri"/>
            </a:endParaRPr>
          </a:p>
        </xdr:txBody>
      </xdr:sp>
      <xdr:sp macro="" textlink="rough!F13">
        <xdr:nvSpPr>
          <xdr:cNvPr id="20" name="TextBox 19">
            <a:extLst>
              <a:ext uri="{FF2B5EF4-FFF2-40B4-BE49-F238E27FC236}">
                <a16:creationId xmlns:a16="http://schemas.microsoft.com/office/drawing/2014/main" id="{826A4D1A-E3C2-7911-8381-885AC736AE1B}"/>
              </a:ext>
            </a:extLst>
          </xdr:cNvPr>
          <xdr:cNvSpPr txBox="1"/>
        </xdr:nvSpPr>
        <xdr:spPr>
          <a:xfrm>
            <a:off x="2563793" y="787400"/>
            <a:ext cx="2443544" cy="409937"/>
          </a:xfrm>
          <a:prstGeom prst="rect">
            <a:avLst/>
          </a:prstGeom>
          <a:grpFill/>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C3BD07A9-4019-4E58-8629-EEEC94350B36}" type="TxLink">
              <a:rPr lang="en-US" sz="1400" b="1" i="0" u="none" strike="noStrike">
                <a:solidFill>
                  <a:srgbClr val="000000"/>
                </a:solidFill>
                <a:latin typeface="Calibri"/>
                <a:ea typeface="Calibri"/>
                <a:cs typeface="Calibri"/>
              </a:rPr>
              <a:pPr marL="0" indent="0" algn="ctr"/>
              <a:t>26228070</a:t>
            </a:fld>
            <a:endParaRPr lang="en-US" sz="1400" b="1" i="0" u="none" strike="noStrike">
              <a:solidFill>
                <a:srgbClr val="000000"/>
              </a:solidFill>
              <a:latin typeface="Calibri"/>
              <a:ea typeface="Calibri"/>
              <a:cs typeface="Calibri"/>
            </a:endParaRPr>
          </a:p>
        </xdr:txBody>
      </xdr:sp>
    </xdr:grpSp>
    <xdr:clientData/>
  </xdr:twoCellAnchor>
  <xdr:twoCellAnchor>
    <xdr:from>
      <xdr:col>4</xdr:col>
      <xdr:colOff>245088</xdr:colOff>
      <xdr:row>34</xdr:row>
      <xdr:rowOff>167105</xdr:rowOff>
    </xdr:from>
    <xdr:to>
      <xdr:col>11</xdr:col>
      <xdr:colOff>423334</xdr:colOff>
      <xdr:row>34</xdr:row>
      <xdr:rowOff>167105</xdr:rowOff>
    </xdr:to>
    <xdr:cxnSp macro="">
      <xdr:nvCxnSpPr>
        <xdr:cNvPr id="21" name="Straight Connector 20">
          <a:extLst>
            <a:ext uri="{FF2B5EF4-FFF2-40B4-BE49-F238E27FC236}">
              <a16:creationId xmlns:a16="http://schemas.microsoft.com/office/drawing/2014/main" id="{6CA91E05-B40E-40A5-AC36-D784DDA186CE}"/>
            </a:ext>
          </a:extLst>
        </xdr:cNvPr>
        <xdr:cNvCxnSpPr/>
      </xdr:nvCxnSpPr>
      <xdr:spPr>
        <a:xfrm>
          <a:off x="2653008" y="6385025"/>
          <a:ext cx="4392106" cy="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54475</xdr:colOff>
      <xdr:row>7</xdr:row>
      <xdr:rowOff>15963</xdr:rowOff>
    </xdr:from>
    <xdr:to>
      <xdr:col>30</xdr:col>
      <xdr:colOff>280734</xdr:colOff>
      <xdr:row>13</xdr:row>
      <xdr:rowOff>72228</xdr:rowOff>
    </xdr:to>
    <xdr:grpSp>
      <xdr:nvGrpSpPr>
        <xdr:cNvPr id="22" name="Group 21">
          <a:extLst>
            <a:ext uri="{FF2B5EF4-FFF2-40B4-BE49-F238E27FC236}">
              <a16:creationId xmlns:a16="http://schemas.microsoft.com/office/drawing/2014/main" id="{8A1C1CAC-CDDE-49D7-A2BC-6A123311D6D9}"/>
            </a:ext>
          </a:extLst>
        </xdr:cNvPr>
        <xdr:cNvGrpSpPr/>
      </xdr:nvGrpSpPr>
      <xdr:grpSpPr>
        <a:xfrm>
          <a:off x="15726654" y="1289754"/>
          <a:ext cx="2637364" cy="1148086"/>
          <a:chOff x="2459620" y="176835"/>
          <a:chExt cx="2668608" cy="1165507"/>
        </a:xfrm>
        <a:solidFill>
          <a:srgbClr val="00B050"/>
        </a:solidFill>
      </xdr:grpSpPr>
      <xdr:sp macro="" textlink="">
        <xdr:nvSpPr>
          <xdr:cNvPr id="23" name="Rectangle: Rounded Corners 22">
            <a:extLst>
              <a:ext uri="{FF2B5EF4-FFF2-40B4-BE49-F238E27FC236}">
                <a16:creationId xmlns:a16="http://schemas.microsoft.com/office/drawing/2014/main" id="{7D545C0D-9CBE-D5A8-F0A7-D96AD6884496}"/>
              </a:ext>
            </a:extLst>
          </xdr:cNvPr>
          <xdr:cNvSpPr/>
        </xdr:nvSpPr>
        <xdr:spPr>
          <a:xfrm>
            <a:off x="2459620" y="176835"/>
            <a:ext cx="2668608" cy="1165507"/>
          </a:xfrm>
          <a:prstGeom prst="roundRect">
            <a:avLst/>
          </a:prstGeom>
          <a:solidFill>
            <a:srgbClr val="FFFF0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rough!A70">
        <xdr:nvSpPr>
          <xdr:cNvPr id="24" name="TextBox 23">
            <a:extLst>
              <a:ext uri="{FF2B5EF4-FFF2-40B4-BE49-F238E27FC236}">
                <a16:creationId xmlns:a16="http://schemas.microsoft.com/office/drawing/2014/main" id="{A9D7C0BA-4961-BF6E-7697-AA8F395F0608}"/>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DEFC4EFB-FA8A-4FC3-B985-9C60CF127698}" type="TxLink">
              <a:rPr lang="en-US" sz="1600" b="1" i="0" u="none" strike="noStrike">
                <a:solidFill>
                  <a:srgbClr val="000000"/>
                </a:solidFill>
                <a:latin typeface="Calibri"/>
                <a:ea typeface="Calibri"/>
                <a:cs typeface="Calibri"/>
              </a:rPr>
              <a:pPr marL="0" indent="0" algn="ctr"/>
              <a:t>Trade Win Rate</a:t>
            </a:fld>
            <a:endParaRPr lang="en-US" sz="4400" b="1" i="0" u="none" strike="noStrike">
              <a:solidFill>
                <a:srgbClr val="0A1A4A"/>
              </a:solidFill>
              <a:latin typeface="Calibri"/>
              <a:ea typeface="Calibri"/>
              <a:cs typeface="Calibri"/>
            </a:endParaRPr>
          </a:p>
        </xdr:txBody>
      </xdr:sp>
      <xdr:sp macro="" textlink="rough!B70">
        <xdr:nvSpPr>
          <xdr:cNvPr id="25" name="TextBox 24">
            <a:extLst>
              <a:ext uri="{FF2B5EF4-FFF2-40B4-BE49-F238E27FC236}">
                <a16:creationId xmlns:a16="http://schemas.microsoft.com/office/drawing/2014/main" id="{F661A985-0049-ADBB-81E2-C4272E385B14}"/>
              </a:ext>
            </a:extLst>
          </xdr:cNvPr>
          <xdr:cNvSpPr txBox="1"/>
        </xdr:nvSpPr>
        <xdr:spPr>
          <a:xfrm>
            <a:off x="2563793" y="787400"/>
            <a:ext cx="2443544" cy="409937"/>
          </a:xfrm>
          <a:prstGeom prst="rect">
            <a:avLst/>
          </a:prstGeom>
          <a:grpFill/>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F121EC26-4583-41B7-8E72-521FC745BE74}" type="TxLink">
              <a:rPr lang="en-US" sz="1600" b="1" i="0" u="none" strike="noStrike">
                <a:solidFill>
                  <a:srgbClr val="000000"/>
                </a:solidFill>
                <a:latin typeface="Calibri"/>
                <a:ea typeface="Calibri"/>
                <a:cs typeface="Calibri"/>
              </a:rPr>
              <a:pPr marL="0" indent="0" algn="ctr"/>
              <a:t>89%</a:t>
            </a:fld>
            <a:endParaRPr lang="en-US" sz="3600" b="1" i="0" u="none" strike="noStrike">
              <a:solidFill>
                <a:srgbClr val="000000"/>
              </a:solidFill>
              <a:latin typeface="Calibri"/>
              <a:ea typeface="Calibri"/>
              <a:cs typeface="Calibri"/>
            </a:endParaRPr>
          </a:p>
        </xdr:txBody>
      </xdr:sp>
    </xdr:grpSp>
    <xdr:clientData/>
  </xdr:twoCellAnchor>
  <xdr:oneCellAnchor>
    <xdr:from>
      <xdr:col>0</xdr:col>
      <xdr:colOff>187158</xdr:colOff>
      <xdr:row>24</xdr:row>
      <xdr:rowOff>145160</xdr:rowOff>
    </xdr:from>
    <xdr:ext cx="1810110" cy="1970144"/>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63B62502-D053-4DA5-82B8-B74DC43485C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7158" y="4512444"/>
              <a:ext cx="1810110" cy="1970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178737</xdr:colOff>
      <xdr:row>36</xdr:row>
      <xdr:rowOff>33420</xdr:rowOff>
    </xdr:from>
    <xdr:ext cx="1832391" cy="2399534"/>
    <mc:AlternateContent xmlns:mc="http://schemas.openxmlformats.org/markup-compatibility/2006" xmlns:a14="http://schemas.microsoft.com/office/drawing/2010/main">
      <mc:Choice Requires="a14">
        <xdr:graphicFrame macro="">
          <xdr:nvGraphicFramePr>
            <xdr:cNvPr id="27" name="company_name">
              <a:extLst>
                <a:ext uri="{FF2B5EF4-FFF2-40B4-BE49-F238E27FC236}">
                  <a16:creationId xmlns:a16="http://schemas.microsoft.com/office/drawing/2014/main" id="{0C6256F6-3608-418F-9CBB-0E876D263ADB}"/>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178737" y="6584345"/>
              <a:ext cx="1832391" cy="2399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17</xdr:col>
      <xdr:colOff>53474</xdr:colOff>
      <xdr:row>32</xdr:row>
      <xdr:rowOff>53473</xdr:rowOff>
    </xdr:from>
    <xdr:to>
      <xdr:col>30</xdr:col>
      <xdr:colOff>66843</xdr:colOff>
      <xdr:row>52</xdr:row>
      <xdr:rowOff>58733</xdr:rowOff>
    </xdr:to>
    <xdr:graphicFrame macro="">
      <xdr:nvGraphicFramePr>
        <xdr:cNvPr id="28" name="Chart 27">
          <a:extLst>
            <a:ext uri="{FF2B5EF4-FFF2-40B4-BE49-F238E27FC236}">
              <a16:creationId xmlns:a16="http://schemas.microsoft.com/office/drawing/2014/main" id="{1DF2338A-4A7D-45B7-8607-3134F8F3F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336102</xdr:colOff>
      <xdr:row>14</xdr:row>
      <xdr:rowOff>114766</xdr:rowOff>
    </xdr:from>
    <xdr:to>
      <xdr:col>29</xdr:col>
      <xdr:colOff>235491</xdr:colOff>
      <xdr:row>32</xdr:row>
      <xdr:rowOff>20055</xdr:rowOff>
    </xdr:to>
    <xdr:graphicFrame macro="">
      <xdr:nvGraphicFramePr>
        <xdr:cNvPr id="29" name="Chart 28">
          <a:extLst>
            <a:ext uri="{FF2B5EF4-FFF2-40B4-BE49-F238E27FC236}">
              <a16:creationId xmlns:a16="http://schemas.microsoft.com/office/drawing/2014/main" id="{CBFF489F-28F6-477C-A0FB-6CD202D0F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171353</xdr:colOff>
      <xdr:row>11</xdr:row>
      <xdr:rowOff>121612</xdr:rowOff>
    </xdr:from>
    <xdr:ext cx="1832391" cy="2394348"/>
    <mc:AlternateContent xmlns:mc="http://schemas.openxmlformats.org/markup-compatibility/2006" xmlns:a14="http://schemas.microsoft.com/office/drawing/2010/main">
      <mc:Choice Requires="a14">
        <xdr:graphicFrame macro="">
          <xdr:nvGraphicFramePr>
            <xdr:cNvPr id="30" name="sector_name">
              <a:extLst>
                <a:ext uri="{FF2B5EF4-FFF2-40B4-BE49-F238E27FC236}">
                  <a16:creationId xmlns:a16="http://schemas.microsoft.com/office/drawing/2014/main" id="{0B02690A-EED7-4D08-A6F5-A96D9D62C316}"/>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171353" y="2123284"/>
              <a:ext cx="1832391" cy="2394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30</xdr:col>
      <xdr:colOff>133441</xdr:colOff>
      <xdr:row>32</xdr:row>
      <xdr:rowOff>17744</xdr:rowOff>
    </xdr:from>
    <xdr:to>
      <xdr:col>43</xdr:col>
      <xdr:colOff>387684</xdr:colOff>
      <xdr:row>51</xdr:row>
      <xdr:rowOff>160421</xdr:rowOff>
    </xdr:to>
    <xdr:graphicFrame macro="">
      <xdr:nvGraphicFramePr>
        <xdr:cNvPr id="31" name="Chart 30">
          <a:extLst>
            <a:ext uri="{FF2B5EF4-FFF2-40B4-BE49-F238E27FC236}">
              <a16:creationId xmlns:a16="http://schemas.microsoft.com/office/drawing/2014/main" id="{DC178649-1481-49FC-BB42-359EC0E38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589255</xdr:colOff>
      <xdr:row>1</xdr:row>
      <xdr:rowOff>118875</xdr:rowOff>
    </xdr:from>
    <xdr:to>
      <xdr:col>29</xdr:col>
      <xdr:colOff>293955</xdr:colOff>
      <xdr:row>5</xdr:row>
      <xdr:rowOff>118875</xdr:rowOff>
    </xdr:to>
    <xdr:sp macro="" textlink="">
      <xdr:nvSpPr>
        <xdr:cNvPr id="32" name="TextBox 31">
          <a:extLst>
            <a:ext uri="{FF2B5EF4-FFF2-40B4-BE49-F238E27FC236}">
              <a16:creationId xmlns:a16="http://schemas.microsoft.com/office/drawing/2014/main" id="{CD7000F8-0275-4E5D-A76B-D10F3DD44009}"/>
            </a:ext>
          </a:extLst>
        </xdr:cNvPr>
        <xdr:cNvSpPr txBox="1"/>
      </xdr:nvSpPr>
      <xdr:spPr>
        <a:xfrm>
          <a:off x="7813015" y="301755"/>
          <a:ext cx="9938360" cy="73152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solidFill>
              <a:latin typeface="Arial Black" panose="020B0A04020102020204" pitchFamily="34" charset="0"/>
            </a:rPr>
            <a:t>Stock Market Analysis</a:t>
          </a:r>
          <a:r>
            <a:rPr lang="en-IN" sz="4000" b="1" baseline="0">
              <a:solidFill>
                <a:schemeClr val="bg1"/>
              </a:solidFill>
              <a:latin typeface="Arial Black" panose="020B0A04020102020204" pitchFamily="34" charset="0"/>
            </a:rPr>
            <a:t> Dashboard </a:t>
          </a:r>
          <a:endParaRPr lang="en-IN" sz="4000" b="1">
            <a:solidFill>
              <a:schemeClr val="bg1"/>
            </a:solidFill>
            <a:latin typeface="Arial Black" panose="020B0A04020102020204" pitchFamily="34" charset="0"/>
          </a:endParaRPr>
        </a:p>
      </xdr:txBody>
    </xdr:sp>
    <xdr:clientData/>
  </xdr:twoCellAnchor>
  <xdr:oneCellAnchor>
    <xdr:from>
      <xdr:col>0</xdr:col>
      <xdr:colOff>159223</xdr:colOff>
      <xdr:row>1</xdr:row>
      <xdr:rowOff>45491</xdr:rowOff>
    </xdr:from>
    <xdr:ext cx="6882057" cy="1808329"/>
    <xdr:pic>
      <xdr:nvPicPr>
        <xdr:cNvPr id="33" name="Picture 32">
          <a:extLst>
            <a:ext uri="{FF2B5EF4-FFF2-40B4-BE49-F238E27FC236}">
              <a16:creationId xmlns:a16="http://schemas.microsoft.com/office/drawing/2014/main" id="{4528CB3B-567E-4B90-A83F-AB01F9F91C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9223" y="228371"/>
          <a:ext cx="6882057" cy="1808329"/>
        </a:xfrm>
        <a:prstGeom prst="rect">
          <a:avLst/>
        </a:prstGeom>
        <a:solidFill>
          <a:srgbClr val="FFFF00"/>
        </a:solidFill>
      </xdr:spPr>
    </xdr:pic>
    <xdr:clientData/>
  </xdr:oneCellAnchor>
  <xdr:twoCellAnchor editAs="oneCell">
    <xdr:from>
      <xdr:col>29</xdr:col>
      <xdr:colOff>511793</xdr:colOff>
      <xdr:row>0</xdr:row>
      <xdr:rowOff>102358</xdr:rowOff>
    </xdr:from>
    <xdr:to>
      <xdr:col>31</xdr:col>
      <xdr:colOff>409433</xdr:colOff>
      <xdr:row>6</xdr:row>
      <xdr:rowOff>100675</xdr:rowOff>
    </xdr:to>
    <xdr:pic>
      <xdr:nvPicPr>
        <xdr:cNvPr id="35" name="Picture 34">
          <a:hlinkClick xmlns:r="http://schemas.openxmlformats.org/officeDocument/2006/relationships" r:id="rId8"/>
          <a:extLst>
            <a:ext uri="{FF2B5EF4-FFF2-40B4-BE49-F238E27FC236}">
              <a16:creationId xmlns:a16="http://schemas.microsoft.com/office/drawing/2014/main" id="{14BE39EC-BF8E-A506-581D-5B60B35CC6C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7992300" y="102358"/>
          <a:ext cx="1103193" cy="1090138"/>
        </a:xfrm>
        <a:prstGeom prst="rect">
          <a:avLst/>
        </a:prstGeom>
      </xdr:spPr>
    </xdr:pic>
    <xdr:clientData/>
  </xdr:twoCellAnchor>
  <xdr:twoCellAnchor editAs="oneCell">
    <xdr:from>
      <xdr:col>32</xdr:col>
      <xdr:colOff>136477</xdr:colOff>
      <xdr:row>0</xdr:row>
      <xdr:rowOff>45492</xdr:rowOff>
    </xdr:from>
    <xdr:to>
      <xdr:col>34</xdr:col>
      <xdr:colOff>386686</xdr:colOff>
      <xdr:row>6</xdr:row>
      <xdr:rowOff>96671</xdr:rowOff>
    </xdr:to>
    <xdr:pic>
      <xdr:nvPicPr>
        <xdr:cNvPr id="40" name="Picture 39">
          <a:hlinkClick xmlns:r="http://schemas.openxmlformats.org/officeDocument/2006/relationships" r:id="rId8"/>
          <a:extLst>
            <a:ext uri="{FF2B5EF4-FFF2-40B4-BE49-F238E27FC236}">
              <a16:creationId xmlns:a16="http://schemas.microsoft.com/office/drawing/2014/main" id="{384E12D0-2065-6A36-7D7A-CF6EDCD084E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19425313" y="45492"/>
          <a:ext cx="1455761" cy="1143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309989</xdr:colOff>
      <xdr:row>9</xdr:row>
      <xdr:rowOff>32731</xdr:rowOff>
    </xdr:from>
    <xdr:to>
      <xdr:col>10</xdr:col>
      <xdr:colOff>445614</xdr:colOff>
      <xdr:row>22</xdr:row>
      <xdr:rowOff>122543</xdr:rowOff>
    </xdr:to>
    <xdr:graphicFrame macro="">
      <xdr:nvGraphicFramePr>
        <xdr:cNvPr id="2" name="Chart 1">
          <a:extLst>
            <a:ext uri="{FF2B5EF4-FFF2-40B4-BE49-F238E27FC236}">
              <a16:creationId xmlns:a16="http://schemas.microsoft.com/office/drawing/2014/main" id="{37859DFF-45FC-452C-8E11-8D4179745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360581</xdr:colOff>
      <xdr:row>24</xdr:row>
      <xdr:rowOff>7333</xdr:rowOff>
    </xdr:from>
    <xdr:to>
      <xdr:col>12</xdr:col>
      <xdr:colOff>200526</xdr:colOff>
      <xdr:row>41</xdr:row>
      <xdr:rowOff>11140</xdr:rowOff>
    </xdr:to>
    <xdr:graphicFrame macro="">
      <xdr:nvGraphicFramePr>
        <xdr:cNvPr id="3" name="Chart 2">
          <a:extLst>
            <a:ext uri="{FF2B5EF4-FFF2-40B4-BE49-F238E27FC236}">
              <a16:creationId xmlns:a16="http://schemas.microsoft.com/office/drawing/2014/main" id="{BE45DD24-D447-4C8B-9D7A-CA9296B85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431492</xdr:colOff>
      <xdr:row>8</xdr:row>
      <xdr:rowOff>81028</xdr:rowOff>
    </xdr:from>
    <xdr:to>
      <xdr:col>32</xdr:col>
      <xdr:colOff>33420</xdr:colOff>
      <xdr:row>23</xdr:row>
      <xdr:rowOff>11141</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156ACD30-C862-4C00-A5A6-817CB3EBE1D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073072" y="1544068"/>
              <a:ext cx="6223708" cy="26733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2115</xdr:colOff>
      <xdr:row>9</xdr:row>
      <xdr:rowOff>4230</xdr:rowOff>
    </xdr:from>
    <xdr:to>
      <xdr:col>21</xdr:col>
      <xdr:colOff>300789</xdr:colOff>
      <xdr:row>22</xdr:row>
      <xdr:rowOff>137350</xdr:rowOff>
    </xdr:to>
    <xdr:graphicFrame macro="">
      <xdr:nvGraphicFramePr>
        <xdr:cNvPr id="6" name="Chart 5">
          <a:extLst>
            <a:ext uri="{FF2B5EF4-FFF2-40B4-BE49-F238E27FC236}">
              <a16:creationId xmlns:a16="http://schemas.microsoft.com/office/drawing/2014/main" id="{A76CBC85-C5D3-44CD-AB45-13609065D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488238</xdr:colOff>
      <xdr:row>24</xdr:row>
      <xdr:rowOff>68339</xdr:rowOff>
    </xdr:from>
    <xdr:to>
      <xdr:col>32</xdr:col>
      <xdr:colOff>22279</xdr:colOff>
      <xdr:row>40</xdr:row>
      <xdr:rowOff>167104</xdr:rowOff>
    </xdr:to>
    <xdr:graphicFrame macro="">
      <xdr:nvGraphicFramePr>
        <xdr:cNvPr id="8" name="Chart 7">
          <a:extLst>
            <a:ext uri="{FF2B5EF4-FFF2-40B4-BE49-F238E27FC236}">
              <a16:creationId xmlns:a16="http://schemas.microsoft.com/office/drawing/2014/main" id="{AD039374-EB11-4FAC-A04D-F8530A248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346196</xdr:colOff>
      <xdr:row>24</xdr:row>
      <xdr:rowOff>11000</xdr:rowOff>
    </xdr:from>
    <xdr:to>
      <xdr:col>20</xdr:col>
      <xdr:colOff>423333</xdr:colOff>
      <xdr:row>41</xdr:row>
      <xdr:rowOff>11140</xdr:rowOff>
    </xdr:to>
    <xdr:graphicFrame macro="">
      <xdr:nvGraphicFramePr>
        <xdr:cNvPr id="5" name="Chart 4">
          <a:extLst>
            <a:ext uri="{FF2B5EF4-FFF2-40B4-BE49-F238E27FC236}">
              <a16:creationId xmlns:a16="http://schemas.microsoft.com/office/drawing/2014/main" id="{1E2D6023-6CB0-4475-8109-825DE0B5B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16076</xdr:colOff>
      <xdr:row>0</xdr:row>
      <xdr:rowOff>176835</xdr:rowOff>
    </xdr:from>
    <xdr:to>
      <xdr:col>8</xdr:col>
      <xdr:colOff>241139</xdr:colOff>
      <xdr:row>7</xdr:row>
      <xdr:rowOff>48228</xdr:rowOff>
    </xdr:to>
    <xdr:grpSp>
      <xdr:nvGrpSpPr>
        <xdr:cNvPr id="11" name="Group 10">
          <a:extLst>
            <a:ext uri="{FF2B5EF4-FFF2-40B4-BE49-F238E27FC236}">
              <a16:creationId xmlns:a16="http://schemas.microsoft.com/office/drawing/2014/main" id="{1A27107A-941D-C875-8BE6-036930048351}"/>
            </a:ext>
          </a:extLst>
        </xdr:cNvPr>
        <xdr:cNvGrpSpPr/>
      </xdr:nvGrpSpPr>
      <xdr:grpSpPr>
        <a:xfrm>
          <a:off x="2422392" y="176835"/>
          <a:ext cx="2631379" cy="1181498"/>
          <a:chOff x="2459620" y="176835"/>
          <a:chExt cx="2668608" cy="1165507"/>
        </a:xfrm>
        <a:solidFill>
          <a:schemeClr val="bg1">
            <a:lumMod val="85000"/>
          </a:schemeClr>
        </a:solidFill>
      </xdr:grpSpPr>
      <xdr:sp macro="" textlink="">
        <xdr:nvSpPr>
          <xdr:cNvPr id="7" name="Rectangle: Rounded Corners 6">
            <a:extLst>
              <a:ext uri="{FF2B5EF4-FFF2-40B4-BE49-F238E27FC236}">
                <a16:creationId xmlns:a16="http://schemas.microsoft.com/office/drawing/2014/main" id="{B67B9B89-32C0-BF33-1684-AAC1FBAFD974}"/>
              </a:ext>
            </a:extLst>
          </xdr:cNvPr>
          <xdr:cNvSpPr/>
        </xdr:nvSpPr>
        <xdr:spPr>
          <a:xfrm>
            <a:off x="2459620" y="176835"/>
            <a:ext cx="2668608" cy="1165507"/>
          </a:xfrm>
          <a:prstGeom prst="roundRect">
            <a:avLst/>
          </a:prstGeom>
          <a:grp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A5">
        <xdr:nvSpPr>
          <xdr:cNvPr id="9" name="TextBox 8">
            <a:extLst>
              <a:ext uri="{FF2B5EF4-FFF2-40B4-BE49-F238E27FC236}">
                <a16:creationId xmlns:a16="http://schemas.microsoft.com/office/drawing/2014/main" id="{6465682C-0AF4-C24A-C8D7-9123825E3CBC}"/>
              </a:ext>
            </a:extLst>
          </xdr:cNvPr>
          <xdr:cNvSpPr txBox="1"/>
        </xdr:nvSpPr>
        <xdr:spPr>
          <a:xfrm>
            <a:off x="2572152" y="313481"/>
            <a:ext cx="2443544" cy="409937"/>
          </a:xfrm>
          <a:prstGeom prst="rect">
            <a:avLst/>
          </a:prstGeom>
          <a:grp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D19F19-1529-49D4-BCFE-598822137712}" type="TxLink">
              <a:rPr lang="en-US" sz="1600" b="1" i="0" u="none" strike="noStrike">
                <a:solidFill>
                  <a:srgbClr val="0A1A4A"/>
                </a:solidFill>
                <a:latin typeface="Calibri"/>
                <a:ea typeface="Calibri"/>
                <a:cs typeface="Calibri"/>
              </a:rPr>
              <a:pPr algn="ctr"/>
              <a:t>potfolio_value</a:t>
            </a:fld>
            <a:endParaRPr lang="en-US" sz="1100" b="1">
              <a:solidFill>
                <a:srgbClr val="0A1A4A"/>
              </a:solidFill>
            </a:endParaRPr>
          </a:p>
        </xdr:txBody>
      </xdr:sp>
      <xdr:sp macro="" textlink="rough!F16">
        <xdr:nvSpPr>
          <xdr:cNvPr id="10" name="TextBox 9">
            <a:extLst>
              <a:ext uri="{FF2B5EF4-FFF2-40B4-BE49-F238E27FC236}">
                <a16:creationId xmlns:a16="http://schemas.microsoft.com/office/drawing/2014/main" id="{70FCEF48-ED70-4139-96EC-713FF43B5F2A}"/>
              </a:ext>
            </a:extLst>
          </xdr:cNvPr>
          <xdr:cNvSpPr txBox="1"/>
        </xdr:nvSpPr>
        <xdr:spPr>
          <a:xfrm>
            <a:off x="2563793" y="787400"/>
            <a:ext cx="2443544" cy="409937"/>
          </a:xfrm>
          <a:prstGeom prst="rect">
            <a:avLst/>
          </a:prstGeom>
          <a:grp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7F1337-2C6B-4521-BD9B-C33A28021098}" type="TxLink">
              <a:rPr lang="en-US" sz="1400" b="1" i="0" u="none" strike="noStrike">
                <a:solidFill>
                  <a:srgbClr val="0A1A4A"/>
                </a:solidFill>
                <a:latin typeface="Calibri"/>
                <a:ea typeface="Calibri"/>
                <a:cs typeface="Calibri"/>
              </a:rPr>
              <a:pPr algn="ctr"/>
              <a:t>944110</a:t>
            </a:fld>
            <a:endParaRPr lang="en-US" sz="1400" b="1">
              <a:solidFill>
                <a:srgbClr val="0A1A4A"/>
              </a:solidFill>
            </a:endParaRPr>
          </a:p>
        </xdr:txBody>
      </xdr:sp>
    </xdr:grpSp>
    <xdr:clientData/>
  </xdr:twoCellAnchor>
  <xdr:twoCellAnchor>
    <xdr:from>
      <xdr:col>9</xdr:col>
      <xdr:colOff>0</xdr:colOff>
      <xdr:row>1</xdr:row>
      <xdr:rowOff>0</xdr:rowOff>
    </xdr:from>
    <xdr:to>
      <xdr:col>13</xdr:col>
      <xdr:colOff>225064</xdr:colOff>
      <xdr:row>7</xdr:row>
      <xdr:rowOff>56266</xdr:rowOff>
    </xdr:to>
    <xdr:grpSp>
      <xdr:nvGrpSpPr>
        <xdr:cNvPr id="12" name="Group 11">
          <a:extLst>
            <a:ext uri="{FF2B5EF4-FFF2-40B4-BE49-F238E27FC236}">
              <a16:creationId xmlns:a16="http://schemas.microsoft.com/office/drawing/2014/main" id="{14F60789-6B55-4492-8430-465431F7B1B7}"/>
            </a:ext>
          </a:extLst>
        </xdr:cNvPr>
        <xdr:cNvGrpSpPr/>
      </xdr:nvGrpSpPr>
      <xdr:grpSpPr>
        <a:xfrm>
          <a:off x="5414211" y="187158"/>
          <a:ext cx="2631379" cy="1179213"/>
          <a:chOff x="2459620" y="176835"/>
          <a:chExt cx="2668608" cy="1165507"/>
        </a:xfrm>
        <a:solidFill>
          <a:schemeClr val="bg1">
            <a:lumMod val="85000"/>
          </a:schemeClr>
        </a:solidFill>
      </xdr:grpSpPr>
      <xdr:sp macro="" textlink="">
        <xdr:nvSpPr>
          <xdr:cNvPr id="13" name="Rectangle: Rounded Corners 12">
            <a:extLst>
              <a:ext uri="{FF2B5EF4-FFF2-40B4-BE49-F238E27FC236}">
                <a16:creationId xmlns:a16="http://schemas.microsoft.com/office/drawing/2014/main" id="{FEAAB0D8-CF9B-22DF-5043-7DF235ADEFC0}"/>
              </a:ext>
            </a:extLst>
          </xdr:cNvPr>
          <xdr:cNvSpPr/>
        </xdr:nvSpPr>
        <xdr:spPr>
          <a:xfrm>
            <a:off x="2459620" y="176835"/>
            <a:ext cx="2668608" cy="1165507"/>
          </a:xfrm>
          <a:prstGeom prst="roundRect">
            <a:avLst/>
          </a:prstGeom>
          <a:grp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
        <xdr:nvSpPr>
          <xdr:cNvPr id="14" name="TextBox 13">
            <a:extLst>
              <a:ext uri="{FF2B5EF4-FFF2-40B4-BE49-F238E27FC236}">
                <a16:creationId xmlns:a16="http://schemas.microsoft.com/office/drawing/2014/main" id="{76886F02-5851-642D-8076-17C0BB5FC8EE}"/>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r>
              <a:rPr lang="en-US" sz="1600" b="1" i="0" u="none" strike="noStrike">
                <a:solidFill>
                  <a:srgbClr val="0A1A4A"/>
                </a:solidFill>
                <a:latin typeface="Calibri"/>
                <a:ea typeface="Calibri"/>
                <a:cs typeface="Calibri"/>
              </a:rPr>
              <a:t>Total Market_cap </a:t>
            </a:r>
          </a:p>
        </xdr:txBody>
      </xdr:sp>
      <xdr:sp macro="" textlink="rough!F20">
        <xdr:nvSpPr>
          <xdr:cNvPr id="15" name="TextBox 14">
            <a:extLst>
              <a:ext uri="{FF2B5EF4-FFF2-40B4-BE49-F238E27FC236}">
                <a16:creationId xmlns:a16="http://schemas.microsoft.com/office/drawing/2014/main" id="{25E0D74C-BAEB-CD9F-7A6B-1A9643C1AD8F}"/>
              </a:ext>
            </a:extLst>
          </xdr:cNvPr>
          <xdr:cNvSpPr txBox="1"/>
        </xdr:nvSpPr>
        <xdr:spPr>
          <a:xfrm>
            <a:off x="2563793" y="787400"/>
            <a:ext cx="2443544" cy="409937"/>
          </a:xfrm>
          <a:prstGeom prst="rect">
            <a:avLst/>
          </a:prstGeom>
          <a:grpFill/>
          <a:ln w="285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8C6CE8A7-FBFB-4C0A-A318-C7A1E275E178}" type="TxLink">
              <a:rPr lang="en-US" sz="1400" b="1" i="0" u="none" strike="noStrike">
                <a:solidFill>
                  <a:srgbClr val="0A1A4A"/>
                </a:solidFill>
                <a:latin typeface="Calibri"/>
                <a:ea typeface="Calibri"/>
                <a:cs typeface="Calibri"/>
              </a:rPr>
              <a:pPr marL="0" indent="0" algn="ctr"/>
              <a:t>270498000</a:t>
            </a:fld>
            <a:endParaRPr lang="en-US" sz="1800" b="1" i="0" u="none" strike="noStrike">
              <a:solidFill>
                <a:srgbClr val="0A1A4A"/>
              </a:solidFill>
              <a:latin typeface="Calibri"/>
              <a:ea typeface="Calibri"/>
              <a:cs typeface="Calibri"/>
            </a:endParaRPr>
          </a:p>
        </xdr:txBody>
      </xdr:sp>
    </xdr:grpSp>
    <xdr:clientData/>
  </xdr:twoCellAnchor>
  <xdr:twoCellAnchor>
    <xdr:from>
      <xdr:col>14</xdr:col>
      <xdr:colOff>0</xdr:colOff>
      <xdr:row>1</xdr:row>
      <xdr:rowOff>0</xdr:rowOff>
    </xdr:from>
    <xdr:to>
      <xdr:col>18</xdr:col>
      <xdr:colOff>225064</xdr:colOff>
      <xdr:row>7</xdr:row>
      <xdr:rowOff>56266</xdr:rowOff>
    </xdr:to>
    <xdr:grpSp>
      <xdr:nvGrpSpPr>
        <xdr:cNvPr id="16" name="Group 15">
          <a:extLst>
            <a:ext uri="{FF2B5EF4-FFF2-40B4-BE49-F238E27FC236}">
              <a16:creationId xmlns:a16="http://schemas.microsoft.com/office/drawing/2014/main" id="{DC18134F-320A-4119-B876-A9D0540319D5}"/>
            </a:ext>
          </a:extLst>
        </xdr:cNvPr>
        <xdr:cNvGrpSpPr/>
      </xdr:nvGrpSpPr>
      <xdr:grpSpPr>
        <a:xfrm>
          <a:off x="8422105" y="187158"/>
          <a:ext cx="2631380" cy="1179213"/>
          <a:chOff x="2459620" y="176835"/>
          <a:chExt cx="2668608" cy="1165507"/>
        </a:xfrm>
        <a:solidFill>
          <a:schemeClr val="bg1">
            <a:lumMod val="85000"/>
          </a:schemeClr>
        </a:solidFill>
      </xdr:grpSpPr>
      <xdr:sp macro="" textlink="">
        <xdr:nvSpPr>
          <xdr:cNvPr id="17" name="Rectangle: Rounded Corners 16">
            <a:extLst>
              <a:ext uri="{FF2B5EF4-FFF2-40B4-BE49-F238E27FC236}">
                <a16:creationId xmlns:a16="http://schemas.microsoft.com/office/drawing/2014/main" id="{A5C31163-B771-911C-66F9-62C62617F736}"/>
              </a:ext>
            </a:extLst>
          </xdr:cNvPr>
          <xdr:cNvSpPr/>
        </xdr:nvSpPr>
        <xdr:spPr>
          <a:xfrm>
            <a:off x="2459620" y="176835"/>
            <a:ext cx="2668608" cy="1165507"/>
          </a:xfrm>
          <a:prstGeom prst="roundRect">
            <a:avLst/>
          </a:prstGeom>
          <a:grp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rough!A7">
        <xdr:nvSpPr>
          <xdr:cNvPr id="18" name="TextBox 17">
            <a:extLst>
              <a:ext uri="{FF2B5EF4-FFF2-40B4-BE49-F238E27FC236}">
                <a16:creationId xmlns:a16="http://schemas.microsoft.com/office/drawing/2014/main" id="{41EFBA88-28C9-345E-010A-F0B13AFAA7E0}"/>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70A4795F-7E64-423B-BD5E-26AFAC9B2B43}" type="TxLink">
              <a:rPr lang="en-US" sz="1600" b="1" i="0" u="none" strike="noStrike">
                <a:solidFill>
                  <a:srgbClr val="0A1A4A"/>
                </a:solidFill>
                <a:latin typeface="Calibri"/>
                <a:ea typeface="Calibri"/>
                <a:cs typeface="Calibri"/>
              </a:rPr>
              <a:pPr marL="0" indent="0" algn="ctr"/>
              <a:t>volatility</a:t>
            </a:fld>
            <a:endParaRPr lang="en-US" sz="2000" b="1" i="0" u="none" strike="noStrike">
              <a:solidFill>
                <a:srgbClr val="0A1A4A"/>
              </a:solidFill>
              <a:latin typeface="Calibri"/>
              <a:ea typeface="Calibri"/>
              <a:cs typeface="Calibri"/>
            </a:endParaRPr>
          </a:p>
        </xdr:txBody>
      </xdr:sp>
      <xdr:sp macro="" textlink="rough!F23">
        <xdr:nvSpPr>
          <xdr:cNvPr id="19" name="TextBox 18">
            <a:extLst>
              <a:ext uri="{FF2B5EF4-FFF2-40B4-BE49-F238E27FC236}">
                <a16:creationId xmlns:a16="http://schemas.microsoft.com/office/drawing/2014/main" id="{F7EDFF95-7BE1-6509-086B-9743E47A585C}"/>
              </a:ext>
            </a:extLst>
          </xdr:cNvPr>
          <xdr:cNvSpPr txBox="1"/>
        </xdr:nvSpPr>
        <xdr:spPr>
          <a:xfrm>
            <a:off x="2563793" y="787400"/>
            <a:ext cx="2443544" cy="409937"/>
          </a:xfrm>
          <a:prstGeom prst="rect">
            <a:avLst/>
          </a:prstGeom>
          <a:grpFill/>
          <a:ln w="285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8C57665B-708C-4272-9831-657AD747AE38}" type="TxLink">
              <a:rPr lang="en-US" sz="1400" b="1" i="0" u="none" strike="noStrike">
                <a:solidFill>
                  <a:srgbClr val="0A1A4A"/>
                </a:solidFill>
                <a:latin typeface="Calibri"/>
                <a:ea typeface="Calibri"/>
                <a:cs typeface="Calibri"/>
              </a:rPr>
              <a:pPr marL="0" indent="0" algn="ctr"/>
              <a:t>1.29%</a:t>
            </a:fld>
            <a:endParaRPr lang="en-US" sz="2400" b="1" i="0" u="none" strike="noStrike">
              <a:solidFill>
                <a:srgbClr val="0A1A4A"/>
              </a:solidFill>
              <a:latin typeface="Calibri"/>
              <a:ea typeface="Calibri"/>
              <a:cs typeface="Calibri"/>
            </a:endParaRPr>
          </a:p>
        </xdr:txBody>
      </xdr:sp>
    </xdr:grpSp>
    <xdr:clientData/>
  </xdr:twoCellAnchor>
  <xdr:twoCellAnchor>
    <xdr:from>
      <xdr:col>19</xdr:col>
      <xdr:colOff>0</xdr:colOff>
      <xdr:row>1</xdr:row>
      <xdr:rowOff>0</xdr:rowOff>
    </xdr:from>
    <xdr:to>
      <xdr:col>23</xdr:col>
      <xdr:colOff>225063</xdr:colOff>
      <xdr:row>7</xdr:row>
      <xdr:rowOff>56266</xdr:rowOff>
    </xdr:to>
    <xdr:grpSp>
      <xdr:nvGrpSpPr>
        <xdr:cNvPr id="20" name="Group 19">
          <a:extLst>
            <a:ext uri="{FF2B5EF4-FFF2-40B4-BE49-F238E27FC236}">
              <a16:creationId xmlns:a16="http://schemas.microsoft.com/office/drawing/2014/main" id="{69824DF6-1923-4AC0-AA11-58951C2268D4}"/>
            </a:ext>
          </a:extLst>
        </xdr:cNvPr>
        <xdr:cNvGrpSpPr/>
      </xdr:nvGrpSpPr>
      <xdr:grpSpPr>
        <a:xfrm>
          <a:off x="11430000" y="187158"/>
          <a:ext cx="2631379" cy="1179213"/>
          <a:chOff x="2459620" y="176835"/>
          <a:chExt cx="2668608" cy="1165507"/>
        </a:xfrm>
        <a:solidFill>
          <a:schemeClr val="bg1">
            <a:lumMod val="85000"/>
          </a:schemeClr>
        </a:solidFill>
      </xdr:grpSpPr>
      <xdr:sp macro="" textlink="">
        <xdr:nvSpPr>
          <xdr:cNvPr id="21" name="Rectangle: Rounded Corners 20">
            <a:extLst>
              <a:ext uri="{FF2B5EF4-FFF2-40B4-BE49-F238E27FC236}">
                <a16:creationId xmlns:a16="http://schemas.microsoft.com/office/drawing/2014/main" id="{7DEEA6C9-E1D6-50C9-77A2-A7DA5615BB12}"/>
              </a:ext>
            </a:extLst>
          </xdr:cNvPr>
          <xdr:cNvSpPr/>
        </xdr:nvSpPr>
        <xdr:spPr>
          <a:xfrm>
            <a:off x="2459620" y="176835"/>
            <a:ext cx="2668608" cy="1165507"/>
          </a:xfrm>
          <a:prstGeom prst="roundRect">
            <a:avLst/>
          </a:prstGeom>
          <a:grp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rough!E12">
        <xdr:nvSpPr>
          <xdr:cNvPr id="22" name="TextBox 21">
            <a:extLst>
              <a:ext uri="{FF2B5EF4-FFF2-40B4-BE49-F238E27FC236}">
                <a16:creationId xmlns:a16="http://schemas.microsoft.com/office/drawing/2014/main" id="{2821C672-DAF7-A678-1C80-3E109041DA5D}"/>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18F6EE75-193B-4FD0-ABD2-5F44F81AA47D}" type="TxLink">
              <a:rPr lang="en-US" sz="1400" b="1" i="0" u="none" strike="noStrike">
                <a:solidFill>
                  <a:srgbClr val="0A1A4A"/>
                </a:solidFill>
                <a:latin typeface="Calibri"/>
                <a:ea typeface="Calibri"/>
                <a:cs typeface="Calibri"/>
              </a:rPr>
              <a:pPr marL="0" indent="0" algn="ctr"/>
              <a:t>Total_volume</a:t>
            </a:fld>
            <a:endParaRPr lang="en-US" sz="4000" b="1" i="0" u="none" strike="noStrike">
              <a:solidFill>
                <a:srgbClr val="0A1A4A"/>
              </a:solidFill>
              <a:latin typeface="Calibri"/>
              <a:ea typeface="Calibri"/>
              <a:cs typeface="Calibri"/>
            </a:endParaRPr>
          </a:p>
        </xdr:txBody>
      </xdr:sp>
      <xdr:sp macro="" textlink="rough!F13">
        <xdr:nvSpPr>
          <xdr:cNvPr id="23" name="TextBox 22">
            <a:extLst>
              <a:ext uri="{FF2B5EF4-FFF2-40B4-BE49-F238E27FC236}">
                <a16:creationId xmlns:a16="http://schemas.microsoft.com/office/drawing/2014/main" id="{EDEA28DD-D984-0E82-62FC-9B5B12BD07A7}"/>
              </a:ext>
            </a:extLst>
          </xdr:cNvPr>
          <xdr:cNvSpPr txBox="1"/>
        </xdr:nvSpPr>
        <xdr:spPr>
          <a:xfrm>
            <a:off x="2563793" y="787400"/>
            <a:ext cx="2443544" cy="409937"/>
          </a:xfrm>
          <a:prstGeom prst="rect">
            <a:avLst/>
          </a:prstGeom>
          <a:grpFill/>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C3BD07A9-4019-4E58-8629-EEEC94350B36}" type="TxLink">
              <a:rPr lang="en-US" sz="1400" b="1" i="0" u="none" strike="noStrike">
                <a:solidFill>
                  <a:srgbClr val="000000"/>
                </a:solidFill>
                <a:latin typeface="Calibri"/>
                <a:ea typeface="Calibri"/>
                <a:cs typeface="Calibri"/>
              </a:rPr>
              <a:pPr marL="0" indent="0" algn="ctr"/>
              <a:t>26228070</a:t>
            </a:fld>
            <a:endParaRPr lang="en-US" sz="1400" b="1" i="0" u="none" strike="noStrike">
              <a:solidFill>
                <a:srgbClr val="000000"/>
              </a:solidFill>
              <a:latin typeface="Calibri"/>
              <a:ea typeface="Calibri"/>
              <a:cs typeface="Calibri"/>
            </a:endParaRPr>
          </a:p>
        </xdr:txBody>
      </xdr:sp>
    </xdr:grpSp>
    <xdr:clientData/>
  </xdr:twoCellAnchor>
  <xdr:twoCellAnchor>
    <xdr:from>
      <xdr:col>4</xdr:col>
      <xdr:colOff>245088</xdr:colOff>
      <xdr:row>34</xdr:row>
      <xdr:rowOff>167105</xdr:rowOff>
    </xdr:from>
    <xdr:to>
      <xdr:col>11</xdr:col>
      <xdr:colOff>423334</xdr:colOff>
      <xdr:row>34</xdr:row>
      <xdr:rowOff>167105</xdr:rowOff>
    </xdr:to>
    <xdr:cxnSp macro="">
      <xdr:nvCxnSpPr>
        <xdr:cNvPr id="25" name="Straight Connector 24">
          <a:extLst>
            <a:ext uri="{FF2B5EF4-FFF2-40B4-BE49-F238E27FC236}">
              <a16:creationId xmlns:a16="http://schemas.microsoft.com/office/drawing/2014/main" id="{CD9DD9AA-0B49-C2B6-C1FA-1F238895044A}"/>
            </a:ext>
          </a:extLst>
        </xdr:cNvPr>
        <xdr:cNvCxnSpPr/>
      </xdr:nvCxnSpPr>
      <xdr:spPr>
        <a:xfrm>
          <a:off x="2695965" y="6606228"/>
          <a:ext cx="4467281" cy="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1</xdr:row>
      <xdr:rowOff>0</xdr:rowOff>
    </xdr:from>
    <xdr:to>
      <xdr:col>28</xdr:col>
      <xdr:colOff>225063</xdr:colOff>
      <xdr:row>7</xdr:row>
      <xdr:rowOff>56266</xdr:rowOff>
    </xdr:to>
    <xdr:grpSp>
      <xdr:nvGrpSpPr>
        <xdr:cNvPr id="27" name="Group 26">
          <a:extLst>
            <a:ext uri="{FF2B5EF4-FFF2-40B4-BE49-F238E27FC236}">
              <a16:creationId xmlns:a16="http://schemas.microsoft.com/office/drawing/2014/main" id="{64F5DF09-3B40-4FAC-A1D7-CCE961D36D59}"/>
            </a:ext>
          </a:extLst>
        </xdr:cNvPr>
        <xdr:cNvGrpSpPr/>
      </xdr:nvGrpSpPr>
      <xdr:grpSpPr>
        <a:xfrm>
          <a:off x="14437895" y="187158"/>
          <a:ext cx="2631379" cy="1179213"/>
          <a:chOff x="2459620" y="176835"/>
          <a:chExt cx="2668608" cy="1165507"/>
        </a:xfrm>
        <a:solidFill>
          <a:schemeClr val="bg1">
            <a:lumMod val="85000"/>
          </a:schemeClr>
        </a:solidFill>
      </xdr:grpSpPr>
      <xdr:sp macro="" textlink="">
        <xdr:nvSpPr>
          <xdr:cNvPr id="28" name="Rectangle: Rounded Corners 27">
            <a:extLst>
              <a:ext uri="{FF2B5EF4-FFF2-40B4-BE49-F238E27FC236}">
                <a16:creationId xmlns:a16="http://schemas.microsoft.com/office/drawing/2014/main" id="{877CB501-2BCF-4909-7F8C-B4F9E657234D}"/>
              </a:ext>
            </a:extLst>
          </xdr:cNvPr>
          <xdr:cNvSpPr/>
        </xdr:nvSpPr>
        <xdr:spPr>
          <a:xfrm>
            <a:off x="2459620" y="176835"/>
            <a:ext cx="2668608" cy="1165507"/>
          </a:xfrm>
          <a:prstGeom prst="roundRect">
            <a:avLst/>
          </a:prstGeom>
          <a:grp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endParaRPr lang="en-US" sz="1400" b="1" i="0" u="none" strike="noStrike">
              <a:solidFill>
                <a:srgbClr val="000000"/>
              </a:solidFill>
              <a:latin typeface="Calibri"/>
              <a:ea typeface="Calibri"/>
              <a:cs typeface="Calibri"/>
            </a:endParaRPr>
          </a:p>
        </xdr:txBody>
      </xdr:sp>
      <xdr:sp macro="" textlink="rough!A70">
        <xdr:nvSpPr>
          <xdr:cNvPr id="29" name="TextBox 28">
            <a:extLst>
              <a:ext uri="{FF2B5EF4-FFF2-40B4-BE49-F238E27FC236}">
                <a16:creationId xmlns:a16="http://schemas.microsoft.com/office/drawing/2014/main" id="{F230BB80-3C1B-05CE-2E54-D13457279328}"/>
              </a:ext>
            </a:extLst>
          </xdr:cNvPr>
          <xdr:cNvSpPr txBox="1"/>
        </xdr:nvSpPr>
        <xdr:spPr>
          <a:xfrm>
            <a:off x="2572152" y="313481"/>
            <a:ext cx="2443544" cy="409937"/>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DEFC4EFB-FA8A-4FC3-B985-9C60CF127698}" type="TxLink">
              <a:rPr lang="en-US" sz="1600" b="1" i="0" u="none" strike="noStrike">
                <a:solidFill>
                  <a:srgbClr val="000000"/>
                </a:solidFill>
                <a:latin typeface="Calibri"/>
                <a:ea typeface="Calibri"/>
                <a:cs typeface="Calibri"/>
              </a:rPr>
              <a:pPr marL="0" indent="0" algn="ctr"/>
              <a:t>Trade Win Rate</a:t>
            </a:fld>
            <a:endParaRPr lang="en-US" sz="4400" b="1" i="0" u="none" strike="noStrike">
              <a:solidFill>
                <a:srgbClr val="0A1A4A"/>
              </a:solidFill>
              <a:latin typeface="Calibri"/>
              <a:ea typeface="Calibri"/>
              <a:cs typeface="Calibri"/>
            </a:endParaRPr>
          </a:p>
        </xdr:txBody>
      </xdr:sp>
      <xdr:sp macro="" textlink="rough!B70">
        <xdr:nvSpPr>
          <xdr:cNvPr id="30" name="TextBox 29">
            <a:extLst>
              <a:ext uri="{FF2B5EF4-FFF2-40B4-BE49-F238E27FC236}">
                <a16:creationId xmlns:a16="http://schemas.microsoft.com/office/drawing/2014/main" id="{286D4FD8-6AB9-8ED4-5ABB-178C9A400354}"/>
              </a:ext>
            </a:extLst>
          </xdr:cNvPr>
          <xdr:cNvSpPr txBox="1"/>
        </xdr:nvSpPr>
        <xdr:spPr>
          <a:xfrm>
            <a:off x="2563793" y="787400"/>
            <a:ext cx="2443544" cy="409937"/>
          </a:xfrm>
          <a:prstGeom prst="rect">
            <a:avLst/>
          </a:prstGeom>
          <a:grpFill/>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lgn="ctr"/>
            <a:fld id="{F121EC26-4583-41B7-8E72-521FC745BE74}" type="TxLink">
              <a:rPr lang="en-US" sz="1600" b="1" i="0" u="none" strike="noStrike">
                <a:solidFill>
                  <a:srgbClr val="000000"/>
                </a:solidFill>
                <a:latin typeface="Calibri"/>
                <a:ea typeface="Calibri"/>
                <a:cs typeface="Calibri"/>
              </a:rPr>
              <a:pPr marL="0" indent="0" algn="ctr"/>
              <a:t>89%</a:t>
            </a:fld>
            <a:endParaRPr lang="en-US" sz="3600" b="1" i="0" u="none" strike="noStrike">
              <a:solidFill>
                <a:srgbClr val="000000"/>
              </a:solidFill>
              <a:latin typeface="Calibri"/>
              <a:ea typeface="Calibri"/>
              <a:cs typeface="Calibri"/>
            </a:endParaRPr>
          </a:p>
        </xdr:txBody>
      </xdr:sp>
    </xdr:grpSp>
    <xdr:clientData/>
  </xdr:twoCellAnchor>
  <xdr:twoCellAnchor editAs="oneCell">
    <xdr:from>
      <xdr:col>0</xdr:col>
      <xdr:colOff>0</xdr:colOff>
      <xdr:row>10</xdr:row>
      <xdr:rowOff>131791</xdr:rowOff>
    </xdr:from>
    <xdr:to>
      <xdr:col>2</xdr:col>
      <xdr:colOff>603361</xdr:colOff>
      <xdr:row>21</xdr:row>
      <xdr:rowOff>100264</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5C44CE67-1B18-28D6-DC34-88EAF992D31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025651"/>
              <a:ext cx="1828800" cy="2051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393700</xdr:colOff>
      <xdr:row>1</xdr:row>
      <xdr:rowOff>114300</xdr:rowOff>
    </xdr:from>
    <xdr:to>
      <xdr:col>5</xdr:col>
      <xdr:colOff>565150</xdr:colOff>
      <xdr:row>16</xdr:row>
      <xdr:rowOff>95250</xdr:rowOff>
    </xdr:to>
    <xdr:graphicFrame macro="">
      <xdr:nvGraphicFramePr>
        <xdr:cNvPr id="2" name="Chart 1">
          <a:extLst>
            <a:ext uri="{FF2B5EF4-FFF2-40B4-BE49-F238E27FC236}">
              <a16:creationId xmlns:a16="http://schemas.microsoft.com/office/drawing/2014/main" id="{D4E35726-88BC-4D6F-A65A-1D9718E96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339725</xdr:colOff>
      <xdr:row>18</xdr:row>
      <xdr:rowOff>82549</xdr:rowOff>
    </xdr:from>
    <xdr:to>
      <xdr:col>8</xdr:col>
      <xdr:colOff>654050</xdr:colOff>
      <xdr:row>31</xdr:row>
      <xdr:rowOff>31750</xdr:rowOff>
    </xdr:to>
    <xdr:graphicFrame macro="">
      <xdr:nvGraphicFramePr>
        <xdr:cNvPr id="5" name="Chart 4">
          <a:extLst>
            <a:ext uri="{FF2B5EF4-FFF2-40B4-BE49-F238E27FC236}">
              <a16:creationId xmlns:a16="http://schemas.microsoft.com/office/drawing/2014/main" id="{674DDF63-30BB-36B7-F327-C5A9D4CF9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161925</xdr:colOff>
      <xdr:row>1</xdr:row>
      <xdr:rowOff>165100</xdr:rowOff>
    </xdr:from>
    <xdr:to>
      <xdr:col>16</xdr:col>
      <xdr:colOff>466725</xdr:colOff>
      <xdr:row>16</xdr:row>
      <xdr:rowOff>146050</xdr:rowOff>
    </xdr:to>
    <xdr:graphicFrame macro="">
      <xdr:nvGraphicFramePr>
        <xdr:cNvPr id="2" name="Chart 1">
          <a:extLst>
            <a:ext uri="{FF2B5EF4-FFF2-40B4-BE49-F238E27FC236}">
              <a16:creationId xmlns:a16="http://schemas.microsoft.com/office/drawing/2014/main" id="{CA07A529-A7EF-E2EF-2042-353379FA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3888892" backgroundQuery="1" createdVersion="8" refreshedVersion="8" minRefreshableVersion="3" recordCount="0" supportSubquery="1" supportAdvancedDrill="1" xr:uid="{03742F6F-8687-4B67-80CC-E6881A9EBC71}">
  <cacheSource type="external" connectionId="13"/>
  <cacheFields count="5">
    <cacheField name="[dim_sector].[sector_name].[sector_name]" caption="sector_name" numFmtId="0" hierarchy="34" level="1">
      <sharedItems count="5">
        <s v="Consumer Discretionary"/>
        <s v="Energy"/>
        <s v="Financials"/>
        <s v="Healthcare"/>
        <s v="Information Technology"/>
      </sharedItems>
    </cacheField>
    <cacheField name="[Measures].[Sum of daily Rturn]" caption="Sum of daily Rturn" numFmtId="0" hierarchy="163"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4"/>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2"/>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3"/>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oneField="1" hidden="1">
      <fieldsUsage count="1">
        <fieldUsage x="1"/>
      </fieldsUsage>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5162039" backgroundQuery="1" createdVersion="8" refreshedVersion="8" minRefreshableVersion="3" recordCount="0" supportSubquery="1" supportAdvancedDrill="1" xr:uid="{C4DE7B28-949B-4227-9EEB-102A530A2DA6}">
  <cacheSource type="external" connectionId="13"/>
  <cacheFields count="5">
    <cacheField name="[dim_company].[company_name].[company_name]" caption="company_name" numFmtId="0" hierarchy="18" level="1">
      <sharedItems count="8">
        <s v="Amazon.com Inc."/>
        <s v="Apple Inc."/>
        <s v="HDFC Bank"/>
        <s v="Infosys"/>
        <s v="Microsoft Corp."/>
        <s v="Pfizer Inc."/>
        <s v="Reliance Industries"/>
        <s v="Tata Consultancy Services"/>
      </sharedItems>
    </cacheField>
    <cacheField name="[Measures].[Average of daily Rturn]" caption="Average of daily Rturn" numFmtId="0" hierarchy="170"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4"/>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2"/>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3"/>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oneField="1" hidden="1">
      <fieldsUsage count="1">
        <fieldUsage x="1"/>
      </fieldsUsage>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6203701" backgroundQuery="1" createdVersion="8" refreshedVersion="8" minRefreshableVersion="3" recordCount="0" supportSubquery="1" supportAdvancedDrill="1" xr:uid="{19591A32-931D-41B9-8CB9-67E28A99D989}">
  <cacheSource type="external" connectionId="13"/>
  <cacheFields count="5">
    <cacheField name="[dim_sector].[sector_name].[sector_name]" caption="sector_name" numFmtId="0" hierarchy="34" level="1">
      <sharedItems count="5">
        <s v="Consumer Discretionary"/>
        <s v="Energy"/>
        <s v="Financials"/>
        <s v="Healthcare"/>
        <s v="Information Technology"/>
      </sharedItems>
    </cacheField>
    <cacheField name="[Measures].[Sum of daily Rturn]" caption="Sum of daily Rturn" numFmtId="0" hierarchy="163"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4"/>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2"/>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3"/>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oneField="1" hidden="1">
      <fieldsUsage count="1">
        <fieldUsage x="1"/>
      </fieldsUsage>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736111" backgroundQuery="1" createdVersion="8" refreshedVersion="8" minRefreshableVersion="3" recordCount="0" supportSubquery="1" supportAdvancedDrill="1" xr:uid="{787BBB23-0DEF-4427-8B54-95719A0C87AF}">
  <cacheSource type="external" connectionId="13"/>
  <cacheFields count="5">
    <cacheField name="[dim_trader].[trader_name].[trader_name]" caption="trader_name" numFmtId="0" hierarchy="38" level="1">
      <sharedItems count="10">
        <s v="Alex Harris"/>
        <s v="Alex Lee"/>
        <s v="Drew Patel"/>
        <s v="Hayden Nguyen"/>
        <s v="Jamie Anderson"/>
        <s v="Jordan Clark"/>
        <s v="Jordan Wilson"/>
        <s v="Morgan Williams"/>
        <s v="Robin Lewis"/>
        <s v="Taylor Shah"/>
      </sharedItems>
    </cacheField>
    <cacheField name="[Measures].[Sum of P&amp;L AMT]" caption="Sum of P&amp;L AMT" numFmtId="0" hierarchy="169"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4"/>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2"/>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3"/>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0"/>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oneField="1" hidden="1">
      <fieldsUsage count="1">
        <fieldUsage x="1"/>
      </fieldsUsage>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8287033" backgroundQuery="1" createdVersion="8" refreshedVersion="8" minRefreshableVersion="3" recordCount="0" supportSubquery="1" supportAdvancedDrill="1" xr:uid="{19EBA1F6-1E6E-46B5-9988-75BEE8810E26}">
  <cacheSource type="external" connectionId="13"/>
  <cacheFields count="4">
    <cacheField name="[Measures].[Sum of volume]" caption="Sum of volume" numFmtId="0" hierarchy="168"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3"/>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1"/>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2"/>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9097226" backgroundQuery="1" createdVersion="8" refreshedVersion="8" minRefreshableVersion="3" recordCount="0" supportSubquery="1" supportAdvancedDrill="1" xr:uid="{3F5D56DC-D2A1-44BE-A814-2D82461A315D}">
  <cacheSource type="external" connectionId="13"/>
  <cacheFields count="4">
    <cacheField name="[Measures].[Sum of current_value]" caption="Sum of current_value" numFmtId="0" hierarchy="175"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3"/>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1"/>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2"/>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oneField="1" hidden="1">
      <fieldsUsage count="1">
        <fieldUsage x="0"/>
      </fieldsUsage>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9907411" backgroundQuery="1" createdVersion="8" refreshedVersion="8" minRefreshableVersion="3" recordCount="0" supportSubquery="1" supportAdvancedDrill="1" xr:uid="{69A9F1E6-E6B4-48C9-BB6D-4CFA0C64019A}">
  <cacheSource type="external" connectionId="13"/>
  <cacheFields count="4">
    <cacheField name="[Measures].[Sum of market_cap]" caption="Sum of market_cap" numFmtId="0" hierarchy="176"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3"/>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1"/>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2"/>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oneField="1" hidden="1">
      <fieldsUsage count="1">
        <fieldUsage x="0"/>
      </fieldsUsage>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2060185" backgroundQuery="1" createdVersion="8" refreshedVersion="8" minRefreshableVersion="3" recordCount="0" supportSubquery="1" supportAdvancedDrill="1" xr:uid="{E228B4EA-3557-4D7E-858B-0DFA4AECEF02}">
  <cacheSource type="external" connectionId="13"/>
  <cacheFields count="3">
    <cacheField name="[Measures].[Average of volatility]" caption="Average of volatility" numFmtId="0" hierarchy="178"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1"/>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2"/>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oneField="1" hidden="1">
      <fieldsUsage count="1">
        <fieldUsage x="0"/>
      </fieldsUsage>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21759259" backgroundQuery="1" createdVersion="8" refreshedVersion="8" minRefreshableVersion="3" recordCount="0" supportSubquery="1" supportAdvancedDrill="1" xr:uid="{49BA88FC-1288-4E30-9A97-C47EC4B2266C}">
  <cacheSource type="external" connectionId="13"/>
  <cacheFields count="5">
    <cacheField name="[dim_exchange].[exchange_name].[exchange_name]" caption="exchange_name" numFmtId="0" hierarchy="27" level="1">
      <sharedItems count="2">
        <s v="NASDAQ"/>
        <s v="NSE"/>
      </sharedItems>
    </cacheField>
    <cacheField name="[Measures].[Sum of volume]" caption="Sum of volume" numFmtId="0" hierarchy="168" level="32767"/>
    <cacheField name="[dim_calendar1].[month].[month]" caption="month" numFmtId="0" hierarchy="11" level="1">
      <sharedItems containsSemiMixedTypes="0" containsNonDate="0" containsString="0"/>
    </cacheField>
    <cacheField name="[dim_company1].[company_name].[company_name]" caption="company_name" numFmtId="0" hierarchy="23" level="1">
      <sharedItems containsSemiMixedTypes="0" containsNonDate="0" containsString="0"/>
    </cacheField>
    <cacheField name="[dim_calendar].[month].[month]" caption="month" numFmtId="0" hierarchy="3" level="1">
      <sharedItems containsSemiMixedTypes="0" containsNonDate="0" containsString="0"/>
    </cacheField>
  </cacheFields>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fieldsUsage count="2">
        <fieldUsage x="-1"/>
        <fieldUsage x="4"/>
      </fieldsUsage>
    </cacheHierarchy>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fieldsUsage count="2">
        <fieldUsage x="-1"/>
        <fieldUsage x="2"/>
      </fieldsUsage>
    </cacheHierarchy>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fieldsUsage count="2">
        <fieldUsage x="-1"/>
        <fieldUsage x="3"/>
      </fieldsUsage>
    </cacheHierarchy>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0"/>
      </fieldsUsage>
    </cacheHierarchy>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dimensions count="19">
    <dimension name="dim_calendar" uniqueName="[dim_calendar]" caption="dim_calendar"/>
    <dimension name="dim_calendar1" uniqueName="[dim_calendar1]" caption="dim_calendar1"/>
    <dimension name="dim_company" uniqueName="[dim_company]" caption="dim_company"/>
    <dimension name="dim_company1" uniqueName="[dim_company1]" caption="dim_company1"/>
    <dimension name="dim_exchange" uniqueName="[dim_exchange]" caption="dim_exchange"/>
    <dimension name="dim_portfolio" uniqueName="[dim_portfolio]" caption="dim_portfolio"/>
    <dimension name="dim_sector" uniqueName="[dim_sector]" caption="dim_sector"/>
    <dimension name="dim_sector1" uniqueName="[dim_sector1]" caption="dim_sector1"/>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 name="Table13" uniqueName="[Table13]" caption="Table13"/>
    <dimension name="Table14" uniqueName="[Table14]" caption="Table14"/>
    <dimension name="Volatility" uniqueName="[Volatility]" caption="Volatility"/>
  </dimensions>
  <measureGroups count="18">
    <measureGroup name="dim_calendar" caption="dim_calendar"/>
    <measureGroup name="dim_calendar1" caption="dim_calendar1"/>
    <measureGroup name="dim_company" caption="dim_company"/>
    <measureGroup name="dim_company1" caption="dim_company1"/>
    <measureGroup name="dim_exchange" caption="dim_exchange"/>
    <measureGroup name="dim_portfolio" caption="dim_portfolio"/>
    <measureGroup name="dim_sector" caption="dim_sector"/>
    <measureGroup name="dim_sector1" caption="dim_sector1"/>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Table13" caption="Table13"/>
    <measureGroup name="Table14" caption="Table14"/>
    <measureGroup name="Volatility" caption="Volatility"/>
  </measureGroups>
  <maps count="52">
    <map measureGroup="0" dimension="0"/>
    <map measureGroup="1" dimension="1"/>
    <map measureGroup="2" dimension="2"/>
    <map measureGroup="2" dimension="4"/>
    <map measureGroup="2" dimension="6"/>
    <map measureGroup="3" dimension="3"/>
    <map measureGroup="3" dimension="7"/>
    <map measureGroup="4" dimension="4"/>
    <map measureGroup="5" dimension="5"/>
    <map measureGroup="6" dimension="6"/>
    <map measureGroup="7" dimension="7"/>
    <map measureGroup="8" dimension="8"/>
    <map measureGroup="9" dimension="0"/>
    <map measureGroup="9" dimension="2"/>
    <map measureGroup="9" dimension="4"/>
    <map measureGroup="9" dimension="6"/>
    <map measureGroup="9" dimension="9"/>
    <map measureGroup="10" dimension="0"/>
    <map measureGroup="10" dimension="2"/>
    <map measureGroup="10" dimension="4"/>
    <map measureGroup="10" dimension="6"/>
    <map measureGroup="10" dimension="10"/>
    <map measureGroup="11" dimension="0"/>
    <map measureGroup="11" dimension="2"/>
    <map measureGroup="11" dimension="4"/>
    <map measureGroup="11" dimension="5"/>
    <map measureGroup="11" dimension="6"/>
    <map measureGroup="11" dimension="8"/>
    <map measureGroup="11" dimension="11"/>
    <map measureGroup="12" dimension="2"/>
    <map measureGroup="12" dimension="4"/>
    <map measureGroup="12" dimension="5"/>
    <map measureGroup="12" dimension="6"/>
    <map measureGroup="12" dimension="12"/>
    <map measureGroup="13" dimension="2"/>
    <map measureGroup="13" dimension="4"/>
    <map measureGroup="13" dimension="6"/>
    <map measureGroup="13" dimension="13"/>
    <map measureGroup="14" dimension="0"/>
    <map measureGroup="14" dimension="2"/>
    <map measureGroup="14" dimension="4"/>
    <map measureGroup="14" dimension="5"/>
    <map measureGroup="14" dimension="6"/>
    <map measureGroup="14" dimension="8"/>
    <map measureGroup="14" dimension="14"/>
    <map measureGroup="15" dimension="5"/>
    <map measureGroup="15" dimension="16"/>
    <map measureGroup="16" dimension="17"/>
    <map measureGroup="17" dimension="2"/>
    <map measureGroup="17" dimension="4"/>
    <map measureGroup="17" dimension="6"/>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shal" refreshedDate="46005.297625810184" createdVersion="8" refreshedVersion="8" minRefreshableVersion="3" recordCount="1032" xr:uid="{29013A08-BF91-4724-B734-0D43EEB0AF92}">
  <cacheSource type="worksheet">
    <worksheetSource name="fact_daily_prices"/>
  </cacheSource>
  <cacheFields count="18">
    <cacheField name="date" numFmtId="14">
      <sharedItems containsSemiMixedTypes="0" containsNonDate="0" containsDate="1" containsString="0" minDate="2025-01-01T00:00:00" maxDate="2025-07-01T00:00:00" count="129">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sharedItems>
      <fieldGroup par="17"/>
    </cacheField>
    <cacheField name="company_id" numFmtId="0">
      <sharedItems/>
    </cacheField>
    <cacheField name="open" numFmtId="0">
      <sharedItems containsSemiMixedTypes="0" containsString="0" containsNumber="1" minValue="212.44" maxValue="2306.96"/>
    </cacheField>
    <cacheField name="high" numFmtId="0">
      <sharedItems containsSemiMixedTypes="0" containsString="0" containsNumber="1" minValue="215.26" maxValue="2324.77"/>
    </cacheField>
    <cacheField name="low" numFmtId="0">
      <sharedItems containsSemiMixedTypes="0" containsString="0" containsNumber="1" minValue="209.62" maxValue="2289.15"/>
    </cacheField>
    <cacheField name="close" numFmtId="0">
      <sharedItems containsSemiMixedTypes="0" containsString="0" containsNumber="1" minValue="213.57" maxValue="2304.4"/>
    </cacheField>
    <cacheField name="volume" numFmtId="0">
      <sharedItems containsSemiMixedTypes="0" containsString="0" containsNumber="1" containsInteger="1" minValue="1009" maxValue="49998"/>
    </cacheField>
    <cacheField name="calendar_id" numFmtId="0">
      <sharedItems containsSemiMixedTypes="0" containsString="0" containsNumber="1" containsInteger="1" minValue="1" maxValue="181"/>
    </cacheField>
    <cacheField name="cumulative_factor" numFmtId="0">
      <sharedItems containsSemiMixedTypes="0" containsString="0" containsNumber="1" minValue="1" maxValue="4"/>
    </cacheField>
    <cacheField name="adjusted_close" numFmtId="0">
      <sharedItems containsSemiMixedTypes="0" containsString="0" containsNumber="1" minValue="198.2166666666667" maxValue="2304.4"/>
    </cacheField>
    <cacheField name="avg_vol" numFmtId="0">
      <sharedItems containsSemiMixedTypes="0" containsString="0" containsNumber="1" minValue="24653.92248062016" maxValue="27069.81395348837"/>
    </cacheField>
    <cacheField name="is_volume_suspect" numFmtId="0">
      <sharedItems/>
    </cacheField>
    <cacheField name="Prev_close" numFmtId="0">
      <sharedItems containsMixedTypes="1" containsNumber="1" minValue="213.57" maxValue="2304.4"/>
    </cacheField>
    <cacheField name="daily Rturn " numFmtId="165">
      <sharedItems containsSemiMixedTypes="0" containsString="0" containsNumber="1" minValue="-3.4829120901555675E-2" maxValue="4.3649144023279511E-2"/>
    </cacheField>
    <cacheField name="Eomonth" numFmtId="14">
      <sharedItems containsSemiMixedTypes="0" containsNonDate="0" containsDate="1" containsString="0" minDate="2025-01-31T00:00:00" maxDate="2025-07-01T00:00:00"/>
    </cacheField>
    <cacheField name="sector_name" numFmtId="0">
      <sharedItems containsNonDate="0" containsString="0" containsBlank="1"/>
    </cacheField>
    <cacheField name="Days (date)" numFmtId="0" databaseField="0">
      <fieldGroup base="0">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0">
        <rangePr groupBy="months" startDate="2025-01-01T00:00:00" endDate="2025-07-01T00:00:00"/>
        <groupItems count="14">
          <s v="&lt;01-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1098256845"/>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12847222" backgroundQuery="1" createdVersion="3" refreshedVersion="8" minRefreshableVersion="3" recordCount="0" supportSubquery="1" supportAdvancedDrill="1" xr:uid="{3A6C316B-2669-4F6A-B276-52E342763E6B}">
  <cacheSource type="external" connectionId="13">
    <extLst>
      <ext xmlns:x14="http://schemas.microsoft.com/office/spreadsheetml/2009/9/main" uri="{F057638F-6D5F-4e77-A914-E7F072B9BCA8}">
        <x14:sourceConnection name="ThisWorkbookDataModel"/>
      </ext>
    </extLst>
  </cacheSource>
  <cacheFields count="0"/>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2" memberValueDatatype="20" unbalanced="0"/>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2" memberValueDatatype="130" unbalanced="0"/>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extLst>
    <ext xmlns:x14="http://schemas.microsoft.com/office/spreadsheetml/2009/9/main" uri="{725AE2AE-9491-48be-B2B4-4EB974FC3084}">
      <x14:pivotCacheDefinition slicerData="1" pivotCacheId="199107230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005.297624189814" backgroundQuery="1" createdVersion="3" refreshedVersion="8" minRefreshableVersion="3" recordCount="0" supportSubquery="1" supportAdvancedDrill="1" xr:uid="{EDC81945-C2D8-4F29-8CDF-AB97ACB511F5}">
  <cacheSource type="external" connectionId="13">
    <extLst>
      <ext xmlns:x14="http://schemas.microsoft.com/office/spreadsheetml/2009/9/main" uri="{F057638F-6D5F-4e77-A914-E7F072B9BCA8}">
        <x14:sourceConnection name="ThisWorkbookDataModel"/>
      </ext>
    </extLst>
  </cacheSource>
  <cacheFields count="0"/>
  <cacheHierarchies count="179">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alendar].[Month_name]" caption="Month_name" attribute="1" defaultMemberUniqueName="[dim_calendar].[Month_name].[All]" allUniqueName="[dim_calendar].[Month_name].[All]" dimensionUniqueName="[dim_calendar]" displayFolder="" count="0" memberValueDatatype="130" unbalanced="0"/>
    <cacheHierarchy uniqueName="[dim_calendar1].[date]" caption="date" attribute="1" time="1" defaultMemberUniqueName="[dim_calendar1].[date].[All]" allUniqueName="[dim_calendar1].[date].[All]" dimensionUniqueName="[dim_calendar1]" displayFolder="" count="0" memberValueDatatype="7" unbalanced="0"/>
    <cacheHierarchy uniqueName="[dim_calendar1].[calendar_id]" caption="calendar_id" attribute="1" defaultMemberUniqueName="[dim_calendar1].[calendar_id].[All]" allUniqueName="[dim_calendar1].[calendar_id].[All]" dimensionUniqueName="[dim_calendar1]" displayFolder="" count="0" memberValueDatatype="20" unbalanced="0"/>
    <cacheHierarchy uniqueName="[dim_calendar1].[year]" caption="year" attribute="1" defaultMemberUniqueName="[dim_calendar1].[year].[All]" allUniqueName="[dim_calendar1].[year].[All]" dimensionUniqueName="[dim_calendar1]" displayFolder="" count="0" memberValueDatatype="20" unbalanced="0"/>
    <cacheHierarchy uniqueName="[dim_calendar1].[month]" caption="month" attribute="1" defaultMemberUniqueName="[dim_calendar1].[month].[All]" allUniqueName="[dim_calendar1].[month].[All]" dimensionUniqueName="[dim_calendar1]" displayFolder="" count="0" memberValueDatatype="20" unbalanced="0"/>
    <cacheHierarchy uniqueName="[dim_calendar1].[day]" caption="day" attribute="1" defaultMemberUniqueName="[dim_calendar1].[day].[All]" allUniqueName="[dim_calendar1].[day].[All]" dimensionUniqueName="[dim_calendar1]" displayFolder="" count="0" memberValueDatatype="20" unbalanced="0"/>
    <cacheHierarchy uniqueName="[dim_calendar1].[is_month_start]" caption="is_month_start" attribute="1" defaultMemberUniqueName="[dim_calendar1].[is_month_start].[All]" allUniqueName="[dim_calendar1].[is_month_start].[All]" dimensionUniqueName="[dim_calendar1]" displayFolder="" count="0" memberValueDatatype="11" unbalanced="0"/>
    <cacheHierarchy uniqueName="[dim_calendar1].[date (Month)]" caption="date (Month)" attribute="1" defaultMemberUniqueName="[dim_calendar1].[date (Month)].[All]" allUniqueName="[dim_calendar1].[date (Month)].[All]" dimensionUniqueName="[dim_calendar1]" displayFolder="" count="0" memberValueDatatype="130" unbalanced="0"/>
    <cacheHierarchy uniqueName="[dim_calendar1].[Month_name]" caption="Month_name" attribute="1" defaultMemberUniqueName="[dim_calendar1].[Month_name].[All]" allUniqueName="[dim_calendar1].[Month_name].[All]" dimensionUniqueName="[dim_calendar1]"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company1].[company_id]" caption="company_id" attribute="1" defaultMemberUniqueName="[dim_company1].[company_id].[All]" allUniqueName="[dim_company1].[company_id].[All]" dimensionUniqueName="[dim_company1]" displayFolder="" count="0" memberValueDatatype="130" unbalanced="0"/>
    <cacheHierarchy uniqueName="[dim_company1].[ticker]" caption="ticker" attribute="1" defaultMemberUniqueName="[dim_company1].[ticker].[All]" allUniqueName="[dim_company1].[ticker].[All]" dimensionUniqueName="[dim_company1]" displayFolder="" count="0" memberValueDatatype="130" unbalanced="0"/>
    <cacheHierarchy uniqueName="[dim_company1].[company_name]" caption="company_name" attribute="1" defaultMemberUniqueName="[dim_company1].[company_name].[All]" allUniqueName="[dim_company1].[company_name].[All]" dimensionUniqueName="[dim_company1]" displayFolder="" count="0" memberValueDatatype="130" unbalanced="0"/>
    <cacheHierarchy uniqueName="[dim_company1].[sector_id]" caption="sector_id" attribute="1" defaultMemberUniqueName="[dim_company1].[sector_id].[All]" allUniqueName="[dim_company1].[sector_id].[All]" dimensionUniqueName="[dim_company1]" displayFolder="" count="0" memberValueDatatype="130" unbalanced="0"/>
    <cacheHierarchy uniqueName="[dim_company1].[exchange_id]" caption="exchange_id" attribute="1" defaultMemberUniqueName="[dim_company1].[exchange_id].[All]" allUniqueName="[dim_company1].[exchange_id].[All]" dimensionUniqueName="[dim_company1]"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sector1].[sector_id]" caption="sector_id" attribute="1" defaultMemberUniqueName="[dim_sector1].[sector_id].[All]" allUniqueName="[dim_sector1].[sector_id].[All]" dimensionUniqueName="[dim_sector1]" displayFolder="" count="0" memberValueDatatype="130" unbalanced="0"/>
    <cacheHierarchy uniqueName="[dim_sector1].[sector_name]" caption="sector_name" attribute="1" defaultMemberUniqueName="[dim_sector1].[sector_name].[All]" allUniqueName="[dim_sector1].[sector_name].[All]" dimensionUniqueName="[dim_sector1]"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Prev_close]" caption="Prev_close" attribute="1" defaultMemberUniqueName="[fact_daily_prices].[Prev_close].[All]" allUniqueName="[fact_daily_prices].[Prev_close].[All]" dimensionUniqueName="[fact_daily_prices]" displayFolder="" count="0" memberValueDatatype="130" unbalanced="0"/>
    <cacheHierarchy uniqueName="[fact_daily_prices].[daily Rturn]" caption="daily Rturn" attribute="1" defaultMemberUniqueName="[fact_daily_prices].[daily Rturn].[All]" allUniqueName="[fact_daily_prices].[daily Rturn].[All]" dimensionUniqueName="[fact_daily_prices]" displayFolder="" count="0" memberValueDatatype="5" unbalanced="0"/>
    <cacheHierarchy uniqueName="[fact_daily_prices].[Eomonth]" caption="Eomonth" attribute="1" time="1" defaultMemberUniqueName="[fact_daily_prices].[Eomonth].[All]" allUniqueName="[fact_daily_prices].[Eomonth].[All]" dimensionUniqueName="[fact_daily_prices]" displayFolder="" count="0" memberValueDatatype="7" unbalanced="0"/>
    <cacheHierarchy uniqueName="[fact_daily_prices].[sector_name]" caption="sector_name" attribute="1" defaultMemberUniqueName="[fact_daily_prices].[sector_name].[All]" allUniqueName="[fact_daily_prices].[sector_name].[All]" dimensionUniqueName="[fact_daily_prices]" displayFolder="" count="0" memberValueDatatype="130"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DAY]" caption="DAY" attribute="1" defaultMemberUniqueName="[fact_trades].[DAY].[All]" allUniqueName="[fact_trades].[DAY].[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Transaction_value]" caption="Transaction_value" attribute="1" defaultMemberUniqueName="[fact_trades].[Transaction_value].[All]" allUniqueName="[fact_trades].[Transaction_value].[All]" dimensionUniqueName="[fact_trades]" displayFolder="" count="0" memberValueDatatype="5" unbalanced="0"/>
    <cacheHierarchy uniqueName="[fact_trades].[P&amp;L AMT]" caption="P&amp;L AMT" attribute="1" defaultMemberUniqueName="[fact_trades].[P&amp;L AMT].[All]" allUniqueName="[fact_trades].[P&amp;L AMT].[All]" dimensionUniqueName="[fact_trades]" displayFolder="" count="0" memberValueDatatype="5" unbalanced="0"/>
    <cacheHierarchy uniqueName="[fact_trades].[P&amp;l text]" caption="P&amp;l text" attribute="1" defaultMemberUniqueName="[fact_trades].[P&amp;l text].[All]" allUniqueName="[fact_trades].[P&amp;l text].[All]" dimensionUniqueName="[fact_trades]" displayFolder="" count="0" memberValueDatatype="130" unbalanced="0"/>
    <cacheHierarchy uniqueName="[fact_trades].[Total_qty]" caption="Total_qty" attribute="1" defaultMemberUniqueName="[fact_trades].[Total_qty].[All]" allUniqueName="[fact_trades].[Total_q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Table13].[portfolio_id]" caption="portfolio_id" attribute="1" defaultMemberUniqueName="[Table13].[portfolio_id].[All]" allUniqueName="[Table13].[portfolio_id].[All]" dimensionUniqueName="[Table13]" displayFolder="" count="0" memberValueDatatype="130" unbalanced="0"/>
    <cacheHierarchy uniqueName="[Table13].[company_id]" caption="company_id" attribute="1" defaultMemberUniqueName="[Table13].[company_id].[All]" allUniqueName="[Table13].[company_id].[All]" dimensionUniqueName="[Table13]" displayFolder="" count="0" memberValueDatatype="130" unbalanced="0"/>
    <cacheHierarchy uniqueName="[Table13].[sell_trade_id]" caption="sell_trade_id" attribute="1" defaultMemberUniqueName="[Table13].[sell_trade_id].[All]" allUniqueName="[Table13].[sell_trade_id].[All]" dimensionUniqueName="[Table13]" displayFolder="" count="0" memberValueDatatype="130" unbalanced="0"/>
    <cacheHierarchy uniqueName="[Table13].[trader_id]" caption="trader_id" attribute="1" defaultMemberUniqueName="[Table13].[trader_id].[All]" allUniqueName="[Table13].[trader_id].[All]" dimensionUniqueName="[Table13]" displayFolder="" count="0" memberValueDatatype="130" unbalanced="0"/>
    <cacheHierarchy uniqueName="[Table13].[sell_date]" caption="sell_date" attribute="1" defaultMemberUniqueName="[Table13].[sell_date].[All]" allUniqueName="[Table13].[sell_date].[All]" dimensionUniqueName="[Table13]" displayFolder="" count="0" memberValueDatatype="130" unbalanced="0"/>
    <cacheHierarchy uniqueName="[Table13].[calendar_id]" caption="calendar_id" attribute="1" defaultMemberUniqueName="[Table13].[calendar_id].[All]" allUniqueName="[Table13].[calendar_id].[All]" dimensionUniqueName="[Table13]" displayFolder="" count="0" memberValueDatatype="20" unbalanced="0"/>
    <cacheHierarchy uniqueName="[Table13].[sell_price]" caption="sell_price" attribute="1" defaultMemberUniqueName="[Table13].[sell_price].[All]" allUniqueName="[Table13].[sell_price].[All]" dimensionUniqueName="[Table13]" displayFolder="" count="0" memberValueDatatype="5" unbalanced="0"/>
    <cacheHierarchy uniqueName="[Table13].[quantity_sold]" caption="quantity_sold" attribute="1" defaultMemberUniqueName="[Table13].[quantity_sold].[All]" allUniqueName="[Table13].[quantity_sold].[All]" dimensionUniqueName="[Table13]" displayFolder="" count="0" memberValueDatatype="20" unbalanced="0"/>
    <cacheHierarchy uniqueName="[Table13].[gross_sell_amount]" caption="gross_sell_amount" attribute="1" defaultMemberUniqueName="[Table13].[gross_sell_amount].[All]" allUniqueName="[Table13].[gross_sell_amount].[All]" dimensionUniqueName="[Table13]" displayFolder="" count="0" memberValueDatatype="5" unbalanced="0"/>
    <cacheHierarchy uniqueName="[Table13].[gross_buy_amount]" caption="gross_buy_amount" attribute="1" defaultMemberUniqueName="[Table13].[gross_buy_amount].[All]" allUniqueName="[Table13].[gross_buy_amount].[All]" dimensionUniqueName="[Table13]" displayFolder="" count="0" memberValueDatatype="5" unbalanced="0"/>
    <cacheHierarchy uniqueName="[Table13].[allocated_buy_fees]" caption="allocated_buy_fees" attribute="1" defaultMemberUniqueName="[Table13].[allocated_buy_fees].[All]" allUniqueName="[Table13].[allocated_buy_fees].[All]" dimensionUniqueName="[Table13]" displayFolder="" count="0" memberValueDatatype="5" unbalanced="0"/>
    <cacheHierarchy uniqueName="[Table13].[allocated_sell_fees]" caption="allocated_sell_fees" attribute="1" defaultMemberUniqueName="[Table13].[allocated_sell_fees].[All]" allUniqueName="[Table13].[allocated_sell_fees].[All]" dimensionUniqueName="[Table13]" displayFolder="" count="0" memberValueDatatype="5" unbalanced="0"/>
    <cacheHierarchy uniqueName="[Table13].[total_fees_allocated]" caption="total_fees_allocated" attribute="1" defaultMemberUniqueName="[Table13].[total_fees_allocated].[All]" allUniqueName="[Table13].[total_fees_allocated].[All]" dimensionUniqueName="[Table13]" displayFolder="" count="0" memberValueDatatype="5" unbalanced="0"/>
    <cacheHierarchy uniqueName="[Table13].[avg_buy_price]" caption="avg_buy_price" attribute="1" defaultMemberUniqueName="[Table13].[avg_buy_price].[All]" allUniqueName="[Table13].[avg_buy_price].[All]" dimensionUniqueName="[Table13]" displayFolder="" count="0" memberValueDatatype="5" unbalanced="0"/>
    <cacheHierarchy uniqueName="[Table13].[total_cost_basis]" caption="total_cost_basis" attribute="1" defaultMemberUniqueName="[Table13].[total_cost_basis].[All]" allUniqueName="[Table13].[total_cost_basis].[All]" dimensionUniqueName="[Table13]" displayFolder="" count="0" memberValueDatatype="5" unbalanced="0"/>
    <cacheHierarchy uniqueName="[Table13].[realized_profit]" caption="realized_profit" attribute="1" defaultMemberUniqueName="[Table13].[realized_profit].[All]" allUniqueName="[Table13].[realized_profit].[All]" dimensionUniqueName="[Table13]" displayFolder="" count="0" memberValueDatatype="5" unbalanced="0"/>
    <cacheHierarchy uniqueName="[Table13].[return_pct]" caption="return_pct" attribute="1" defaultMemberUniqueName="[Table13].[return_pct].[All]" allUniqueName="[Table13].[return_pct].[All]" dimensionUniqueName="[Table13]" displayFolder="" count="0" memberValueDatatype="5" unbalanced="0"/>
    <cacheHierarchy uniqueName="[Table13].[win_flag]" caption="win_flag" attribute="1" defaultMemberUniqueName="[Table13].[win_flag].[All]" allUniqueName="[Table13].[win_flag].[All]" dimensionUniqueName="[Table13]" displayFolder="" count="0" memberValueDatatype="20" unbalanced="0"/>
    <cacheHierarchy uniqueName="[Table14].[ticker]" caption="ticker" attribute="1" defaultMemberUniqueName="[Table14].[ticker].[All]" allUniqueName="[Table14].[ticker].[All]" dimensionUniqueName="[Table14]" displayFolder="" count="0" memberValueDatatype="130" unbalanced="0"/>
    <cacheHierarchy uniqueName="[Table14].[company_name]" caption="company_name" attribute="1" defaultMemberUniqueName="[Table14].[company_name].[All]" allUniqueName="[Table14].[company_name].[All]" dimensionUniqueName="[Table14]" displayFolder="" count="0" memberValueDatatype="130" unbalanced="0"/>
    <cacheHierarchy uniqueName="[Table14].[exchange]" caption="exchange" attribute="1" defaultMemberUniqueName="[Table14].[exchange].[All]" allUniqueName="[Table14].[exchange].[All]" dimensionUniqueName="[Table14]" displayFolder="" count="0" memberValueDatatype="130" unbalanced="0"/>
    <cacheHierarchy uniqueName="[Table14].[sector]" caption="sector" attribute="1" defaultMemberUniqueName="[Table14].[sector].[All]" allUniqueName="[Table14].[sector].[All]" dimensionUniqueName="[Table14]" displayFolder="" count="0" memberValueDatatype="130" unbalanced="0"/>
    <cacheHierarchy uniqueName="[Table14].[currency]" caption="currency" attribute="1" defaultMemberUniqueName="[Table14].[currency].[All]" allUniqueName="[Table14].[currency].[All]" dimensionUniqueName="[Table14]" displayFolder="" count="0" memberValueDatatype="130" unbalanced="0"/>
    <cacheHierarchy uniqueName="[Table14].[share_price]" caption="share_price" attribute="1" defaultMemberUniqueName="[Table14].[share_price].[All]" allUniqueName="[Table14].[share_price].[All]" dimensionUniqueName="[Table14]" displayFolder="" count="0" memberValueDatatype="20" unbalanced="0"/>
    <cacheHierarchy uniqueName="[Table14].[outstanding_shares]" caption="outstanding_shares" attribute="1" defaultMemberUniqueName="[Table14].[outstanding_shares].[All]" allUniqueName="[Table14].[outstanding_shares].[All]" dimensionUniqueName="[Table14]" displayFolder="" count="0" memberValueDatatype="20" unbalanced="0"/>
    <cacheHierarchy uniqueName="[Table14].[market_cap]" caption="market_cap" attribute="1" defaultMemberUniqueName="[Table14].[market_cap].[All]" allUniqueName="[Table14].[market_cap].[All]" dimensionUniqueName="[Table14]" displayFolder="" count="0" memberValueDatatype="20" unbalanced="0"/>
    <cacheHierarchy uniqueName="[Table14].[quantity]" caption="quantity" attribute="1" defaultMemberUniqueName="[Table14].[quantity].[All]" allUniqueName="[Table14].[quantity].[All]" dimensionUniqueName="[Table14]" displayFolder="" count="0" memberValueDatatype="20" unbalanced="0"/>
    <cacheHierarchy uniqueName="[Table14].[buy_price]" caption="buy_price" attribute="1" defaultMemberUniqueName="[Table14].[buy_price].[All]" allUniqueName="[Table14].[buy_price].[All]" dimensionUniqueName="[Table14]" displayFolder="" count="0" memberValueDatatype="5" unbalanced="0"/>
    <cacheHierarchy uniqueName="[Table14].[initial_value]" caption="initial_value" attribute="1" defaultMemberUniqueName="[Table14].[initial_value].[All]" allUniqueName="[Table14].[initial_value].[All]" dimensionUniqueName="[Table14]" displayFolder="" count="0" memberValueDatatype="5" unbalanced="0"/>
    <cacheHierarchy uniqueName="[Table14].[current_price]" caption="current_price" attribute="1" defaultMemberUniqueName="[Table14].[current_price].[All]" allUniqueName="[Table14].[current_price].[All]" dimensionUniqueName="[Table14]" displayFolder="" count="0" memberValueDatatype="20" unbalanced="0"/>
    <cacheHierarchy uniqueName="[Table14].[current_value]" caption="current_value" attribute="1" defaultMemberUniqueName="[Table14].[current_value].[All]" allUniqueName="[Table14].[current_value].[All]" dimensionUniqueName="[Table14]" displayFolder="" count="0" memberValueDatatype="20" unbalanced="0"/>
    <cacheHierarchy uniqueName="[Table14].[return_pct]" caption="return_pct" attribute="1" defaultMemberUniqueName="[Table14].[return_pct].[All]" allUniqueName="[Table14].[return_pct].[All]" dimensionUniqueName="[Table14]" displayFolder="" count="0" memberValueDatatype="5" unbalanced="0"/>
    <cacheHierarchy uniqueName="[Volatility].[company]" caption="company" attribute="1" defaultMemberUniqueName="[Volatility].[company].[All]" allUniqueName="[Volatility].[company].[All]" dimensionUniqueName="[Volatility]" displayFolder="" count="0" memberValueDatatype="130" unbalanced="0"/>
    <cacheHierarchy uniqueName="[Volatility].[company_name]" caption="company_name" attribute="1" defaultMemberUniqueName="[Volatility].[company_name].[All]" allUniqueName="[Volatility].[company_name].[All]" dimensionUniqueName="[Volatility]" displayFolder="" count="0" memberValueDatatype="130" unbalanced="0"/>
    <cacheHierarchy uniqueName="[Volatility].[volatility]" caption="volatility" attribute="1" defaultMemberUniqueName="[Volatility].[volatility].[All]" allUniqueName="[Volatility].[volatility].[All]" dimensionUniqueName="[Volatility]" displayFolder="" count="0" memberValueDatatype="5"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dim_calendar1].[date (Month Index)]" caption="date (Month Index)" attribute="1" defaultMemberUniqueName="[dim_calendar1].[date (Month Index)].[All]" allUniqueName="[dim_calendar1].[date (Month Index)].[All]" dimensionUniqueName="[dim_calendar1]" displayFolder="" count="0" memberValueDatatype="20" unbalanced="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Table13]" caption="__XL_Count Table13" measure="1" displayFolder="" measureGroup="Table13" count="0" hidden="1"/>
    <cacheHierarchy uniqueName="[Measures].[__XL_Count Table14]" caption="__XL_Count Table14" measure="1" displayFolder="" measureGroup="Table14" count="0" hidden="1"/>
    <cacheHierarchy uniqueName="[Measures].[__XL_Count Table15]" caption="__XL_Count Table15" measure="1" displayFolder="" measureGroup="Volatility" count="0" hidden="1"/>
    <cacheHierarchy uniqueName="[Measures].[__XL_Count dim_calendar1]" caption="__XL_Count dim_calendar1" measure="1" displayFolder="" measureGroup="dim_calendar1" count="0" hidden="1"/>
    <cacheHierarchy uniqueName="[Measures].[__XL_Count dim_company1]" caption="__XL_Count dim_company1" measure="1" displayFolder="" measureGroup="dim_company1" count="0" hidden="1"/>
    <cacheHierarchy uniqueName="[Measures].[__XL_Count dim_sector1]" caption="__XL_Count dim_sector1" measure="1" displayFolder="" measureGroup="dim_sector1" count="0" hidden="1"/>
    <cacheHierarchy uniqueName="[Measures].[__No measures defined]" caption="__No measures defined" measure="1" displayFolder="" count="0" hidden="1"/>
    <cacheHierarchy uniqueName="[Measures].[Sum of daily Rturn]" caption="Sum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Total_qty]" caption="Sum of Total_qty" measure="1" displayFolder="" measureGroup="fact_trades" count="0" hidden="1">
      <extLst>
        <ext xmlns:x15="http://schemas.microsoft.com/office/spreadsheetml/2010/11/main" uri="{B97F6D7D-B522-45F9-BDA1-12C45D357490}">
          <x15:cacheHierarchy aggregatedColumn="96"/>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97"/>
        </ext>
      </extLst>
    </cacheHierarchy>
    <cacheHierarchy uniqueName="[Measures].[Max of price]" caption="Max of price" measure="1" displayFolder="" measureGroup="fact_trades" count="0" hidden="1">
      <extLst>
        <ext xmlns:x15="http://schemas.microsoft.com/office/spreadsheetml/2010/11/main" uri="{B97F6D7D-B522-45F9-BDA1-12C45D357490}">
          <x15:cacheHierarchy aggregatedColumn="97"/>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45"/>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46"/>
        </ext>
      </extLst>
    </cacheHierarchy>
    <cacheHierarchy uniqueName="[Measures].[Sum of P&amp;L AMT]" caption="Sum of P&amp;L AMT" measure="1" displayFolder="" measureGroup="fact_trades" count="0" hidden="1">
      <extLst>
        <ext xmlns:x15="http://schemas.microsoft.com/office/spreadsheetml/2010/11/main" uri="{B97F6D7D-B522-45F9-BDA1-12C45D357490}">
          <x15:cacheHierarchy aggregatedColumn="94"/>
        </ext>
      </extLst>
    </cacheHierarchy>
    <cacheHierarchy uniqueName="[Measures].[Average of daily Rturn]" caption="Average of daily Rturn" measure="1" displayFolder="" measureGroup="fact_daily_price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trades" count="0" hidden="1">
      <extLst>
        <ext xmlns:x15="http://schemas.microsoft.com/office/spreadsheetml/2010/11/main" uri="{B97F6D7D-B522-45F9-BDA1-12C45D357490}">
          <x15:cacheHierarchy aggregatedColumn="92"/>
        </ext>
      </extLst>
    </cacheHierarchy>
    <cacheHierarchy uniqueName="[Measures].[Sum of Transaction_value]" caption="Sum of Transaction_value" measure="1" displayFolder="" measureGroup="fact_trades" count="0" hidden="1">
      <extLst>
        <ext xmlns:x15="http://schemas.microsoft.com/office/spreadsheetml/2010/11/main" uri="{B97F6D7D-B522-45F9-BDA1-12C45D357490}">
          <x15:cacheHierarchy aggregatedColumn="93"/>
        </ext>
      </extLst>
    </cacheHierarchy>
    <cacheHierarchy uniqueName="[Measures].[Sum of quantity 2]" caption="Sum of quantity 2" measure="1" displayFolder="" measureGroup="Table14" count="0" hidden="1">
      <extLst>
        <ext xmlns:x15="http://schemas.microsoft.com/office/spreadsheetml/2010/11/main" uri="{B97F6D7D-B522-45F9-BDA1-12C45D357490}">
          <x15:cacheHierarchy aggregatedColumn="133"/>
        </ext>
      </extLst>
    </cacheHierarchy>
    <cacheHierarchy uniqueName="[Measures].[Sum of current_price]" caption="Sum of current_price" measure="1" displayFolder="" measureGroup="Table14" count="0" hidden="1">
      <extLst>
        <ext xmlns:x15="http://schemas.microsoft.com/office/spreadsheetml/2010/11/main" uri="{B97F6D7D-B522-45F9-BDA1-12C45D357490}">
          <x15:cacheHierarchy aggregatedColumn="136"/>
        </ext>
      </extLst>
    </cacheHierarchy>
    <cacheHierarchy uniqueName="[Measures].[Sum of current_value]" caption="Sum of current_value" measure="1" displayFolder="" measureGroup="Table14" count="0" hidden="1">
      <extLst>
        <ext xmlns:x15="http://schemas.microsoft.com/office/spreadsheetml/2010/11/main" uri="{B97F6D7D-B522-45F9-BDA1-12C45D357490}">
          <x15:cacheHierarchy aggregatedColumn="137"/>
        </ext>
      </extLst>
    </cacheHierarchy>
    <cacheHierarchy uniqueName="[Measures].[Sum of market_cap]" caption="Sum of market_cap" measure="1" displayFolder="" measureGroup="Table14" count="0" hidden="1">
      <extLst>
        <ext xmlns:x15="http://schemas.microsoft.com/office/spreadsheetml/2010/11/main" uri="{B97F6D7D-B522-45F9-BDA1-12C45D357490}">
          <x15:cacheHierarchy aggregatedColumn="132"/>
        </ext>
      </extLst>
    </cacheHierarchy>
    <cacheHierarchy uniqueName="[Measures].[Sum of volatility]" caption="Sum of volatility" measure="1" displayFolder="" measureGroup="Volatility" count="0" hidden="1">
      <extLst>
        <ext xmlns:x15="http://schemas.microsoft.com/office/spreadsheetml/2010/11/main" uri="{B97F6D7D-B522-45F9-BDA1-12C45D357490}">
          <x15:cacheHierarchy aggregatedColumn="141"/>
        </ext>
      </extLst>
    </cacheHierarchy>
    <cacheHierarchy uniqueName="[Measures].[Average of volatility]" caption="Average of volatility" measure="1" displayFolder="" measureGroup="Volatility" count="0" hidden="1">
      <extLst>
        <ext xmlns:x15="http://schemas.microsoft.com/office/spreadsheetml/2010/11/main" uri="{B97F6D7D-B522-45F9-BDA1-12C45D357490}">
          <x15:cacheHierarchy aggregatedColumn="141"/>
        </ext>
      </extLst>
    </cacheHierarchy>
  </cacheHierarchies>
  <kpis count="0"/>
  <extLst>
    <ext xmlns:x14="http://schemas.microsoft.com/office/spreadsheetml/2009/9/main" uri="{725AE2AE-9491-48be-B2B4-4EB974FC3084}">
      <x14:pivotCacheDefinition slicerData="1" pivotCacheId="16729464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x v="0"/>
    <s v="COMP001"/>
    <n v="796.56"/>
    <n v="800.79"/>
    <n v="792.33"/>
    <n v="800.53"/>
    <n v="42106"/>
    <n v="1"/>
    <n v="1.5"/>
    <n v="533.68666666666661"/>
    <n v="25295.844961240309"/>
    <b v="0"/>
    <b v="0"/>
    <n v="0"/>
    <d v="2025-01-31T00:00:00"/>
    <m/>
  </r>
  <r>
    <x v="1"/>
    <s v="COMP001"/>
    <n v="805.97"/>
    <n v="809.55"/>
    <n v="802.39"/>
    <n v="803.94"/>
    <n v="9680"/>
    <n v="2"/>
    <n v="1.5"/>
    <n v="535.96"/>
    <n v="25295.844961240309"/>
    <b v="0"/>
    <n v="800.53"/>
    <n v="4.2596779633493837E-3"/>
    <d v="2025-01-31T00:00:00"/>
    <m/>
  </r>
  <r>
    <x v="2"/>
    <s v="COMP001"/>
    <n v="809.42"/>
    <n v="818.12"/>
    <n v="800.72"/>
    <n v="806.96"/>
    <n v="36153"/>
    <n v="3"/>
    <n v="1.5"/>
    <n v="537.97333333333336"/>
    <n v="25295.844961240309"/>
    <b v="0"/>
    <n v="803.94"/>
    <n v="3.7564992412368855E-3"/>
    <d v="2025-01-31T00:00:00"/>
    <m/>
  </r>
  <r>
    <x v="3"/>
    <s v="COMP001"/>
    <n v="818.82"/>
    <n v="831.19"/>
    <n v="806.45"/>
    <n v="817.5"/>
    <n v="9120"/>
    <n v="6"/>
    <n v="1.5"/>
    <n v="545"/>
    <n v="25295.844961240309"/>
    <b v="0"/>
    <n v="806.96"/>
    <n v="1.3061366114801184E-2"/>
    <d v="2025-01-31T00:00:00"/>
    <m/>
  </r>
  <r>
    <x v="4"/>
    <s v="COMP001"/>
    <n v="805.15"/>
    <n v="813.57"/>
    <n v="796.72"/>
    <n v="811.73"/>
    <n v="21445"/>
    <n v="7"/>
    <n v="1.5"/>
    <n v="541.15333333333331"/>
    <n v="25295.844961240309"/>
    <b v="0"/>
    <n v="817.5"/>
    <n v="-7.0581039755351462E-3"/>
    <d v="2025-01-31T00:00:00"/>
    <m/>
  </r>
  <r>
    <x v="5"/>
    <s v="COMP001"/>
    <n v="810.34"/>
    <n v="817.79"/>
    <n v="802.88"/>
    <n v="806.57"/>
    <n v="32065"/>
    <n v="8"/>
    <n v="1.5"/>
    <n v="537.71333333333337"/>
    <n v="25295.844961240309"/>
    <b v="0"/>
    <n v="811.73"/>
    <n v="-6.3567935150850262E-3"/>
    <d v="2025-01-31T00:00:00"/>
    <m/>
  </r>
  <r>
    <x v="6"/>
    <s v="COMP001"/>
    <n v="804.7"/>
    <n v="816.71"/>
    <n v="792.7"/>
    <n v="800.97"/>
    <n v="46936"/>
    <n v="9"/>
    <n v="1.5"/>
    <n v="533.98"/>
    <n v="25295.844961240309"/>
    <b v="0"/>
    <n v="806.57"/>
    <n v="-6.94298077042293E-3"/>
    <d v="2025-01-31T00:00:00"/>
    <m/>
  </r>
  <r>
    <x v="7"/>
    <s v="COMP001"/>
    <n v="793.07"/>
    <n v="795.72"/>
    <n v="790.42"/>
    <n v="791.89"/>
    <n v="21932"/>
    <n v="10"/>
    <n v="1.5"/>
    <n v="527.92666666666662"/>
    <n v="25295.844961240309"/>
    <b v="0"/>
    <n v="800.97"/>
    <n v="-1.1336254791065883E-2"/>
    <d v="2025-01-31T00:00:00"/>
    <m/>
  </r>
  <r>
    <x v="8"/>
    <s v="COMP001"/>
    <n v="768.48"/>
    <n v="780.24"/>
    <n v="756.73"/>
    <n v="766.43"/>
    <n v="44016"/>
    <n v="13"/>
    <n v="1.5"/>
    <n v="510.95333333333332"/>
    <n v="25295.844961240309"/>
    <b v="0"/>
    <n v="791.89"/>
    <n v="-3.2150930053416557E-2"/>
    <d v="2025-01-31T00:00:00"/>
    <m/>
  </r>
  <r>
    <x v="9"/>
    <s v="COMP001"/>
    <n v="772.58"/>
    <n v="780.18"/>
    <n v="764.98"/>
    <n v="775.85"/>
    <n v="2154"/>
    <n v="14"/>
    <n v="1.5"/>
    <n v="517.23333333333335"/>
    <n v="25295.844961240309"/>
    <b v="1"/>
    <n v="766.43"/>
    <n v="1.2290750623018506E-2"/>
    <d v="2025-01-31T00:00:00"/>
    <m/>
  </r>
  <r>
    <x v="10"/>
    <s v="COMP001"/>
    <n v="787.6"/>
    <n v="797.49"/>
    <n v="777.72"/>
    <n v="784.06"/>
    <n v="13183"/>
    <n v="15"/>
    <n v="1.5"/>
    <n v="522.70666666666659"/>
    <n v="25295.844961240309"/>
    <b v="0"/>
    <n v="775.85"/>
    <n v="1.0581942385770345E-2"/>
    <d v="2025-01-31T00:00:00"/>
    <m/>
  </r>
  <r>
    <x v="11"/>
    <s v="COMP001"/>
    <n v="768.68"/>
    <n v="782.43"/>
    <n v="754.94"/>
    <n v="769.33"/>
    <n v="6539"/>
    <n v="16"/>
    <n v="1.5"/>
    <n v="512.88666666666666"/>
    <n v="25295.844961240309"/>
    <b v="0"/>
    <n v="784.06"/>
    <n v="-1.8786827538708653E-2"/>
    <d v="2025-01-31T00:00:00"/>
    <m/>
  </r>
  <r>
    <x v="12"/>
    <s v="COMP001"/>
    <n v="767.61"/>
    <n v="779.13"/>
    <n v="756.09"/>
    <n v="765.38"/>
    <n v="49354"/>
    <n v="17"/>
    <n v="1.5"/>
    <n v="510.25333333333327"/>
    <n v="25295.844961240309"/>
    <b v="0"/>
    <n v="769.33"/>
    <n v="-5.1343376704405721E-3"/>
    <d v="2025-01-31T00:00:00"/>
    <m/>
  </r>
  <r>
    <x v="13"/>
    <s v="COMP001"/>
    <n v="754.13"/>
    <n v="764.08"/>
    <n v="744.17"/>
    <n v="758.43"/>
    <n v="3200"/>
    <n v="20"/>
    <n v="1.5"/>
    <n v="505.62"/>
    <n v="25295.844961240309"/>
    <b v="0"/>
    <n v="765.38"/>
    <n v="-9.0804567665735258E-3"/>
    <d v="2025-01-31T00:00:00"/>
    <m/>
  </r>
  <r>
    <x v="14"/>
    <s v="COMP001"/>
    <n v="750.75"/>
    <n v="752"/>
    <n v="749.5"/>
    <n v="751.92"/>
    <n v="12969"/>
    <n v="21"/>
    <n v="1.5"/>
    <n v="501.28"/>
    <n v="25295.844961240309"/>
    <b v="0"/>
    <n v="758.43"/>
    <n v="-8.583521221470658E-3"/>
    <d v="2025-01-31T00:00:00"/>
    <m/>
  </r>
  <r>
    <x v="15"/>
    <s v="COMP001"/>
    <n v="732.39"/>
    <n v="742.23"/>
    <n v="722.55"/>
    <n v="732.1"/>
    <n v="47760"/>
    <n v="22"/>
    <n v="1.5"/>
    <n v="488.06666666666672"/>
    <n v="25295.844961240309"/>
    <b v="0"/>
    <n v="751.92"/>
    <n v="-2.6359187147568807E-2"/>
    <d v="2025-01-31T00:00:00"/>
    <m/>
  </r>
  <r>
    <x v="16"/>
    <s v="COMP001"/>
    <n v="727.63"/>
    <n v="729.04"/>
    <n v="726.22"/>
    <n v="726.49"/>
    <n v="26876"/>
    <n v="23"/>
    <n v="1.5"/>
    <n v="484.32666666666671"/>
    <n v="25295.844961240309"/>
    <b v="0"/>
    <n v="732.1"/>
    <n v="-7.6628875836634519E-3"/>
    <d v="2025-01-31T00:00:00"/>
    <m/>
  </r>
  <r>
    <x v="17"/>
    <s v="COMP001"/>
    <n v="730.78"/>
    <n v="734.77"/>
    <n v="726.79"/>
    <n v="732.15"/>
    <n v="47214"/>
    <n v="24"/>
    <n v="1.5"/>
    <n v="488.1"/>
    <n v="25295.844961240309"/>
    <b v="0"/>
    <n v="726.49"/>
    <n v="7.790884939916541E-3"/>
    <d v="2025-01-31T00:00:00"/>
    <m/>
  </r>
  <r>
    <x v="18"/>
    <s v="COMP001"/>
    <n v="759.45"/>
    <n v="767.23"/>
    <n v="751.67"/>
    <n v="756.33"/>
    <n v="5555"/>
    <n v="27"/>
    <n v="1.5"/>
    <n v="504.22"/>
    <n v="25295.844961240309"/>
    <b v="0"/>
    <n v="732.15"/>
    <n v="3.302601925834879E-2"/>
    <d v="2025-01-31T00:00:00"/>
    <m/>
  </r>
  <r>
    <x v="19"/>
    <s v="COMP001"/>
    <n v="759.3"/>
    <n v="768.01"/>
    <n v="750.6"/>
    <n v="760.27"/>
    <n v="18429"/>
    <n v="28"/>
    <n v="1.5"/>
    <n v="506.84666666666658"/>
    <n v="25295.844961240309"/>
    <b v="0"/>
    <n v="756.33"/>
    <n v="5.2093662819139011E-3"/>
    <d v="2025-01-31T00:00:00"/>
    <m/>
  </r>
  <r>
    <x v="20"/>
    <s v="COMP001"/>
    <n v="756.07"/>
    <n v="765.34"/>
    <n v="746.8"/>
    <n v="761.63"/>
    <n v="4436"/>
    <n v="29"/>
    <n v="1.5"/>
    <n v="507.75333333333327"/>
    <n v="25295.844961240309"/>
    <b v="0"/>
    <n v="760.27"/>
    <n v="1.7888381759112075E-3"/>
    <d v="2025-01-31T00:00:00"/>
    <m/>
  </r>
  <r>
    <x v="21"/>
    <s v="COMP001"/>
    <n v="753.7"/>
    <n v="764.24"/>
    <n v="743.16"/>
    <n v="756.88"/>
    <n v="31746"/>
    <n v="30"/>
    <n v="1.5"/>
    <n v="504.58666666666659"/>
    <n v="25295.844961240309"/>
    <b v="0"/>
    <n v="761.63"/>
    <n v="-6.2366240825597729E-3"/>
    <d v="2025-01-31T00:00:00"/>
    <m/>
  </r>
  <r>
    <x v="22"/>
    <s v="COMP001"/>
    <n v="753.55"/>
    <n v="763.3"/>
    <n v="743.8"/>
    <n v="751.35"/>
    <n v="40790"/>
    <n v="31"/>
    <n v="1.5"/>
    <n v="500.9"/>
    <n v="25295.844961240309"/>
    <b v="0"/>
    <n v="756.88"/>
    <n v="-7.306310115209773E-3"/>
    <d v="2025-01-31T00:00:00"/>
    <m/>
  </r>
  <r>
    <x v="23"/>
    <s v="COMP001"/>
    <n v="762.82"/>
    <n v="768.05"/>
    <n v="757.59"/>
    <n v="760.56"/>
    <n v="41764"/>
    <n v="34"/>
    <n v="1.5"/>
    <n v="507.04"/>
    <n v="25295.844961240309"/>
    <b v="0"/>
    <n v="751.35"/>
    <n v="1.2257935715711616E-2"/>
    <d v="2025-02-28T00:00:00"/>
    <m/>
  </r>
  <r>
    <x v="24"/>
    <s v="COMP001"/>
    <n v="762.98"/>
    <n v="771.15"/>
    <n v="754.8"/>
    <n v="763.53"/>
    <n v="45080"/>
    <n v="35"/>
    <n v="1.5"/>
    <n v="509.02"/>
    <n v="25295.844961240309"/>
    <b v="0"/>
    <n v="760.56"/>
    <n v="3.9050173556327279E-3"/>
    <d v="2025-02-28T00:00:00"/>
    <m/>
  </r>
  <r>
    <x v="25"/>
    <s v="COMP001"/>
    <n v="750.42"/>
    <n v="758.28"/>
    <n v="742.55"/>
    <n v="757.62"/>
    <n v="19589"/>
    <n v="36"/>
    <n v="1.5"/>
    <n v="505.08"/>
    <n v="25295.844961240309"/>
    <b v="0"/>
    <n v="763.53"/>
    <n v="-7.7403638363914562E-3"/>
    <d v="2025-02-28T00:00:00"/>
    <m/>
  </r>
  <r>
    <x v="26"/>
    <s v="COMP001"/>
    <n v="748.4"/>
    <n v="762.38"/>
    <n v="734.42"/>
    <n v="748.11"/>
    <n v="48202"/>
    <n v="37"/>
    <n v="1.5"/>
    <n v="498.74"/>
    <n v="25295.844961240309"/>
    <b v="0"/>
    <n v="757.62"/>
    <n v="-1.255246693593093E-2"/>
    <d v="2025-02-28T00:00:00"/>
    <m/>
  </r>
  <r>
    <x v="27"/>
    <s v="COMP001"/>
    <n v="745.23"/>
    <n v="757.93"/>
    <n v="732.53"/>
    <n v="746.77"/>
    <n v="4420"/>
    <n v="38"/>
    <n v="1.5"/>
    <n v="497.84666666666658"/>
    <n v="25295.844961240309"/>
    <b v="0"/>
    <n v="748.11"/>
    <n v="-1.7911804413789842E-3"/>
    <d v="2025-02-28T00:00:00"/>
    <m/>
  </r>
  <r>
    <x v="28"/>
    <s v="COMP001"/>
    <n v="737.94"/>
    <n v="748.29"/>
    <n v="727.6"/>
    <n v="741.94"/>
    <n v="1699"/>
    <n v="41"/>
    <n v="1.5"/>
    <n v="494.62666666666672"/>
    <n v="25295.844961240309"/>
    <b v="1"/>
    <n v="746.77"/>
    <n v="-6.4678548950813869E-3"/>
    <d v="2025-02-28T00:00:00"/>
    <m/>
  </r>
  <r>
    <x v="29"/>
    <s v="COMP001"/>
    <n v="746.21"/>
    <n v="754.72"/>
    <n v="737.69"/>
    <n v="742.06"/>
    <n v="36743"/>
    <n v="42"/>
    <n v="1.5"/>
    <n v="494.70666666666659"/>
    <n v="25295.844961240309"/>
    <b v="0"/>
    <n v="741.94"/>
    <n v="1.6173814594157325E-4"/>
    <d v="2025-02-28T00:00:00"/>
    <m/>
  </r>
  <r>
    <x v="30"/>
    <s v="COMP001"/>
    <n v="744.05"/>
    <n v="752.7"/>
    <n v="735.41"/>
    <n v="740.1"/>
    <n v="27641"/>
    <n v="43"/>
    <n v="1.5"/>
    <n v="493.4"/>
    <n v="25295.844961240309"/>
    <b v="0"/>
    <n v="742.06"/>
    <n v="-2.6412958520873283E-3"/>
    <d v="2025-02-28T00:00:00"/>
    <m/>
  </r>
  <r>
    <x v="31"/>
    <s v="COMP001"/>
    <n v="741.09"/>
    <n v="752.2"/>
    <n v="729.99"/>
    <n v="743.91"/>
    <n v="1569"/>
    <n v="44"/>
    <n v="1.5"/>
    <n v="495.94"/>
    <n v="25295.844961240309"/>
    <b v="1"/>
    <n v="740.1"/>
    <n v="5.1479529793270438E-3"/>
    <d v="2025-02-28T00:00:00"/>
    <m/>
  </r>
  <r>
    <x v="32"/>
    <s v="COMP001"/>
    <n v="738.62"/>
    <n v="745.95"/>
    <n v="731.29"/>
    <n v="732.33"/>
    <n v="46681"/>
    <n v="45"/>
    <n v="1.5"/>
    <n v="488.22"/>
    <n v="25295.844961240309"/>
    <b v="0"/>
    <n v="743.91"/>
    <n v="-1.5566399161188757E-2"/>
    <d v="2025-02-28T00:00:00"/>
    <m/>
  </r>
  <r>
    <x v="33"/>
    <s v="COMP001"/>
    <n v="739.86"/>
    <n v="751.78"/>
    <n v="727.94"/>
    <n v="742.65"/>
    <n v="36777"/>
    <n v="48"/>
    <n v="1.5"/>
    <n v="495.1"/>
    <n v="25295.844961240309"/>
    <b v="0"/>
    <n v="732.33"/>
    <n v="1.4092007701445981E-2"/>
    <d v="2025-02-28T00:00:00"/>
    <m/>
  </r>
  <r>
    <x v="34"/>
    <s v="COMP001"/>
    <n v="768.97"/>
    <n v="773.2"/>
    <n v="764.74"/>
    <n v="769.29"/>
    <n v="46017"/>
    <n v="49"/>
    <n v="1.5"/>
    <n v="512.86"/>
    <n v="25295.844961240309"/>
    <b v="0"/>
    <n v="742.65"/>
    <n v="3.5871541102807498E-2"/>
    <d v="2025-02-28T00:00:00"/>
    <m/>
  </r>
  <r>
    <x v="35"/>
    <s v="COMP001"/>
    <n v="781.47"/>
    <n v="792.7"/>
    <n v="770.24"/>
    <n v="781.13"/>
    <n v="13533"/>
    <n v="50"/>
    <n v="1.5"/>
    <n v="520.75333333333333"/>
    <n v="25295.844961240309"/>
    <b v="0"/>
    <n v="769.29"/>
    <n v="1.5390814907252184E-2"/>
    <d v="2025-02-28T00:00:00"/>
    <m/>
  </r>
  <r>
    <x v="36"/>
    <s v="COMP001"/>
    <n v="783.99"/>
    <n v="789.1"/>
    <n v="778.87"/>
    <n v="783.47"/>
    <n v="20190"/>
    <n v="51"/>
    <n v="1.5"/>
    <n v="522.31333333333339"/>
    <n v="25295.844961240309"/>
    <b v="0"/>
    <n v="781.13"/>
    <n v="2.9956601333965306E-3"/>
    <d v="2025-02-28T00:00:00"/>
    <m/>
  </r>
  <r>
    <x v="37"/>
    <s v="COMP001"/>
    <n v="793.71"/>
    <n v="799.06"/>
    <n v="788.35"/>
    <n v="792.41"/>
    <n v="11647"/>
    <n v="52"/>
    <n v="1.5"/>
    <n v="528.27333333333331"/>
    <n v="25295.844961240309"/>
    <b v="0"/>
    <n v="783.47"/>
    <n v="1.1410775141358241E-2"/>
    <d v="2025-02-28T00:00:00"/>
    <m/>
  </r>
  <r>
    <x v="38"/>
    <s v="COMP001"/>
    <n v="785.73"/>
    <n v="796.88"/>
    <n v="774.58"/>
    <n v="782.59"/>
    <n v="25376"/>
    <n v="55"/>
    <n v="1.5"/>
    <n v="521.72666666666669"/>
    <n v="25295.844961240309"/>
    <b v="0"/>
    <n v="792.41"/>
    <n v="-1.2392574551053036E-2"/>
    <d v="2025-02-28T00:00:00"/>
    <m/>
  </r>
  <r>
    <x v="39"/>
    <s v="COMP001"/>
    <n v="770.64"/>
    <n v="776.95"/>
    <n v="764.33"/>
    <n v="767.31"/>
    <n v="13039"/>
    <n v="56"/>
    <n v="1.5"/>
    <n v="511.54"/>
    <n v="25295.844961240309"/>
    <b v="0"/>
    <n v="782.59"/>
    <n v="-1.9524910872870962E-2"/>
    <d v="2025-02-28T00:00:00"/>
    <m/>
  </r>
  <r>
    <x v="40"/>
    <s v="COMP001"/>
    <n v="774.29"/>
    <n v="785.89"/>
    <n v="762.68"/>
    <n v="775.01"/>
    <n v="26547"/>
    <n v="57"/>
    <n v="1.5"/>
    <n v="516.67333333333329"/>
    <n v="25295.844961240309"/>
    <b v="0"/>
    <n v="767.31"/>
    <n v="1.003505753867413E-2"/>
    <d v="2025-02-28T00:00:00"/>
    <m/>
  </r>
  <r>
    <x v="41"/>
    <s v="COMP001"/>
    <n v="776.57"/>
    <n v="783.61"/>
    <n v="769.54"/>
    <n v="769.96"/>
    <n v="33097"/>
    <n v="58"/>
    <n v="1.5"/>
    <n v="513.30666666666673"/>
    <n v="25295.844961240309"/>
    <b v="0"/>
    <n v="775.01"/>
    <n v="-6.5160449542585961E-3"/>
    <d v="2025-02-28T00:00:00"/>
    <m/>
  </r>
  <r>
    <x v="42"/>
    <s v="COMP001"/>
    <n v="753.52"/>
    <n v="758.61"/>
    <n v="748.43"/>
    <n v="757.19"/>
    <n v="34621"/>
    <n v="59"/>
    <n v="1.5"/>
    <n v="504.79333333333341"/>
    <n v="25295.844961240309"/>
    <b v="0"/>
    <n v="769.96"/>
    <n v="-1.6585277157254899E-2"/>
    <d v="2025-02-28T00:00:00"/>
    <m/>
  </r>
  <r>
    <x v="43"/>
    <s v="COMP001"/>
    <n v="750.31"/>
    <n v="753.93"/>
    <n v="746.69"/>
    <n v="749.01"/>
    <n v="23677"/>
    <n v="62"/>
    <n v="1.5"/>
    <n v="499.34"/>
    <n v="25295.844961240309"/>
    <b v="0"/>
    <n v="757.19"/>
    <n v="-1.0803100938998221E-2"/>
    <d v="2025-03-31T00:00:00"/>
    <m/>
  </r>
  <r>
    <x v="44"/>
    <s v="COMP001"/>
    <n v="742.73"/>
    <n v="747.32"/>
    <n v="738.14"/>
    <n v="738.59"/>
    <n v="43675"/>
    <n v="63"/>
    <n v="1.5"/>
    <n v="492.39333333333337"/>
    <n v="25295.844961240309"/>
    <b v="0"/>
    <n v="749.01"/>
    <n v="-1.3911696773073736E-2"/>
    <d v="2025-03-31T00:00:00"/>
    <m/>
  </r>
  <r>
    <x v="45"/>
    <s v="COMP001"/>
    <n v="738.07"/>
    <n v="740.6"/>
    <n v="735.53"/>
    <n v="740.02"/>
    <n v="16338"/>
    <n v="64"/>
    <n v="1.5"/>
    <n v="493.34666666666658"/>
    <n v="25295.844961240309"/>
    <b v="0"/>
    <n v="738.59"/>
    <n v="1.9361215288589745E-3"/>
    <d v="2025-03-31T00:00:00"/>
    <m/>
  </r>
  <r>
    <x v="46"/>
    <s v="COMP001"/>
    <n v="742.7"/>
    <n v="747.54"/>
    <n v="737.86"/>
    <n v="745.65"/>
    <n v="20508"/>
    <n v="65"/>
    <n v="1.5"/>
    <n v="497.1"/>
    <n v="25295.844961240309"/>
    <b v="0"/>
    <n v="740.02"/>
    <n v="7.6079024891219094E-3"/>
    <d v="2025-03-31T00:00:00"/>
    <m/>
  </r>
  <r>
    <x v="47"/>
    <s v="COMP001"/>
    <n v="748.98"/>
    <n v="758.31"/>
    <n v="739.65"/>
    <n v="754.21"/>
    <n v="22606"/>
    <n v="66"/>
    <n v="1.5"/>
    <n v="502.80666666666667"/>
    <n v="25295.844961240309"/>
    <b v="0"/>
    <n v="745.65"/>
    <n v="1.1479916851069616E-2"/>
    <d v="2025-03-31T00:00:00"/>
    <m/>
  </r>
  <r>
    <x v="48"/>
    <s v="COMP001"/>
    <n v="763.2"/>
    <n v="764.24"/>
    <n v="762.15"/>
    <n v="762.94"/>
    <n v="33093"/>
    <n v="69"/>
    <n v="1.5"/>
    <n v="508.62666666666672"/>
    <n v="25295.844961240309"/>
    <b v="0"/>
    <n v="754.21"/>
    <n v="1.1575025523395364E-2"/>
    <d v="2025-03-31T00:00:00"/>
    <m/>
  </r>
  <r>
    <x v="49"/>
    <s v="COMP001"/>
    <n v="769.67"/>
    <n v="778.75"/>
    <n v="760.59"/>
    <n v="770.42"/>
    <n v="8987"/>
    <n v="70"/>
    <n v="1.5"/>
    <n v="513.61333333333334"/>
    <n v="25295.844961240309"/>
    <b v="0"/>
    <n v="762.94"/>
    <n v="9.8041785723646732E-3"/>
    <d v="2025-03-31T00:00:00"/>
    <m/>
  </r>
  <r>
    <x v="50"/>
    <s v="COMP001"/>
    <n v="762.16"/>
    <n v="770.63"/>
    <n v="753.69"/>
    <n v="768.59"/>
    <n v="47185"/>
    <n v="71"/>
    <n v="1.5"/>
    <n v="512.39333333333332"/>
    <n v="25295.844961240309"/>
    <b v="0"/>
    <n v="770.42"/>
    <n v="-2.37532774330875E-3"/>
    <d v="2025-03-31T00:00:00"/>
    <m/>
  </r>
  <r>
    <x v="51"/>
    <s v="COMP001"/>
    <n v="759.16"/>
    <n v="767.69"/>
    <n v="750.63"/>
    <n v="762.76"/>
    <n v="18214"/>
    <n v="72"/>
    <n v="1.5"/>
    <n v="508.50666666666672"/>
    <n v="25295.844961240309"/>
    <b v="0"/>
    <n v="768.59"/>
    <n v="-7.58531857036917E-3"/>
    <d v="2025-03-31T00:00:00"/>
    <m/>
  </r>
  <r>
    <x v="52"/>
    <s v="COMP001"/>
    <n v="746.26"/>
    <n v="755.07"/>
    <n v="737.44"/>
    <n v="748.58"/>
    <n v="26945"/>
    <n v="73"/>
    <n v="1.5"/>
    <n v="499.05333333333328"/>
    <n v="25295.844961240309"/>
    <b v="0"/>
    <n v="762.76"/>
    <n v="-1.8590382295872818E-2"/>
    <d v="2025-03-31T00:00:00"/>
    <m/>
  </r>
  <r>
    <x v="53"/>
    <s v="COMP001"/>
    <n v="752.09"/>
    <n v="759.59"/>
    <n v="744.59"/>
    <n v="759.2"/>
    <n v="2150"/>
    <n v="76"/>
    <n v="1.5"/>
    <n v="506.13333333333338"/>
    <n v="25295.844961240309"/>
    <b v="1"/>
    <n v="748.58"/>
    <n v="1.4186860455796313E-2"/>
    <d v="2025-03-31T00:00:00"/>
    <m/>
  </r>
  <r>
    <x v="54"/>
    <s v="COMP001"/>
    <n v="759.86"/>
    <n v="768.23"/>
    <n v="751.49"/>
    <n v="757.69"/>
    <n v="2081"/>
    <n v="77"/>
    <n v="1.5"/>
    <n v="505.12666666666672"/>
    <n v="25295.844961240309"/>
    <b v="1"/>
    <n v="759.2"/>
    <n v="-1.9889357218124222E-3"/>
    <d v="2025-03-31T00:00:00"/>
    <m/>
  </r>
  <r>
    <x v="55"/>
    <s v="COMP001"/>
    <n v="757.52"/>
    <n v="767.76"/>
    <n v="747.29"/>
    <n v="753.96"/>
    <n v="47175"/>
    <n v="78"/>
    <n v="1.5"/>
    <n v="502.64"/>
    <n v="25295.844961240309"/>
    <b v="0"/>
    <n v="757.69"/>
    <n v="-4.9228576330689567E-3"/>
    <d v="2025-03-31T00:00:00"/>
    <m/>
  </r>
  <r>
    <x v="56"/>
    <s v="COMP001"/>
    <n v="764.17"/>
    <n v="773.84"/>
    <n v="754.49"/>
    <n v="765.43"/>
    <n v="46543"/>
    <n v="79"/>
    <n v="1.5"/>
    <n v="510.28666666666658"/>
    <n v="25295.844961240309"/>
    <b v="0"/>
    <n v="753.96"/>
    <n v="1.5213008647673502E-2"/>
    <d v="2025-03-31T00:00:00"/>
    <m/>
  </r>
  <r>
    <x v="57"/>
    <s v="COMP001"/>
    <n v="759.24"/>
    <n v="771.15"/>
    <n v="747.34"/>
    <n v="757"/>
    <n v="14500"/>
    <n v="80"/>
    <n v="1.5"/>
    <n v="504.66666666666669"/>
    <n v="25295.844961240309"/>
    <b v="0"/>
    <n v="765.43"/>
    <n v="-1.1013417294853809E-2"/>
    <d v="2025-03-31T00:00:00"/>
    <m/>
  </r>
  <r>
    <x v="58"/>
    <s v="COMP001"/>
    <n v="766.59"/>
    <n v="776.48"/>
    <n v="756.7"/>
    <n v="765.18"/>
    <n v="48893"/>
    <n v="83"/>
    <n v="1.5"/>
    <n v="510.12"/>
    <n v="25295.844961240309"/>
    <b v="0"/>
    <n v="757"/>
    <n v="1.0805812417437187E-2"/>
    <d v="2025-03-31T00:00:00"/>
    <m/>
  </r>
  <r>
    <x v="59"/>
    <s v="COMP001"/>
    <n v="773.47"/>
    <n v="779.45"/>
    <n v="767.5"/>
    <n v="768.23"/>
    <n v="2679"/>
    <n v="84"/>
    <n v="1.5"/>
    <n v="512.15333333333331"/>
    <n v="25295.844961240309"/>
    <b v="0"/>
    <n v="765.18"/>
    <n v="3.9859902245224241E-3"/>
    <d v="2025-03-31T00:00:00"/>
    <m/>
  </r>
  <r>
    <x v="60"/>
    <s v="COMP001"/>
    <n v="758.72"/>
    <n v="760.84"/>
    <n v="756.61"/>
    <n v="758.43"/>
    <n v="28932"/>
    <n v="85"/>
    <n v="1.5"/>
    <n v="505.62"/>
    <n v="25295.844961240309"/>
    <b v="0"/>
    <n v="768.23"/>
    <n v="-1.2756596331827796E-2"/>
    <d v="2025-03-31T00:00:00"/>
    <m/>
  </r>
  <r>
    <x v="61"/>
    <s v="COMP001"/>
    <n v="758.42"/>
    <n v="759.65"/>
    <n v="757.19"/>
    <n v="757.89"/>
    <n v="14296"/>
    <n v="86"/>
    <n v="1.5"/>
    <n v="505.26"/>
    <n v="25295.844961240309"/>
    <b v="0"/>
    <n v="758.43"/>
    <n v="-7.1199715201134407E-4"/>
    <d v="2025-03-31T00:00:00"/>
    <m/>
  </r>
  <r>
    <x v="62"/>
    <s v="COMP001"/>
    <n v="762.29"/>
    <n v="772.2"/>
    <n v="752.39"/>
    <n v="767.42"/>
    <n v="30124"/>
    <n v="87"/>
    <n v="1.5"/>
    <n v="511.61333333333329"/>
    <n v="25295.844961240309"/>
    <b v="0"/>
    <n v="757.89"/>
    <n v="1.2574384145456429E-2"/>
    <d v="2025-03-31T00:00:00"/>
    <m/>
  </r>
  <r>
    <x v="63"/>
    <s v="COMP001"/>
    <n v="778.25"/>
    <n v="782.69"/>
    <n v="773.82"/>
    <n v="775.33"/>
    <n v="36247"/>
    <n v="90"/>
    <n v="1.5"/>
    <n v="516.88666666666666"/>
    <n v="25295.844961240309"/>
    <b v="0"/>
    <n v="767.42"/>
    <n v="1.0307263297803135E-2"/>
    <d v="2025-03-31T00:00:00"/>
    <m/>
  </r>
  <r>
    <x v="64"/>
    <s v="COMP001"/>
    <n v="793.91"/>
    <n v="803.02"/>
    <n v="784.8"/>
    <n v="790.27"/>
    <n v="38220"/>
    <n v="91"/>
    <n v="1.5"/>
    <n v="526.84666666666669"/>
    <n v="25295.844961240309"/>
    <b v="0"/>
    <n v="775.33"/>
    <n v="1.9269214399030014E-2"/>
    <d v="2025-04-30T00:00:00"/>
    <m/>
  </r>
  <r>
    <x v="65"/>
    <s v="COMP001"/>
    <n v="792.11"/>
    <n v="800.16"/>
    <n v="784.05"/>
    <n v="793.83"/>
    <n v="33580"/>
    <n v="92"/>
    <n v="1.5"/>
    <n v="529.22"/>
    <n v="25295.844961240309"/>
    <b v="0"/>
    <n v="790.27"/>
    <n v="4.5047895023220662E-3"/>
    <d v="2025-04-30T00:00:00"/>
    <m/>
  </r>
  <r>
    <x v="66"/>
    <s v="COMP001"/>
    <n v="833.67"/>
    <n v="843.18"/>
    <n v="824.16"/>
    <n v="828.48"/>
    <n v="24289"/>
    <n v="93"/>
    <n v="1.5"/>
    <n v="552.32000000000005"/>
    <n v="25295.844961240309"/>
    <b v="0"/>
    <n v="793.83"/>
    <n v="4.3649144023279511E-2"/>
    <d v="2025-04-30T00:00:00"/>
    <m/>
  </r>
  <r>
    <x v="67"/>
    <s v="COMP001"/>
    <n v="822.67"/>
    <n v="834.42"/>
    <n v="810.92"/>
    <n v="819.13"/>
    <n v="42975"/>
    <n v="94"/>
    <n v="1.5"/>
    <n v="546.0866666666667"/>
    <n v="25295.844961240309"/>
    <b v="0"/>
    <n v="828.48"/>
    <n v="-1.1285728080339927E-2"/>
    <d v="2025-04-30T00:00:00"/>
    <m/>
  </r>
  <r>
    <x v="68"/>
    <s v="COMP001"/>
    <n v="819.26"/>
    <n v="825.96"/>
    <n v="812.56"/>
    <n v="815.22"/>
    <n v="39646"/>
    <n v="97"/>
    <n v="1.5"/>
    <n v="543.48"/>
    <n v="25295.844961240309"/>
    <b v="0"/>
    <n v="819.13"/>
    <n v="-4.773357098384833E-3"/>
    <d v="2025-04-30T00:00:00"/>
    <m/>
  </r>
  <r>
    <x v="69"/>
    <s v="COMP001"/>
    <n v="815.41"/>
    <n v="830.17"/>
    <n v="800.66"/>
    <n v="814.79"/>
    <n v="23687"/>
    <n v="98"/>
    <n v="1.5"/>
    <n v="543.19333333333327"/>
    <n v="25295.844961240309"/>
    <b v="0"/>
    <n v="815.22"/>
    <n v="-5.2746497877881261E-4"/>
    <d v="2025-04-30T00:00:00"/>
    <m/>
  </r>
  <r>
    <x v="70"/>
    <s v="COMP001"/>
    <n v="803.46"/>
    <n v="815.6"/>
    <n v="791.33"/>
    <n v="800.54"/>
    <n v="7833"/>
    <n v="99"/>
    <n v="1.5"/>
    <n v="533.69333333333327"/>
    <n v="25295.844961240309"/>
    <b v="0"/>
    <n v="814.79"/>
    <n v="-1.7489168988328283E-2"/>
    <d v="2025-04-30T00:00:00"/>
    <m/>
  </r>
  <r>
    <x v="71"/>
    <s v="COMP001"/>
    <n v="814.93"/>
    <n v="820.62"/>
    <n v="809.23"/>
    <n v="811.32"/>
    <n v="6052"/>
    <n v="100"/>
    <n v="1.5"/>
    <n v="540.88"/>
    <n v="25295.844961240309"/>
    <b v="0"/>
    <n v="800.54"/>
    <n v="1.3465910510405585E-2"/>
    <d v="2025-04-30T00:00:00"/>
    <m/>
  </r>
  <r>
    <x v="72"/>
    <s v="COMP001"/>
    <n v="817.55"/>
    <n v="829.76"/>
    <n v="805.35"/>
    <n v="820.8"/>
    <n v="41770"/>
    <n v="101"/>
    <n v="1.5"/>
    <n v="547.19999999999993"/>
    <n v="25295.844961240309"/>
    <b v="0"/>
    <n v="811.32"/>
    <n v="1.1684662032243633E-2"/>
    <d v="2025-04-30T00:00:00"/>
    <m/>
  </r>
  <r>
    <x v="73"/>
    <s v="COMP001"/>
    <n v="822.58"/>
    <n v="834.67"/>
    <n v="810.5"/>
    <n v="821.2"/>
    <n v="18450"/>
    <n v="104"/>
    <n v="1.5"/>
    <n v="547.4666666666667"/>
    <n v="25295.844961240309"/>
    <b v="0"/>
    <n v="820.8"/>
    <n v="4.8732943469796658E-4"/>
    <d v="2025-04-30T00:00:00"/>
    <m/>
  </r>
  <r>
    <x v="74"/>
    <s v="COMP001"/>
    <n v="816.91"/>
    <n v="819.07"/>
    <n v="814.75"/>
    <n v="815.88"/>
    <n v="39494"/>
    <n v="105"/>
    <n v="1.5"/>
    <n v="543.91999999999996"/>
    <n v="25295.844961240309"/>
    <b v="0"/>
    <n v="821.2"/>
    <n v="-6.4783244033122869E-3"/>
    <d v="2025-04-30T00:00:00"/>
    <m/>
  </r>
  <r>
    <x v="75"/>
    <s v="COMP001"/>
    <n v="803.56"/>
    <n v="806.89"/>
    <n v="800.22"/>
    <n v="800.85"/>
    <n v="35850"/>
    <n v="106"/>
    <n v="1.5"/>
    <n v="533.9"/>
    <n v="25295.844961240309"/>
    <b v="0"/>
    <n v="815.88"/>
    <n v="-1.8421826739226325E-2"/>
    <d v="2025-04-30T00:00:00"/>
    <m/>
  </r>
  <r>
    <x v="76"/>
    <s v="COMP001"/>
    <n v="790.58"/>
    <n v="798.45"/>
    <n v="782.71"/>
    <n v="793.11"/>
    <n v="24132"/>
    <n v="107"/>
    <n v="1.5"/>
    <n v="528.74"/>
    <n v="25295.844961240309"/>
    <b v="0"/>
    <n v="800.85"/>
    <n v="-9.6647312230754932E-3"/>
    <d v="2025-04-30T00:00:00"/>
    <m/>
  </r>
  <r>
    <x v="77"/>
    <s v="COMP001"/>
    <n v="807.35"/>
    <n v="814.3"/>
    <n v="800.4"/>
    <n v="800.77"/>
    <n v="1417"/>
    <n v="108"/>
    <n v="1.5"/>
    <n v="533.84666666666669"/>
    <n v="25295.844961240309"/>
    <b v="1"/>
    <n v="793.11"/>
    <n v="9.6581810845909992E-3"/>
    <d v="2025-04-30T00:00:00"/>
    <m/>
  </r>
  <r>
    <x v="78"/>
    <s v="COMP001"/>
    <n v="796.94"/>
    <n v="802.99"/>
    <n v="790.9"/>
    <n v="798.82"/>
    <n v="18209"/>
    <n v="111"/>
    <n v="1.5"/>
    <n v="532.54666666666674"/>
    <n v="25295.844961240309"/>
    <b v="0"/>
    <n v="800.77"/>
    <n v="-2.435156162193803E-3"/>
    <d v="2025-04-30T00:00:00"/>
    <m/>
  </r>
  <r>
    <x v="79"/>
    <s v="COMP001"/>
    <n v="795.26"/>
    <n v="805.8"/>
    <n v="784.73"/>
    <n v="794.73"/>
    <n v="1412"/>
    <n v="112"/>
    <n v="1.5"/>
    <n v="529.82000000000005"/>
    <n v="25295.844961240309"/>
    <b v="1"/>
    <n v="798.82"/>
    <n v="-5.1200520768133395E-3"/>
    <d v="2025-04-30T00:00:00"/>
    <m/>
  </r>
  <r>
    <x v="80"/>
    <s v="COMP001"/>
    <n v="796.92"/>
    <n v="800.58"/>
    <n v="793.27"/>
    <n v="799.95"/>
    <n v="24548"/>
    <n v="113"/>
    <n v="1.5"/>
    <n v="533.30000000000007"/>
    <n v="25295.844961240309"/>
    <b v="0"/>
    <n v="794.73"/>
    <n v="6.5682684685365181E-3"/>
    <d v="2025-04-30T00:00:00"/>
    <m/>
  </r>
  <r>
    <x v="81"/>
    <s v="COMP001"/>
    <n v="812.75"/>
    <n v="816.48"/>
    <n v="809.02"/>
    <n v="811.9"/>
    <n v="19888"/>
    <n v="114"/>
    <n v="1.5"/>
    <n v="541.26666666666665"/>
    <n v="25295.844961240309"/>
    <b v="0"/>
    <n v="799.95"/>
    <n v="1.4938433652103171E-2"/>
    <d v="2025-04-30T00:00:00"/>
    <m/>
  </r>
  <r>
    <x v="82"/>
    <s v="COMP001"/>
    <n v="814.67"/>
    <n v="824"/>
    <n v="805.35"/>
    <n v="814.73"/>
    <n v="18506"/>
    <n v="115"/>
    <n v="1.5"/>
    <n v="543.15333333333331"/>
    <n v="25295.844961240309"/>
    <b v="0"/>
    <n v="811.9"/>
    <n v="3.4856509422343156E-3"/>
    <d v="2025-04-30T00:00:00"/>
    <m/>
  </r>
  <r>
    <x v="83"/>
    <s v="COMP001"/>
    <n v="818.49"/>
    <n v="824.91"/>
    <n v="812.07"/>
    <n v="818.16"/>
    <n v="35911"/>
    <n v="118"/>
    <n v="1.5"/>
    <n v="545.43999999999994"/>
    <n v="25295.844961240309"/>
    <b v="0"/>
    <n v="814.73"/>
    <n v="4.2099836755734414E-3"/>
    <d v="2025-04-30T00:00:00"/>
    <m/>
  </r>
  <r>
    <x v="84"/>
    <s v="COMP001"/>
    <n v="827.71"/>
    <n v="838.3"/>
    <n v="817.12"/>
    <n v="832.62"/>
    <n v="45811"/>
    <n v="119"/>
    <n v="1.5"/>
    <n v="555.08000000000004"/>
    <n v="25295.844961240309"/>
    <b v="0"/>
    <n v="818.16"/>
    <n v="1.7673804634790305E-2"/>
    <d v="2025-04-30T00:00:00"/>
    <m/>
  </r>
  <r>
    <x v="85"/>
    <s v="COMP001"/>
    <n v="831.98"/>
    <n v="841.83"/>
    <n v="822.13"/>
    <n v="834.67"/>
    <n v="48320"/>
    <n v="120"/>
    <n v="1.5"/>
    <n v="556.4466666666666"/>
    <n v="25295.844961240309"/>
    <b v="0"/>
    <n v="832.62"/>
    <n v="2.4621075640747937E-3"/>
    <d v="2025-04-30T00:00:00"/>
    <m/>
  </r>
  <r>
    <x v="86"/>
    <s v="COMP001"/>
    <n v="830.46"/>
    <n v="835.58"/>
    <n v="825.34"/>
    <n v="831.62"/>
    <n v="45912"/>
    <n v="121"/>
    <n v="1.5"/>
    <n v="554.4133333333333"/>
    <n v="25295.844961240309"/>
    <b v="0"/>
    <n v="834.67"/>
    <n v="-3.6541387614266174E-3"/>
    <d v="2025-05-31T00:00:00"/>
    <m/>
  </r>
  <r>
    <x v="87"/>
    <s v="COMP001"/>
    <n v="836.21"/>
    <n v="847.38"/>
    <n v="825.03"/>
    <n v="838.9"/>
    <n v="1698"/>
    <n v="122"/>
    <n v="1.5"/>
    <n v="559.26666666666665"/>
    <n v="25295.844961240309"/>
    <b v="1"/>
    <n v="831.62"/>
    <n v="8.7539982203409875E-3"/>
    <d v="2025-05-31T00:00:00"/>
    <m/>
  </r>
  <r>
    <x v="88"/>
    <s v="COMP001"/>
    <n v="836.78"/>
    <n v="838.06"/>
    <n v="835.5"/>
    <n v="836.39"/>
    <n v="8400"/>
    <n v="125"/>
    <n v="1.5"/>
    <n v="557.59333333333336"/>
    <n v="25295.844961240309"/>
    <b v="0"/>
    <n v="838.9"/>
    <n v="-2.9920133508165346E-3"/>
    <d v="2025-05-31T00:00:00"/>
    <m/>
  </r>
  <r>
    <x v="89"/>
    <s v="COMP001"/>
    <n v="836.82"/>
    <n v="846.83"/>
    <n v="826.81"/>
    <n v="832.72"/>
    <n v="18101"/>
    <n v="126"/>
    <n v="1.5"/>
    <n v="555.14666666666665"/>
    <n v="25295.844961240309"/>
    <b v="0"/>
    <n v="836.39"/>
    <n v="-4.3879051638589161E-3"/>
    <d v="2025-05-31T00:00:00"/>
    <m/>
  </r>
  <r>
    <x v="90"/>
    <s v="COMP001"/>
    <n v="848.04"/>
    <n v="857.85"/>
    <n v="838.23"/>
    <n v="846.4"/>
    <n v="6486"/>
    <n v="127"/>
    <n v="1.5"/>
    <n v="564.26666666666665"/>
    <n v="25295.844961240309"/>
    <b v="0"/>
    <n v="832.72"/>
    <n v="1.6428091075031161E-2"/>
    <d v="2025-05-31T00:00:00"/>
    <m/>
  </r>
  <r>
    <x v="91"/>
    <s v="COMP001"/>
    <n v="843.42"/>
    <n v="844.89"/>
    <n v="841.94"/>
    <n v="843.49"/>
    <n v="38259"/>
    <n v="128"/>
    <n v="1.5"/>
    <n v="562.32666666666671"/>
    <n v="25295.844961240309"/>
    <b v="0"/>
    <n v="846.4"/>
    <n v="-3.4380907372400381E-3"/>
    <d v="2025-05-31T00:00:00"/>
    <m/>
  </r>
  <r>
    <x v="92"/>
    <s v="COMP001"/>
    <n v="813.13"/>
    <n v="821.3"/>
    <n v="804.96"/>
    <n v="815.93"/>
    <n v="41419"/>
    <n v="129"/>
    <n v="1.5"/>
    <n v="543.95333333333326"/>
    <n v="25295.844961240309"/>
    <b v="0"/>
    <n v="843.49"/>
    <n v="-3.2673772066058947E-2"/>
    <d v="2025-05-31T00:00:00"/>
    <m/>
  </r>
  <r>
    <x v="93"/>
    <s v="COMP001"/>
    <n v="821.04"/>
    <n v="835.2"/>
    <n v="806.88"/>
    <n v="819.69"/>
    <n v="2062"/>
    <n v="132"/>
    <n v="1.5"/>
    <n v="546.46"/>
    <n v="25295.844961240309"/>
    <b v="1"/>
    <n v="815.93"/>
    <n v="4.6082384518281042E-3"/>
    <d v="2025-05-31T00:00:00"/>
    <m/>
  </r>
  <r>
    <x v="94"/>
    <s v="COMP001"/>
    <n v="812.52"/>
    <n v="817.3"/>
    <n v="807.74"/>
    <n v="815.81"/>
    <n v="12174"/>
    <n v="133"/>
    <n v="1.5"/>
    <n v="543.87333333333333"/>
    <n v="25295.844961240309"/>
    <b v="0"/>
    <n v="819.69"/>
    <n v="-4.7334968097696795E-3"/>
    <d v="2025-05-31T00:00:00"/>
    <m/>
  </r>
  <r>
    <x v="95"/>
    <s v="COMP001"/>
    <n v="820.68"/>
    <n v="829.23"/>
    <n v="812.13"/>
    <n v="813.03"/>
    <n v="24714"/>
    <n v="134"/>
    <n v="1.5"/>
    <n v="542.02"/>
    <n v="25295.844961240309"/>
    <b v="0"/>
    <n v="815.81"/>
    <n v="-3.4076561944570093E-3"/>
    <d v="2025-05-31T00:00:00"/>
    <m/>
  </r>
  <r>
    <x v="96"/>
    <s v="COMP001"/>
    <n v="822.27"/>
    <n v="832.4"/>
    <n v="812.14"/>
    <n v="817.88"/>
    <n v="7801"/>
    <n v="135"/>
    <n v="1.5"/>
    <n v="545.25333333333333"/>
    <n v="25295.844961240309"/>
    <b v="0"/>
    <n v="813.03"/>
    <n v="5.9653395323666075E-3"/>
    <d v="2025-05-31T00:00:00"/>
    <m/>
  </r>
  <r>
    <x v="97"/>
    <s v="COMP001"/>
    <n v="818.66"/>
    <n v="832.18"/>
    <n v="805.13"/>
    <n v="816.37"/>
    <n v="18337"/>
    <n v="136"/>
    <n v="1.5"/>
    <n v="544.24666666666667"/>
    <n v="25295.844961240309"/>
    <b v="0"/>
    <n v="817.88"/>
    <n v="-1.8462366117278706E-3"/>
    <d v="2025-05-31T00:00:00"/>
    <m/>
  </r>
  <r>
    <x v="98"/>
    <s v="COMP001"/>
    <n v="823.01"/>
    <n v="828.9"/>
    <n v="817.12"/>
    <n v="818.78"/>
    <n v="2542"/>
    <n v="139"/>
    <n v="1.5"/>
    <n v="545.85333333333335"/>
    <n v="25295.844961240309"/>
    <b v="0"/>
    <n v="816.37"/>
    <n v="2.9520928010583047E-3"/>
    <d v="2025-05-31T00:00:00"/>
    <m/>
  </r>
  <r>
    <x v="99"/>
    <s v="COMP001"/>
    <n v="799.99"/>
    <n v="805.17"/>
    <n v="794.81"/>
    <n v="798.37"/>
    <n v="28569"/>
    <n v="140"/>
    <n v="1"/>
    <n v="798.37"/>
    <n v="25295.844961240309"/>
    <b v="0"/>
    <n v="818.78"/>
    <n v="-2.4927330906959096E-2"/>
    <d v="2025-05-31T00:00:00"/>
    <m/>
  </r>
  <r>
    <x v="100"/>
    <s v="COMP001"/>
    <n v="795.01"/>
    <n v="803.2"/>
    <n v="786.81"/>
    <n v="789.13"/>
    <n v="23556"/>
    <n v="141"/>
    <n v="1"/>
    <n v="789.13"/>
    <n v="25295.844961240309"/>
    <b v="0"/>
    <n v="798.37"/>
    <n v="-1.1573581171637223E-2"/>
    <d v="2025-05-31T00:00:00"/>
    <m/>
  </r>
  <r>
    <x v="101"/>
    <s v="COMP001"/>
    <n v="796.15"/>
    <n v="804.76"/>
    <n v="787.55"/>
    <n v="803.4"/>
    <n v="14807"/>
    <n v="142"/>
    <n v="1"/>
    <n v="803.4"/>
    <n v="25295.844961240309"/>
    <b v="0"/>
    <n v="789.13"/>
    <n v="1.8083205555485132E-2"/>
    <d v="2025-05-31T00:00:00"/>
    <m/>
  </r>
  <r>
    <x v="102"/>
    <s v="COMP001"/>
    <n v="803.26"/>
    <n v="817.27"/>
    <n v="789.26"/>
    <n v="803.4"/>
    <n v="27256"/>
    <n v="143"/>
    <n v="1"/>
    <n v="803.4"/>
    <n v="25295.844961240309"/>
    <b v="0"/>
    <n v="803.4"/>
    <n v="0"/>
    <d v="2025-05-31T00:00:00"/>
    <m/>
  </r>
  <r>
    <x v="103"/>
    <s v="COMP001"/>
    <n v="786.52"/>
    <n v="801.74"/>
    <n v="771.31"/>
    <n v="786.83"/>
    <n v="26731"/>
    <n v="146"/>
    <n v="1"/>
    <n v="786.83"/>
    <n v="25295.844961240309"/>
    <b v="0"/>
    <n v="803.4"/>
    <n v="-2.0624844411252098E-2"/>
    <d v="2025-05-31T00:00:00"/>
    <m/>
  </r>
  <r>
    <x v="104"/>
    <s v="COMP001"/>
    <n v="773.67"/>
    <n v="781.89"/>
    <n v="765.46"/>
    <n v="776.45"/>
    <n v="35578"/>
    <n v="147"/>
    <n v="1"/>
    <n v="776.45"/>
    <n v="25295.844961240309"/>
    <b v="0"/>
    <n v="786.83"/>
    <n v="-1.3192176200704085E-2"/>
    <d v="2025-05-31T00:00:00"/>
    <m/>
  </r>
  <r>
    <x v="105"/>
    <s v="COMP001"/>
    <n v="768.66"/>
    <n v="778.91"/>
    <n v="758.42"/>
    <n v="766.99"/>
    <n v="26289"/>
    <n v="148"/>
    <n v="1"/>
    <n v="766.99"/>
    <n v="25295.844961240309"/>
    <b v="0"/>
    <n v="776.45"/>
    <n v="-1.2183656384828432E-2"/>
    <d v="2025-05-31T00:00:00"/>
    <m/>
  </r>
  <r>
    <x v="106"/>
    <s v="COMP001"/>
    <n v="774.27"/>
    <n v="782.08"/>
    <n v="766.45"/>
    <n v="768.16"/>
    <n v="45482"/>
    <n v="149"/>
    <n v="1"/>
    <n v="768.16"/>
    <n v="25295.844961240309"/>
    <b v="0"/>
    <n v="766.99"/>
    <n v="1.5254436172570164E-3"/>
    <d v="2025-05-31T00:00:00"/>
    <m/>
  </r>
  <r>
    <x v="107"/>
    <s v="COMP001"/>
    <n v="763.01"/>
    <n v="768.04"/>
    <n v="757.97"/>
    <n v="764.17"/>
    <n v="4709"/>
    <n v="150"/>
    <n v="1"/>
    <n v="764.17"/>
    <n v="25295.844961240309"/>
    <b v="0"/>
    <n v="768.16"/>
    <n v="-5.194230368673205E-3"/>
    <d v="2025-05-31T00:00:00"/>
    <m/>
  </r>
  <r>
    <x v="108"/>
    <s v="COMP001"/>
    <n v="757.55"/>
    <n v="758.88"/>
    <n v="756.22"/>
    <n v="758.03"/>
    <n v="14116"/>
    <n v="153"/>
    <n v="1"/>
    <n v="758.03"/>
    <n v="25295.844961240309"/>
    <b v="0"/>
    <n v="764.17"/>
    <n v="-8.0348613528403185E-3"/>
    <d v="2025-06-30T00:00:00"/>
    <m/>
  </r>
  <r>
    <x v="109"/>
    <s v="COMP001"/>
    <n v="758.84"/>
    <n v="770.72"/>
    <n v="746.96"/>
    <n v="758.24"/>
    <n v="40298"/>
    <n v="154"/>
    <n v="1"/>
    <n v="758.24"/>
    <n v="25295.844961240309"/>
    <b v="0"/>
    <n v="758.03"/>
    <n v="2.7703389047931663E-4"/>
    <d v="2025-06-30T00:00:00"/>
    <m/>
  </r>
  <r>
    <x v="110"/>
    <s v="COMP001"/>
    <n v="760.11"/>
    <n v="771.91"/>
    <n v="748.32"/>
    <n v="763"/>
    <n v="34982"/>
    <n v="155"/>
    <n v="1"/>
    <n v="763"/>
    <n v="25295.844961240309"/>
    <b v="0"/>
    <n v="758.24"/>
    <n v="6.2776957163958522E-3"/>
    <d v="2025-06-30T00:00:00"/>
    <m/>
  </r>
  <r>
    <x v="111"/>
    <s v="COMP001"/>
    <n v="763.7"/>
    <n v="767.97"/>
    <n v="759.44"/>
    <n v="760.7"/>
    <n v="18312"/>
    <n v="156"/>
    <n v="1"/>
    <n v="760.7"/>
    <n v="25295.844961240309"/>
    <b v="0"/>
    <n v="763"/>
    <n v="-3.0144167758846064E-3"/>
    <d v="2025-06-30T00:00:00"/>
    <m/>
  </r>
  <r>
    <x v="112"/>
    <s v="COMP001"/>
    <n v="749.8"/>
    <n v="758.77"/>
    <n v="740.84"/>
    <n v="755.39"/>
    <n v="37395"/>
    <n v="157"/>
    <n v="1"/>
    <n v="755.39"/>
    <n v="25295.844961240309"/>
    <b v="0"/>
    <n v="760.7"/>
    <n v="-6.9804127777048234E-3"/>
    <d v="2025-06-30T00:00:00"/>
    <m/>
  </r>
  <r>
    <x v="113"/>
    <s v="COMP001"/>
    <n v="754.74"/>
    <n v="766.27"/>
    <n v="743.21"/>
    <n v="751.57"/>
    <n v="38678"/>
    <n v="160"/>
    <n v="1"/>
    <n v="751.57"/>
    <n v="25295.844961240309"/>
    <b v="0"/>
    <n v="755.39"/>
    <n v="-5.0569904287850465E-3"/>
    <d v="2025-06-30T00:00:00"/>
    <m/>
  </r>
  <r>
    <x v="114"/>
    <s v="COMP001"/>
    <n v="757.72"/>
    <n v="768.43"/>
    <n v="747"/>
    <n v="754.97"/>
    <n v="12003"/>
    <n v="161"/>
    <n v="1"/>
    <n v="754.97"/>
    <n v="25295.844961240309"/>
    <b v="0"/>
    <n v="751.57"/>
    <n v="4.5238633793259139E-3"/>
    <d v="2025-06-30T00:00:00"/>
    <m/>
  </r>
  <r>
    <x v="115"/>
    <s v="COMP001"/>
    <n v="751.46"/>
    <n v="756.2"/>
    <n v="746.72"/>
    <n v="755.08"/>
    <n v="14843"/>
    <n v="162"/>
    <n v="1"/>
    <n v="755.08"/>
    <n v="25295.844961240309"/>
    <b v="0"/>
    <n v="754.97"/>
    <n v="1.4570115368824408E-4"/>
    <d v="2025-06-30T00:00:00"/>
    <m/>
  </r>
  <r>
    <x v="116"/>
    <s v="COMP001"/>
    <n v="761.91"/>
    <n v="763.75"/>
    <n v="760.06"/>
    <n v="762.6"/>
    <n v="39413"/>
    <n v="163"/>
    <n v="1"/>
    <n v="762.6"/>
    <n v="25295.844961240309"/>
    <b v="0"/>
    <n v="755.08"/>
    <n v="9.959209620172672E-3"/>
    <d v="2025-06-30T00:00:00"/>
    <m/>
  </r>
  <r>
    <x v="117"/>
    <s v="COMP001"/>
    <n v="746.54"/>
    <n v="756.24"/>
    <n v="736.84"/>
    <n v="751.81"/>
    <n v="45597"/>
    <n v="164"/>
    <n v="1"/>
    <n v="751.81"/>
    <n v="25295.844961240309"/>
    <b v="0"/>
    <n v="762.6"/>
    <n v="-1.4148964070285965E-2"/>
    <d v="2025-06-30T00:00:00"/>
    <m/>
  </r>
  <r>
    <x v="118"/>
    <s v="COMP001"/>
    <n v="742.32"/>
    <n v="753.38"/>
    <n v="731.26"/>
    <n v="744.68"/>
    <n v="25504"/>
    <n v="167"/>
    <n v="1"/>
    <n v="744.68"/>
    <n v="25295.844961240309"/>
    <b v="0"/>
    <n v="751.81"/>
    <n v="-9.4837791463268598E-3"/>
    <d v="2025-06-30T00:00:00"/>
    <m/>
  </r>
  <r>
    <x v="119"/>
    <s v="COMP001"/>
    <n v="751.82"/>
    <n v="765.92"/>
    <n v="737.73"/>
    <n v="752.15"/>
    <n v="12023"/>
    <n v="168"/>
    <n v="1"/>
    <n v="752.15"/>
    <n v="25295.844961240309"/>
    <b v="0"/>
    <n v="744.68"/>
    <n v="1.0031154321319262E-2"/>
    <d v="2025-06-30T00:00:00"/>
    <m/>
  </r>
  <r>
    <x v="120"/>
    <s v="COMP001"/>
    <n v="748"/>
    <n v="758.03"/>
    <n v="737.98"/>
    <n v="744.76"/>
    <n v="1667"/>
    <n v="169"/>
    <n v="1"/>
    <n v="744.76"/>
    <n v="25295.844961240309"/>
    <b v="1"/>
    <n v="752.15"/>
    <n v="-9.8251678521571323E-3"/>
    <d v="2025-06-30T00:00:00"/>
    <m/>
  </r>
  <r>
    <x v="121"/>
    <s v="COMP001"/>
    <n v="759.3"/>
    <n v="763.13"/>
    <n v="755.47"/>
    <n v="758.05"/>
    <n v="37487"/>
    <n v="170"/>
    <n v="1"/>
    <n v="758.05"/>
    <n v="25295.844961240309"/>
    <b v="0"/>
    <n v="744.76"/>
    <n v="1.7844674794564645E-2"/>
    <d v="2025-06-30T00:00:00"/>
    <m/>
  </r>
  <r>
    <x v="122"/>
    <s v="COMP001"/>
    <n v="769.99"/>
    <n v="777.22"/>
    <n v="762.76"/>
    <n v="771.77"/>
    <n v="28355"/>
    <n v="171"/>
    <n v="1"/>
    <n v="771.77"/>
    <n v="25295.844961240309"/>
    <b v="0"/>
    <n v="758.05"/>
    <n v="1.8099069982191185E-2"/>
    <d v="2025-06-30T00:00:00"/>
    <m/>
  </r>
  <r>
    <x v="123"/>
    <s v="COMP001"/>
    <n v="786.4"/>
    <n v="791.28"/>
    <n v="781.53"/>
    <n v="785.61"/>
    <n v="39810"/>
    <n v="174"/>
    <n v="1"/>
    <n v="785.61"/>
    <n v="25295.844961240309"/>
    <b v="0"/>
    <n v="771.77"/>
    <n v="1.7932803814608021E-2"/>
    <d v="2025-06-30T00:00:00"/>
    <m/>
  </r>
  <r>
    <x v="124"/>
    <s v="COMP001"/>
    <n v="778.39"/>
    <n v="787.98"/>
    <n v="768.8"/>
    <n v="777.13"/>
    <n v="14216"/>
    <n v="175"/>
    <n v="1"/>
    <n v="777.13"/>
    <n v="25295.844961240309"/>
    <b v="0"/>
    <n v="785.61"/>
    <n v="-1.0794159952139126E-2"/>
    <d v="2025-06-30T00:00:00"/>
    <m/>
  </r>
  <r>
    <x v="125"/>
    <s v="COMP001"/>
    <n v="776.58"/>
    <n v="784.47"/>
    <n v="768.69"/>
    <n v="778.07"/>
    <n v="32471"/>
    <n v="176"/>
    <n v="1"/>
    <n v="778.07"/>
    <n v="25295.844961240309"/>
    <b v="0"/>
    <n v="777.13"/>
    <n v="1.2095788349440308E-3"/>
    <d v="2025-06-30T00:00:00"/>
    <m/>
  </r>
  <r>
    <x v="126"/>
    <s v="COMP001"/>
    <n v="767.64"/>
    <n v="775.95"/>
    <n v="759.34"/>
    <n v="773.43"/>
    <n v="46445"/>
    <n v="177"/>
    <n v="1"/>
    <n v="773.43"/>
    <n v="25295.844961240309"/>
    <b v="0"/>
    <n v="778.07"/>
    <n v="-5.9634737234440342E-3"/>
    <d v="2025-06-30T00:00:00"/>
    <m/>
  </r>
  <r>
    <x v="127"/>
    <s v="COMP001"/>
    <n v="784.42"/>
    <n v="797.53"/>
    <n v="771.31"/>
    <n v="782.67"/>
    <n v="11136"/>
    <n v="178"/>
    <n v="1"/>
    <n v="782.67"/>
    <n v="25295.844961240309"/>
    <b v="0"/>
    <n v="773.43"/>
    <n v="1.1946782514254696E-2"/>
    <d v="2025-06-30T00:00:00"/>
    <m/>
  </r>
  <r>
    <x v="128"/>
    <s v="COMP001"/>
    <n v="795.75"/>
    <n v="806.56"/>
    <n v="784.95"/>
    <n v="799.87"/>
    <n v="24793"/>
    <n v="181"/>
    <n v="1"/>
    <n v="799.87"/>
    <n v="25295.844961240309"/>
    <b v="0"/>
    <n v="782.67"/>
    <n v="2.1976056320032768E-2"/>
    <d v="2025-06-30T00:00:00"/>
    <m/>
  </r>
  <r>
    <x v="0"/>
    <s v="COMP002"/>
    <n v="1156.78"/>
    <n v="1172.33"/>
    <n v="1141.24"/>
    <n v="1161"/>
    <n v="11589"/>
    <n v="1"/>
    <n v="1"/>
    <n v="1161"/>
    <n v="24653.92248062016"/>
    <b v="0"/>
    <b v="0"/>
    <n v="0"/>
    <d v="2025-01-31T00:00:00"/>
    <m/>
  </r>
  <r>
    <x v="1"/>
    <s v="COMP002"/>
    <n v="1148.3800000000001"/>
    <n v="1160.76"/>
    <n v="1136.01"/>
    <n v="1156.75"/>
    <n v="14046"/>
    <n v="2"/>
    <n v="1"/>
    <n v="1156.75"/>
    <n v="24653.92248062016"/>
    <b v="0"/>
    <n v="1161"/>
    <n v="-3.6606373815676143E-3"/>
    <d v="2025-01-31T00:00:00"/>
    <m/>
  </r>
  <r>
    <x v="2"/>
    <s v="COMP002"/>
    <n v="1140.48"/>
    <n v="1141.28"/>
    <n v="1139.68"/>
    <n v="1140.0999999999999"/>
    <n v="5324"/>
    <n v="3"/>
    <n v="1"/>
    <n v="1140.0999999999999"/>
    <n v="24653.92248062016"/>
    <b v="0"/>
    <n v="1156.75"/>
    <n v="-1.4393775664577559E-2"/>
    <d v="2025-01-31T00:00:00"/>
    <m/>
  </r>
  <r>
    <x v="3"/>
    <s v="COMP002"/>
    <n v="1148.73"/>
    <n v="1161.2"/>
    <n v="1136.27"/>
    <n v="1138.82"/>
    <n v="42427"/>
    <n v="6"/>
    <n v="1"/>
    <n v="1138.82"/>
    <n v="24653.92248062016"/>
    <b v="0"/>
    <n v="1140.0999999999999"/>
    <n v="-1.1227085343390691E-3"/>
    <d v="2025-01-31T00:00:00"/>
    <m/>
  </r>
  <r>
    <x v="4"/>
    <s v="COMP002"/>
    <n v="1162.43"/>
    <n v="1183.74"/>
    <n v="1141.1199999999999"/>
    <n v="1161.22"/>
    <n v="42605"/>
    <n v="7"/>
    <n v="1"/>
    <n v="1161.22"/>
    <n v="24653.92248062016"/>
    <b v="0"/>
    <n v="1138.82"/>
    <n v="1.96694824467432E-2"/>
    <d v="2025-01-31T00:00:00"/>
    <m/>
  </r>
  <r>
    <x v="5"/>
    <s v="COMP002"/>
    <n v="1158.0999999999999"/>
    <n v="1175"/>
    <n v="1141.21"/>
    <n v="1152.52"/>
    <n v="48077"/>
    <n v="8"/>
    <n v="1"/>
    <n v="1152.52"/>
    <n v="24653.92248062016"/>
    <b v="0"/>
    <n v="1161.22"/>
    <n v="-7.492120356177163E-3"/>
    <d v="2025-01-31T00:00:00"/>
    <m/>
  </r>
  <r>
    <x v="6"/>
    <s v="COMP002"/>
    <n v="1170.78"/>
    <n v="1189.54"/>
    <n v="1152.02"/>
    <n v="1173.8399999999999"/>
    <n v="1846"/>
    <n v="9"/>
    <n v="1"/>
    <n v="1173.8399999999999"/>
    <n v="24653.92248062016"/>
    <b v="1"/>
    <n v="1152.52"/>
    <n v="1.8498594384479174E-2"/>
    <d v="2025-01-31T00:00:00"/>
    <m/>
  </r>
  <r>
    <x v="7"/>
    <s v="COMP002"/>
    <n v="1178.6400000000001"/>
    <n v="1190.56"/>
    <n v="1166.73"/>
    <n v="1177.96"/>
    <n v="23700"/>
    <n v="10"/>
    <n v="1"/>
    <n v="1177.96"/>
    <n v="24653.92248062016"/>
    <b v="0"/>
    <n v="1173.8399999999999"/>
    <n v="3.509848020173208E-3"/>
    <d v="2025-01-31T00:00:00"/>
    <m/>
  </r>
  <r>
    <x v="8"/>
    <s v="COMP002"/>
    <n v="1203.6400000000001"/>
    <n v="1215.0899999999999"/>
    <n v="1192.2"/>
    <n v="1196.67"/>
    <n v="43101"/>
    <n v="13"/>
    <n v="1"/>
    <n v="1196.67"/>
    <n v="24653.92248062016"/>
    <b v="0"/>
    <n v="1177.96"/>
    <n v="1.5883391626201261E-2"/>
    <d v="2025-01-31T00:00:00"/>
    <m/>
  </r>
  <r>
    <x v="9"/>
    <s v="COMP002"/>
    <n v="1206.4000000000001"/>
    <n v="1217.33"/>
    <n v="1195.47"/>
    <n v="1200.26"/>
    <n v="46587"/>
    <n v="14"/>
    <n v="1"/>
    <n v="1200.26"/>
    <n v="24653.92248062016"/>
    <b v="0"/>
    <n v="1196.67"/>
    <n v="2.9999916434772476E-3"/>
    <d v="2025-01-31T00:00:00"/>
    <m/>
  </r>
  <r>
    <x v="10"/>
    <s v="COMP002"/>
    <n v="1194.77"/>
    <n v="1199.03"/>
    <n v="1190.5"/>
    <n v="1193.24"/>
    <n v="40001"/>
    <n v="15"/>
    <n v="1"/>
    <n v="1193.24"/>
    <n v="24653.92248062016"/>
    <b v="0"/>
    <n v="1200.26"/>
    <n v="-5.8487327745654957E-3"/>
    <d v="2025-01-31T00:00:00"/>
    <m/>
  </r>
  <r>
    <x v="11"/>
    <s v="COMP002"/>
    <n v="1226.72"/>
    <n v="1237.1400000000001"/>
    <n v="1216.3"/>
    <n v="1218.43"/>
    <n v="2917"/>
    <n v="16"/>
    <n v="1"/>
    <n v="1218.43"/>
    <n v="24653.92248062016"/>
    <b v="0"/>
    <n v="1193.24"/>
    <n v="2.1110589655056865E-2"/>
    <d v="2025-01-31T00:00:00"/>
    <m/>
  </r>
  <r>
    <x v="12"/>
    <s v="COMP002"/>
    <n v="1218.19"/>
    <n v="1225.95"/>
    <n v="1210.42"/>
    <n v="1222.18"/>
    <n v="48362"/>
    <n v="17"/>
    <n v="1"/>
    <n v="1222.18"/>
    <n v="24653.92248062016"/>
    <b v="0"/>
    <n v="1218.43"/>
    <n v="3.0777311786479322E-3"/>
    <d v="2025-01-31T00:00:00"/>
    <m/>
  </r>
  <r>
    <x v="13"/>
    <s v="COMP002"/>
    <n v="1221.55"/>
    <n v="1226.31"/>
    <n v="1216.79"/>
    <n v="1225.04"/>
    <n v="1009"/>
    <n v="20"/>
    <n v="1"/>
    <n v="1225.04"/>
    <n v="24653.92248062016"/>
    <b v="1"/>
    <n v="1222.18"/>
    <n v="2.3400808391561799E-3"/>
    <d v="2025-01-31T00:00:00"/>
    <m/>
  </r>
  <r>
    <x v="14"/>
    <s v="COMP002"/>
    <n v="1237.8599999999999"/>
    <n v="1251.44"/>
    <n v="1224.27"/>
    <n v="1237.8599999999999"/>
    <n v="40809"/>
    <n v="21"/>
    <n v="1"/>
    <n v="1237.8599999999999"/>
    <n v="24653.92248062016"/>
    <b v="0"/>
    <n v="1225.04"/>
    <n v="1.0464964409325359E-2"/>
    <d v="2025-01-31T00:00:00"/>
    <m/>
  </r>
  <r>
    <x v="15"/>
    <s v="COMP002"/>
    <n v="1246.55"/>
    <n v="1260.73"/>
    <n v="1232.3699999999999"/>
    <n v="1252.6600000000001"/>
    <n v="9512"/>
    <n v="22"/>
    <n v="1"/>
    <n v="1252.6600000000001"/>
    <n v="24653.92248062016"/>
    <b v="0"/>
    <n v="1237.8599999999999"/>
    <n v="1.1956117816231385E-2"/>
    <d v="2025-01-31T00:00:00"/>
    <m/>
  </r>
  <r>
    <x v="16"/>
    <s v="COMP002"/>
    <n v="1267.57"/>
    <n v="1269.3699999999999"/>
    <n v="1265.78"/>
    <n v="1265.8499999999999"/>
    <n v="28534"/>
    <n v="23"/>
    <n v="1"/>
    <n v="1265.8499999999999"/>
    <n v="24653.92248062016"/>
    <b v="0"/>
    <n v="1252.6600000000001"/>
    <n v="1.0529593026040448E-2"/>
    <d v="2025-01-31T00:00:00"/>
    <m/>
  </r>
  <r>
    <x v="17"/>
    <s v="COMP002"/>
    <n v="1245.53"/>
    <n v="1256.53"/>
    <n v="1234.54"/>
    <n v="1244.79"/>
    <n v="29253"/>
    <n v="24"/>
    <n v="1"/>
    <n v="1244.79"/>
    <n v="24653.92248062016"/>
    <b v="0"/>
    <n v="1265.8499999999999"/>
    <n v="-1.6637042303590432E-2"/>
    <d v="2025-01-31T00:00:00"/>
    <m/>
  </r>
  <r>
    <x v="18"/>
    <s v="COMP002"/>
    <n v="1225.94"/>
    <n v="1237.76"/>
    <n v="1214.1099999999999"/>
    <n v="1235.1300000000001"/>
    <n v="13219"/>
    <n v="27"/>
    <n v="1"/>
    <n v="1235.1300000000001"/>
    <n v="24653.92248062016"/>
    <b v="0"/>
    <n v="1244.79"/>
    <n v="-7.7603451184535986E-3"/>
    <d v="2025-01-31T00:00:00"/>
    <m/>
  </r>
  <r>
    <x v="19"/>
    <s v="COMP002"/>
    <n v="1235.55"/>
    <n v="1248.8900000000001"/>
    <n v="1222.2"/>
    <n v="1225.25"/>
    <n v="9567"/>
    <n v="28"/>
    <n v="1"/>
    <n v="1225.25"/>
    <n v="24653.92248062016"/>
    <b v="0"/>
    <n v="1235.1300000000001"/>
    <n v="-7.99915798337026E-3"/>
    <d v="2025-01-31T00:00:00"/>
    <m/>
  </r>
  <r>
    <x v="20"/>
    <s v="COMP002"/>
    <n v="1223.1099999999999"/>
    <n v="1237.6199999999999"/>
    <n v="1208.5899999999999"/>
    <n v="1213.57"/>
    <n v="9162"/>
    <n v="29"/>
    <n v="1"/>
    <n v="1213.57"/>
    <n v="24653.92248062016"/>
    <b v="0"/>
    <n v="1225.25"/>
    <n v="-9.5327484186901144E-3"/>
    <d v="2025-01-31T00:00:00"/>
    <m/>
  </r>
  <r>
    <x v="21"/>
    <s v="COMP002"/>
    <n v="1192.49"/>
    <n v="1202.19"/>
    <n v="1182.8"/>
    <n v="1200.5899999999999"/>
    <n v="44925"/>
    <n v="30"/>
    <n v="1"/>
    <n v="1200.5899999999999"/>
    <n v="24653.92248062016"/>
    <b v="0"/>
    <n v="1213.57"/>
    <n v="-1.0695715945516137E-2"/>
    <d v="2025-01-31T00:00:00"/>
    <m/>
  </r>
  <r>
    <x v="22"/>
    <s v="COMP002"/>
    <n v="1182.04"/>
    <n v="1191.9100000000001"/>
    <n v="1172.1600000000001"/>
    <n v="1190.77"/>
    <n v="42832"/>
    <n v="31"/>
    <n v="1"/>
    <n v="1190.77"/>
    <n v="24653.92248062016"/>
    <b v="0"/>
    <n v="1200.5899999999999"/>
    <n v="-8.1793118383460938E-3"/>
    <d v="2025-01-31T00:00:00"/>
    <m/>
  </r>
  <r>
    <x v="23"/>
    <s v="COMP002"/>
    <n v="1195.52"/>
    <n v="1214.06"/>
    <n v="1176.98"/>
    <n v="1196.0999999999999"/>
    <n v="22204"/>
    <n v="34"/>
    <n v="1"/>
    <n v="1196.0999999999999"/>
    <n v="24653.92248062016"/>
    <b v="0"/>
    <n v="1190.77"/>
    <n v="4.4760952996799781E-3"/>
    <d v="2025-02-28T00:00:00"/>
    <m/>
  </r>
  <r>
    <x v="24"/>
    <s v="COMP002"/>
    <n v="1203.27"/>
    <n v="1208.3499999999999"/>
    <n v="1198.19"/>
    <n v="1203.8599999999999"/>
    <n v="1077"/>
    <n v="35"/>
    <n v="1"/>
    <n v="1203.8599999999999"/>
    <n v="24653.92248062016"/>
    <b v="1"/>
    <n v="1196.0999999999999"/>
    <n v="6.4877518602123501E-3"/>
    <d v="2025-02-28T00:00:00"/>
    <m/>
  </r>
  <r>
    <x v="25"/>
    <s v="COMP002"/>
    <n v="1206.0999999999999"/>
    <n v="1216.72"/>
    <n v="1195.48"/>
    <n v="1204.1300000000001"/>
    <n v="15060"/>
    <n v="36"/>
    <n v="1"/>
    <n v="1204.1300000000001"/>
    <n v="24653.92248062016"/>
    <b v="0"/>
    <n v="1203.8599999999999"/>
    <n v="2.2427857059808385E-4"/>
    <d v="2025-02-28T00:00:00"/>
    <m/>
  </r>
  <r>
    <x v="26"/>
    <s v="COMP002"/>
    <n v="1196.83"/>
    <n v="1212.06"/>
    <n v="1181.5999999999999"/>
    <n v="1197.97"/>
    <n v="10510"/>
    <n v="37"/>
    <n v="1"/>
    <n v="1197.97"/>
    <n v="24653.92248062016"/>
    <b v="0"/>
    <n v="1204.1300000000001"/>
    <n v="-5.1157267072492844E-3"/>
    <d v="2025-02-28T00:00:00"/>
    <m/>
  </r>
  <r>
    <x v="27"/>
    <s v="COMP002"/>
    <n v="1215.4000000000001"/>
    <n v="1235.04"/>
    <n v="1195.75"/>
    <n v="1217.6600000000001"/>
    <n v="8804"/>
    <n v="38"/>
    <n v="1"/>
    <n v="1217.6600000000001"/>
    <n v="24653.92248062016"/>
    <b v="0"/>
    <n v="1197.97"/>
    <n v="1.6436137799778004E-2"/>
    <d v="2025-02-28T00:00:00"/>
    <m/>
  </r>
  <r>
    <x v="28"/>
    <s v="COMP002"/>
    <n v="1211.1199999999999"/>
    <n v="1223.8800000000001"/>
    <n v="1198.3599999999999"/>
    <n v="1216.55"/>
    <n v="19574"/>
    <n v="41"/>
    <n v="1"/>
    <n v="1216.55"/>
    <n v="24653.92248062016"/>
    <b v="0"/>
    <n v="1217.6600000000001"/>
    <n v="-9.1158451456081931E-4"/>
    <d v="2025-02-28T00:00:00"/>
    <m/>
  </r>
  <r>
    <x v="29"/>
    <s v="COMP002"/>
    <n v="1234.02"/>
    <n v="1245.51"/>
    <n v="1222.54"/>
    <n v="1231.29"/>
    <n v="12246"/>
    <n v="42"/>
    <n v="1"/>
    <n v="1231.29"/>
    <n v="24653.92248062016"/>
    <b v="0"/>
    <n v="1216.55"/>
    <n v="1.2116230323455681E-2"/>
    <d v="2025-02-28T00:00:00"/>
    <m/>
  </r>
  <r>
    <x v="30"/>
    <s v="COMP002"/>
    <n v="1220.83"/>
    <n v="1232.17"/>
    <n v="1209.49"/>
    <n v="1222.78"/>
    <n v="37455"/>
    <n v="43"/>
    <n v="1"/>
    <n v="1222.78"/>
    <n v="24653.92248062016"/>
    <b v="0"/>
    <n v="1231.29"/>
    <n v="-6.9114505924680551E-3"/>
    <d v="2025-02-28T00:00:00"/>
    <m/>
  </r>
  <r>
    <x v="31"/>
    <s v="COMP002"/>
    <n v="1225.5999999999999"/>
    <n v="1235.0899999999999"/>
    <n v="1216.1099999999999"/>
    <n v="1229.46"/>
    <n v="42157"/>
    <n v="44"/>
    <n v="1"/>
    <n v="1229.46"/>
    <n v="24653.92248062016"/>
    <b v="0"/>
    <n v="1222.78"/>
    <n v="5.4629614485026444E-3"/>
    <d v="2025-02-28T00:00:00"/>
    <m/>
  </r>
  <r>
    <x v="32"/>
    <s v="COMP002"/>
    <n v="1254.6300000000001"/>
    <n v="1274.23"/>
    <n v="1235.02"/>
    <n v="1250.72"/>
    <n v="25519"/>
    <n v="45"/>
    <n v="1"/>
    <n v="1250.72"/>
    <n v="24653.92248062016"/>
    <b v="0"/>
    <n v="1229.46"/>
    <n v="1.7292144518731793E-2"/>
    <d v="2025-02-28T00:00:00"/>
    <m/>
  </r>
  <r>
    <x v="33"/>
    <s v="COMP002"/>
    <n v="1216.95"/>
    <n v="1227.3699999999999"/>
    <n v="1206.54"/>
    <n v="1210.57"/>
    <n v="6788"/>
    <n v="48"/>
    <n v="1"/>
    <n v="1210.57"/>
    <n v="24653.92248062016"/>
    <b v="0"/>
    <n v="1250.72"/>
    <n v="-3.2101509530510497E-2"/>
    <d v="2025-02-28T00:00:00"/>
    <m/>
  </r>
  <r>
    <x v="34"/>
    <s v="COMP002"/>
    <n v="1197.95"/>
    <n v="1212.81"/>
    <n v="1183.0999999999999"/>
    <n v="1200.9100000000001"/>
    <n v="1922"/>
    <n v="49"/>
    <n v="1"/>
    <n v="1200.9100000000001"/>
    <n v="24653.92248062016"/>
    <b v="1"/>
    <n v="1210.57"/>
    <n v="-7.9797120364785631E-3"/>
    <d v="2025-02-28T00:00:00"/>
    <m/>
  </r>
  <r>
    <x v="35"/>
    <s v="COMP002"/>
    <n v="1217.92"/>
    <n v="1229.3"/>
    <n v="1206.54"/>
    <n v="1210.21"/>
    <n v="2120"/>
    <n v="50"/>
    <n v="1"/>
    <n v="1210.21"/>
    <n v="24653.92248062016"/>
    <b v="1"/>
    <n v="1200.9100000000001"/>
    <n v="7.7441273700776525E-3"/>
    <d v="2025-02-28T00:00:00"/>
    <m/>
  </r>
  <r>
    <x v="36"/>
    <s v="COMP002"/>
    <n v="1228.26"/>
    <n v="1246.52"/>
    <n v="1210"/>
    <n v="1229.1400000000001"/>
    <n v="3336"/>
    <n v="51"/>
    <n v="1"/>
    <n v="1229.1400000000001"/>
    <n v="24653.92248062016"/>
    <b v="0"/>
    <n v="1210.21"/>
    <n v="1.5641913386932899E-2"/>
    <d v="2025-02-28T00:00:00"/>
    <m/>
  </r>
  <r>
    <x v="37"/>
    <s v="COMP002"/>
    <n v="1225.97"/>
    <n v="1233.4100000000001"/>
    <n v="1218.53"/>
    <n v="1232.58"/>
    <n v="33265"/>
    <n v="52"/>
    <n v="1"/>
    <n v="1232.58"/>
    <n v="24653.92248062016"/>
    <b v="0"/>
    <n v="1229.1400000000001"/>
    <n v="2.7987047854596114E-3"/>
    <d v="2025-02-28T00:00:00"/>
    <m/>
  </r>
  <r>
    <x v="38"/>
    <s v="COMP002"/>
    <n v="1230.43"/>
    <n v="1245.83"/>
    <n v="1215.03"/>
    <n v="1233.6500000000001"/>
    <n v="47197"/>
    <n v="55"/>
    <n v="1"/>
    <n v="1233.6500000000001"/>
    <n v="24653.92248062016"/>
    <b v="0"/>
    <n v="1232.58"/>
    <n v="8.6809781109555874E-4"/>
    <d v="2025-02-28T00:00:00"/>
    <m/>
  </r>
  <r>
    <x v="39"/>
    <s v="COMP002"/>
    <n v="1268.18"/>
    <n v="1279.92"/>
    <n v="1256.45"/>
    <n v="1259.23"/>
    <n v="7371"/>
    <n v="56"/>
    <n v="1"/>
    <n v="1259.23"/>
    <n v="24653.92248062016"/>
    <b v="0"/>
    <n v="1233.6500000000001"/>
    <n v="2.0735216633566998E-2"/>
    <d v="2025-02-28T00:00:00"/>
    <m/>
  </r>
  <r>
    <x v="40"/>
    <s v="COMP002"/>
    <n v="1278.03"/>
    <n v="1291.6099999999999"/>
    <n v="1264.45"/>
    <n v="1279.9100000000001"/>
    <n v="36996"/>
    <n v="57"/>
    <n v="1"/>
    <n v="1279.9100000000001"/>
    <n v="24653.92248062016"/>
    <b v="0"/>
    <n v="1259.23"/>
    <n v="1.6422734528243502E-2"/>
    <d v="2025-02-28T00:00:00"/>
    <m/>
  </r>
  <r>
    <x v="41"/>
    <s v="COMP002"/>
    <n v="1266.96"/>
    <n v="1279.96"/>
    <n v="1253.97"/>
    <n v="1266.29"/>
    <n v="19755"/>
    <n v="58"/>
    <n v="1"/>
    <n v="1266.29"/>
    <n v="24653.92248062016"/>
    <b v="0"/>
    <n v="1279.9100000000001"/>
    <n v="-1.0641373221554732E-2"/>
    <d v="2025-02-28T00:00:00"/>
    <m/>
  </r>
  <r>
    <x v="42"/>
    <s v="COMP002"/>
    <n v="1268.47"/>
    <n v="1286.77"/>
    <n v="1250.18"/>
    <n v="1268.45"/>
    <n v="17478"/>
    <n v="59"/>
    <n v="1"/>
    <n v="1268.45"/>
    <n v="24653.92248062016"/>
    <b v="0"/>
    <n v="1266.29"/>
    <n v="1.7057704001453712E-3"/>
    <d v="2025-02-28T00:00:00"/>
    <m/>
  </r>
  <r>
    <x v="43"/>
    <s v="COMP002"/>
    <n v="1274.94"/>
    <n v="1289.77"/>
    <n v="1260.0999999999999"/>
    <n v="1274.52"/>
    <n v="34561"/>
    <n v="62"/>
    <n v="1"/>
    <n v="1274.52"/>
    <n v="24653.92248062016"/>
    <b v="0"/>
    <n v="1268.45"/>
    <n v="4.7853679687807453E-3"/>
    <d v="2025-03-31T00:00:00"/>
    <m/>
  </r>
  <r>
    <x v="44"/>
    <s v="COMP002"/>
    <n v="1301.5"/>
    <n v="1309.29"/>
    <n v="1293.72"/>
    <n v="1302.73"/>
    <n v="13298"/>
    <n v="63"/>
    <n v="1"/>
    <n v="1302.73"/>
    <n v="24653.92248062016"/>
    <b v="0"/>
    <n v="1274.52"/>
    <n v="2.2133822929416593E-2"/>
    <d v="2025-03-31T00:00:00"/>
    <m/>
  </r>
  <r>
    <x v="45"/>
    <s v="COMP002"/>
    <n v="1325.45"/>
    <n v="1342.6"/>
    <n v="1308.31"/>
    <n v="1317.33"/>
    <n v="45165"/>
    <n v="64"/>
    <n v="1"/>
    <n v="1317.33"/>
    <n v="24653.92248062016"/>
    <b v="0"/>
    <n v="1302.73"/>
    <n v="1.1207234039286659E-2"/>
    <d v="2025-03-31T00:00:00"/>
    <m/>
  </r>
  <r>
    <x v="46"/>
    <s v="COMP002"/>
    <n v="1315.12"/>
    <n v="1326.48"/>
    <n v="1303.77"/>
    <n v="1315.93"/>
    <n v="11541"/>
    <n v="65"/>
    <n v="1"/>
    <n v="1315.93"/>
    <n v="24653.92248062016"/>
    <b v="0"/>
    <n v="1317.33"/>
    <n v="-1.0627557255963682E-3"/>
    <d v="2025-03-31T00:00:00"/>
    <m/>
  </r>
  <r>
    <x v="47"/>
    <s v="COMP002"/>
    <n v="1315.98"/>
    <n v="1336.13"/>
    <n v="1295.82"/>
    <n v="1319.9"/>
    <n v="8783"/>
    <n v="66"/>
    <n v="1"/>
    <n v="1319.9"/>
    <n v="24653.92248062016"/>
    <b v="0"/>
    <n v="1315.93"/>
    <n v="3.0168777974512529E-3"/>
    <d v="2025-03-31T00:00:00"/>
    <m/>
  </r>
  <r>
    <x v="48"/>
    <s v="COMP002"/>
    <n v="1287.8800000000001"/>
    <n v="1302.29"/>
    <n v="1273.48"/>
    <n v="1289.24"/>
    <n v="27215"/>
    <n v="69"/>
    <n v="1"/>
    <n v="1289.24"/>
    <n v="24653.92248062016"/>
    <b v="0"/>
    <n v="1319.9"/>
    <n v="-2.3229032502462367E-2"/>
    <d v="2025-03-31T00:00:00"/>
    <m/>
  </r>
  <r>
    <x v="49"/>
    <s v="COMP002"/>
    <n v="1304.5999999999999"/>
    <n v="1328.15"/>
    <n v="1281.05"/>
    <n v="1305.3800000000001"/>
    <n v="38219"/>
    <n v="70"/>
    <n v="1"/>
    <n v="1305.3800000000001"/>
    <n v="24653.92248062016"/>
    <b v="0"/>
    <n v="1289.24"/>
    <n v="1.2519003443889501E-2"/>
    <d v="2025-03-31T00:00:00"/>
    <m/>
  </r>
  <r>
    <x v="50"/>
    <s v="COMP002"/>
    <n v="1318.05"/>
    <n v="1340.55"/>
    <n v="1295.56"/>
    <n v="1316.36"/>
    <n v="39727"/>
    <n v="71"/>
    <n v="1"/>
    <n v="1316.36"/>
    <n v="24653.92248062016"/>
    <b v="0"/>
    <n v="1305.3800000000001"/>
    <n v="8.4113438232543709E-3"/>
    <d v="2025-03-31T00:00:00"/>
    <m/>
  </r>
  <r>
    <x v="51"/>
    <s v="COMP002"/>
    <n v="1335.33"/>
    <n v="1354.35"/>
    <n v="1316.31"/>
    <n v="1336.94"/>
    <n v="45409"/>
    <n v="72"/>
    <n v="1"/>
    <n v="1336.94"/>
    <n v="24653.92248062016"/>
    <b v="0"/>
    <n v="1316.36"/>
    <n v="1.5634021088456164E-2"/>
    <d v="2025-03-31T00:00:00"/>
    <m/>
  </r>
  <r>
    <x v="52"/>
    <s v="COMP002"/>
    <n v="1334.72"/>
    <n v="1336.67"/>
    <n v="1332.77"/>
    <n v="1334.83"/>
    <n v="45327"/>
    <n v="73"/>
    <n v="1"/>
    <n v="1334.83"/>
    <n v="24653.92248062016"/>
    <b v="0"/>
    <n v="1336.94"/>
    <n v="-1.5782308854549397E-3"/>
    <d v="2025-03-31T00:00:00"/>
    <m/>
  </r>
  <r>
    <x v="53"/>
    <s v="COMP002"/>
    <n v="1336.36"/>
    <n v="1359.78"/>
    <n v="1312.95"/>
    <n v="1337.3"/>
    <n v="35560"/>
    <n v="76"/>
    <n v="1"/>
    <n v="1337.3"/>
    <n v="24653.92248062016"/>
    <b v="0"/>
    <n v="1334.83"/>
    <n v="1.8504229002944401E-3"/>
    <d v="2025-03-31T00:00:00"/>
    <m/>
  </r>
  <r>
    <x v="54"/>
    <s v="COMP002"/>
    <n v="1317.95"/>
    <n v="1332.55"/>
    <n v="1303.3499999999999"/>
    <n v="1329.54"/>
    <n v="2645"/>
    <n v="77"/>
    <n v="1"/>
    <n v="1329.54"/>
    <n v="24653.92248062016"/>
    <b v="0"/>
    <n v="1337.3"/>
    <n v="-5.8027368578478962E-3"/>
    <d v="2025-03-31T00:00:00"/>
    <m/>
  </r>
  <r>
    <x v="55"/>
    <s v="COMP002"/>
    <n v="1302.22"/>
    <n v="1315.64"/>
    <n v="1288.8"/>
    <n v="1310.76"/>
    <n v="36840"/>
    <n v="78"/>
    <n v="1"/>
    <n v="1310.76"/>
    <n v="24653.92248062016"/>
    <b v="0"/>
    <n v="1329.54"/>
    <n v="-1.4125186154609845E-2"/>
    <d v="2025-03-31T00:00:00"/>
    <m/>
  </r>
  <r>
    <x v="56"/>
    <s v="COMP002"/>
    <n v="1305.72"/>
    <n v="1323.79"/>
    <n v="1287.6600000000001"/>
    <n v="1301.1600000000001"/>
    <n v="3708"/>
    <n v="79"/>
    <n v="1"/>
    <n v="1301.1600000000001"/>
    <n v="24653.92248062016"/>
    <b v="0"/>
    <n v="1310.76"/>
    <n v="-7.323995239403025E-3"/>
    <d v="2025-03-31T00:00:00"/>
    <m/>
  </r>
  <r>
    <x v="57"/>
    <s v="COMP002"/>
    <n v="1267.33"/>
    <n v="1281.6199999999999"/>
    <n v="1253.04"/>
    <n v="1271.97"/>
    <n v="40224"/>
    <n v="80"/>
    <n v="1"/>
    <n v="1271.97"/>
    <n v="24653.92248062016"/>
    <b v="0"/>
    <n v="1301.1600000000001"/>
    <n v="-2.2433828276307334E-2"/>
    <d v="2025-03-31T00:00:00"/>
    <m/>
  </r>
  <r>
    <x v="58"/>
    <s v="COMP002"/>
    <n v="1282.79"/>
    <n v="1287.1400000000001"/>
    <n v="1278.44"/>
    <n v="1287.02"/>
    <n v="26150"/>
    <n v="83"/>
    <n v="1"/>
    <n v="1287.02"/>
    <n v="24653.92248062016"/>
    <b v="0"/>
    <n v="1271.97"/>
    <n v="1.1832040063837947E-2"/>
    <d v="2025-03-31T00:00:00"/>
    <m/>
  </r>
  <r>
    <x v="59"/>
    <s v="COMP002"/>
    <n v="1246.9100000000001"/>
    <n v="1262.92"/>
    <n v="1230.9000000000001"/>
    <n v="1252.53"/>
    <n v="8973"/>
    <n v="84"/>
    <n v="1"/>
    <n v="1252.53"/>
    <n v="24653.92248062016"/>
    <b v="0"/>
    <n v="1287.02"/>
    <n v="-2.6798340352131286E-2"/>
    <d v="2025-03-31T00:00:00"/>
    <m/>
  </r>
  <r>
    <x v="60"/>
    <s v="COMP002"/>
    <n v="1285.31"/>
    <n v="1294.23"/>
    <n v="1276.4000000000001"/>
    <n v="1285.32"/>
    <n v="37368"/>
    <n v="85"/>
    <n v="1"/>
    <n v="1285.32"/>
    <n v="24653.92248062016"/>
    <b v="0"/>
    <n v="1252.53"/>
    <n v="2.6179013676319102E-2"/>
    <d v="2025-03-31T00:00:00"/>
    <m/>
  </r>
  <r>
    <x v="61"/>
    <s v="COMP002"/>
    <n v="1264.3399999999999"/>
    <n v="1272.1300000000001"/>
    <n v="1256.54"/>
    <n v="1257.3699999999999"/>
    <n v="14490"/>
    <n v="86"/>
    <n v="1"/>
    <n v="1257.3699999999999"/>
    <n v="24653.92248062016"/>
    <b v="0"/>
    <n v="1285.32"/>
    <n v="-2.1745557526530394E-2"/>
    <d v="2025-03-31T00:00:00"/>
    <m/>
  </r>
  <r>
    <x v="62"/>
    <s v="COMP002"/>
    <n v="1277.44"/>
    <n v="1288.02"/>
    <n v="1266.8499999999999"/>
    <n v="1281.6600000000001"/>
    <n v="6299"/>
    <n v="87"/>
    <n v="1"/>
    <n v="1281.6600000000001"/>
    <n v="24653.92248062016"/>
    <b v="0"/>
    <n v="1257.3699999999999"/>
    <n v="1.9318100479572595E-2"/>
    <d v="2025-03-31T00:00:00"/>
    <m/>
  </r>
  <r>
    <x v="63"/>
    <s v="COMP002"/>
    <n v="1261.0999999999999"/>
    <n v="1278"/>
    <n v="1244.19"/>
    <n v="1267.3800000000001"/>
    <n v="38148"/>
    <n v="90"/>
    <n v="1"/>
    <n v="1267.3800000000001"/>
    <n v="24653.92248062016"/>
    <b v="0"/>
    <n v="1281.6600000000001"/>
    <n v="-1.1141800477505712E-2"/>
    <d v="2025-03-31T00:00:00"/>
    <m/>
  </r>
  <r>
    <x v="64"/>
    <s v="COMP002"/>
    <n v="1276.02"/>
    <n v="1291.5"/>
    <n v="1260.53"/>
    <n v="1276.68"/>
    <n v="11395"/>
    <n v="91"/>
    <n v="1"/>
    <n v="1276.68"/>
    <n v="24653.92248062016"/>
    <b v="0"/>
    <n v="1267.3800000000001"/>
    <n v="7.3379728258296277E-3"/>
    <d v="2025-04-30T00:00:00"/>
    <m/>
  </r>
  <r>
    <x v="65"/>
    <s v="COMP002"/>
    <n v="1261.1099999999999"/>
    <n v="1270.31"/>
    <n v="1251.9000000000001"/>
    <n v="1264.93"/>
    <n v="5944"/>
    <n v="92"/>
    <n v="1"/>
    <n v="1264.93"/>
    <n v="24653.92248062016"/>
    <b v="0"/>
    <n v="1276.68"/>
    <n v="-9.2035592317573703E-3"/>
    <d v="2025-04-30T00:00:00"/>
    <m/>
  </r>
  <r>
    <x v="66"/>
    <s v="COMP002"/>
    <n v="1302.7"/>
    <n v="1317.04"/>
    <n v="1288.3599999999999"/>
    <n v="1292.2"/>
    <n v="25917"/>
    <n v="93"/>
    <n v="1"/>
    <n v="1292.2"/>
    <n v="24653.92248062016"/>
    <b v="0"/>
    <n v="1264.93"/>
    <n v="2.1558505213727226E-2"/>
    <d v="2025-04-30T00:00:00"/>
    <m/>
  </r>
  <r>
    <x v="67"/>
    <s v="COMP002"/>
    <n v="1281.43"/>
    <n v="1295.42"/>
    <n v="1267.43"/>
    <n v="1293.22"/>
    <n v="21806"/>
    <n v="94"/>
    <n v="1"/>
    <n v="1293.22"/>
    <n v="24653.92248062016"/>
    <b v="0"/>
    <n v="1292.2"/>
    <n v="7.8935149357683163E-4"/>
    <d v="2025-04-30T00:00:00"/>
    <m/>
  </r>
  <r>
    <x v="68"/>
    <s v="COMP002"/>
    <n v="1318.07"/>
    <n v="1326.75"/>
    <n v="1309.3800000000001"/>
    <n v="1311.14"/>
    <n v="27838"/>
    <n v="97"/>
    <n v="1"/>
    <n v="1311.14"/>
    <n v="24653.92248062016"/>
    <b v="0"/>
    <n v="1293.22"/>
    <n v="1.3856884366155854E-2"/>
    <d v="2025-04-30T00:00:00"/>
    <m/>
  </r>
  <r>
    <x v="69"/>
    <s v="COMP002"/>
    <n v="1307.81"/>
    <n v="1323.92"/>
    <n v="1291.71"/>
    <n v="1312.71"/>
    <n v="28965"/>
    <n v="98"/>
    <n v="1"/>
    <n v="1312.71"/>
    <n v="24653.92248062016"/>
    <b v="0"/>
    <n v="1311.14"/>
    <n v="1.197431243040359E-3"/>
    <d v="2025-04-30T00:00:00"/>
    <m/>
  </r>
  <r>
    <x v="70"/>
    <s v="COMP002"/>
    <n v="1319.07"/>
    <n v="1324.29"/>
    <n v="1313.85"/>
    <n v="1318.88"/>
    <n v="21908"/>
    <n v="99"/>
    <n v="1"/>
    <n v="1318.88"/>
    <n v="24653.92248062016"/>
    <b v="0"/>
    <n v="1312.71"/>
    <n v="4.7002003488966129E-3"/>
    <d v="2025-04-30T00:00:00"/>
    <m/>
  </r>
  <r>
    <x v="71"/>
    <s v="COMP002"/>
    <n v="1323.37"/>
    <n v="1339.51"/>
    <n v="1307.23"/>
    <n v="1329.47"/>
    <n v="24570"/>
    <n v="100"/>
    <n v="1"/>
    <n v="1329.47"/>
    <n v="24653.92248062016"/>
    <b v="0"/>
    <n v="1318.88"/>
    <n v="8.0295402159407357E-3"/>
    <d v="2025-04-30T00:00:00"/>
    <m/>
  </r>
  <r>
    <x v="72"/>
    <s v="COMP002"/>
    <n v="1311.58"/>
    <n v="1322.69"/>
    <n v="1300.47"/>
    <n v="1320.96"/>
    <n v="49302"/>
    <n v="101"/>
    <n v="1"/>
    <n v="1320.96"/>
    <n v="24653.92248062016"/>
    <b v="0"/>
    <n v="1329.47"/>
    <n v="-6.4010470337803717E-3"/>
    <d v="2025-04-30T00:00:00"/>
    <m/>
  </r>
  <r>
    <x v="73"/>
    <s v="COMP002"/>
    <n v="1300.04"/>
    <n v="1313.85"/>
    <n v="1286.23"/>
    <n v="1300.1300000000001"/>
    <n v="39000"/>
    <n v="104"/>
    <n v="1"/>
    <n v="1300.1300000000001"/>
    <n v="24653.92248062016"/>
    <b v="0"/>
    <n v="1320.96"/>
    <n v="-1.5768834786821648E-2"/>
    <d v="2025-04-30T00:00:00"/>
    <m/>
  </r>
  <r>
    <x v="74"/>
    <s v="COMP002"/>
    <n v="1277.26"/>
    <n v="1289.54"/>
    <n v="1264.97"/>
    <n v="1279.29"/>
    <n v="13342"/>
    <n v="105"/>
    <n v="1"/>
    <n v="1279.29"/>
    <n v="24653.92248062016"/>
    <b v="0"/>
    <n v="1300.1300000000001"/>
    <n v="-1.6029166314137928E-2"/>
    <d v="2025-04-30T00:00:00"/>
    <m/>
  </r>
  <r>
    <x v="75"/>
    <s v="COMP002"/>
    <n v="1287.75"/>
    <n v="1304.6400000000001"/>
    <n v="1270.8499999999999"/>
    <n v="1280.4100000000001"/>
    <n v="35249"/>
    <n v="106"/>
    <n v="1"/>
    <n v="1280.4100000000001"/>
    <n v="24653.92248062016"/>
    <b v="0"/>
    <n v="1279.29"/>
    <n v="8.754856209304523E-4"/>
    <d v="2025-04-30T00:00:00"/>
    <m/>
  </r>
  <r>
    <x v="76"/>
    <s v="COMP002"/>
    <n v="1277.58"/>
    <n v="1295.7"/>
    <n v="1259.45"/>
    <n v="1272.8599999999999"/>
    <n v="48190"/>
    <n v="107"/>
    <n v="1"/>
    <n v="1272.8599999999999"/>
    <n v="24653.92248062016"/>
    <b v="0"/>
    <n v="1280.4100000000001"/>
    <n v="-5.8965487617249016E-3"/>
    <d v="2025-04-30T00:00:00"/>
    <m/>
  </r>
  <r>
    <x v="77"/>
    <s v="COMP002"/>
    <n v="1240.93"/>
    <n v="1263.46"/>
    <n v="1218.3900000000001"/>
    <n v="1239.2"/>
    <n v="20846"/>
    <n v="108"/>
    <n v="1"/>
    <n v="1239.2"/>
    <n v="24653.92248062016"/>
    <b v="0"/>
    <n v="1272.8599999999999"/>
    <n v="-2.6444385085555251E-2"/>
    <d v="2025-04-30T00:00:00"/>
    <m/>
  </r>
  <r>
    <x v="78"/>
    <s v="COMP002"/>
    <n v="1255.42"/>
    <n v="1263.97"/>
    <n v="1246.8599999999999"/>
    <n v="1247.53"/>
    <n v="11998"/>
    <n v="111"/>
    <n v="1"/>
    <n v="1247.53"/>
    <n v="24653.92248062016"/>
    <b v="0"/>
    <n v="1239.2"/>
    <n v="6.7220787604905805E-3"/>
    <d v="2025-04-30T00:00:00"/>
    <m/>
  </r>
  <r>
    <x v="79"/>
    <s v="COMP002"/>
    <n v="1229.53"/>
    <n v="1235.06"/>
    <n v="1224"/>
    <n v="1228.82"/>
    <n v="9519"/>
    <n v="112"/>
    <n v="1"/>
    <n v="1228.82"/>
    <n v="24653.92248062016"/>
    <b v="0"/>
    <n v="1247.53"/>
    <n v="-1.4997635327406986E-2"/>
    <d v="2025-04-30T00:00:00"/>
    <m/>
  </r>
  <r>
    <x v="80"/>
    <s v="COMP002"/>
    <n v="1202.8499999999999"/>
    <n v="1213.8"/>
    <n v="1191.9000000000001"/>
    <n v="1211.28"/>
    <n v="7722"/>
    <n v="113"/>
    <n v="1"/>
    <n v="1211.28"/>
    <n v="24653.92248062016"/>
    <b v="0"/>
    <n v="1228.82"/>
    <n v="-1.4273856219788061E-2"/>
    <d v="2025-04-30T00:00:00"/>
    <m/>
  </r>
  <r>
    <x v="81"/>
    <s v="COMP002"/>
    <n v="1214.93"/>
    <n v="1232.42"/>
    <n v="1197.45"/>
    <n v="1210.93"/>
    <n v="14575"/>
    <n v="114"/>
    <n v="1"/>
    <n v="1210.93"/>
    <n v="24653.92248062016"/>
    <b v="0"/>
    <n v="1211.28"/>
    <n v="-2.8895053166890319E-4"/>
    <d v="2025-04-30T00:00:00"/>
    <m/>
  </r>
  <r>
    <x v="82"/>
    <s v="COMP002"/>
    <n v="1195.8399999999999"/>
    <n v="1199.94"/>
    <n v="1191.73"/>
    <n v="1197.56"/>
    <n v="32821"/>
    <n v="115"/>
    <n v="1"/>
    <n v="1197.56"/>
    <n v="24653.92248062016"/>
    <b v="0"/>
    <n v="1210.93"/>
    <n v="-1.1041100641655683E-2"/>
    <d v="2025-04-30T00:00:00"/>
    <m/>
  </r>
  <r>
    <x v="83"/>
    <s v="COMP002"/>
    <n v="1197.25"/>
    <n v="1214.17"/>
    <n v="1180.33"/>
    <n v="1199.69"/>
    <n v="13175"/>
    <n v="118"/>
    <n v="1"/>
    <n v="1199.69"/>
    <n v="24653.92248062016"/>
    <b v="0"/>
    <n v="1197.56"/>
    <n v="1.7786165202579489E-3"/>
    <d v="2025-04-30T00:00:00"/>
    <m/>
  </r>
  <r>
    <x v="84"/>
    <s v="COMP002"/>
    <n v="1226.8599999999999"/>
    <n v="1239.96"/>
    <n v="1213.75"/>
    <n v="1230.19"/>
    <n v="22389"/>
    <n v="119"/>
    <n v="1"/>
    <n v="1230.19"/>
    <n v="24653.92248062016"/>
    <b v="0"/>
    <n v="1199.69"/>
    <n v="2.5423234335536678E-2"/>
    <d v="2025-04-30T00:00:00"/>
    <m/>
  </r>
  <r>
    <x v="85"/>
    <s v="COMP002"/>
    <n v="1217.23"/>
    <n v="1231.8"/>
    <n v="1202.67"/>
    <n v="1224.6199999999999"/>
    <n v="7150"/>
    <n v="120"/>
    <n v="1"/>
    <n v="1224.6199999999999"/>
    <n v="24653.92248062016"/>
    <b v="0"/>
    <n v="1230.19"/>
    <n v="-4.5277558751088557E-3"/>
    <d v="2025-04-30T00:00:00"/>
    <m/>
  </r>
  <r>
    <x v="86"/>
    <s v="COMP002"/>
    <n v="1207.43"/>
    <n v="1223.98"/>
    <n v="1190.8800000000001"/>
    <n v="1208.67"/>
    <n v="21079"/>
    <n v="121"/>
    <n v="1"/>
    <n v="1208.67"/>
    <n v="24653.92248062016"/>
    <b v="0"/>
    <n v="1224.6199999999999"/>
    <n v="-1.3024448400319952E-2"/>
    <d v="2025-05-31T00:00:00"/>
    <m/>
  </r>
  <r>
    <x v="87"/>
    <s v="COMP002"/>
    <n v="1206.8599999999999"/>
    <n v="1216.1199999999999"/>
    <n v="1197.5899999999999"/>
    <n v="1211.72"/>
    <n v="32419"/>
    <n v="122"/>
    <n v="1"/>
    <n v="1211.72"/>
    <n v="24653.92248062016"/>
    <b v="0"/>
    <n v="1208.67"/>
    <n v="2.5234348498762724E-3"/>
    <d v="2025-05-31T00:00:00"/>
    <m/>
  </r>
  <r>
    <x v="88"/>
    <s v="COMP002"/>
    <n v="1197.75"/>
    <n v="1217.1300000000001"/>
    <n v="1178.3699999999999"/>
    <n v="1200.23"/>
    <n v="24236"/>
    <n v="125"/>
    <n v="1"/>
    <n v="1200.23"/>
    <n v="24653.92248062016"/>
    <b v="0"/>
    <n v="1211.72"/>
    <n v="-9.4823886706499917E-3"/>
    <d v="2025-05-31T00:00:00"/>
    <m/>
  </r>
  <r>
    <x v="89"/>
    <s v="COMP002"/>
    <n v="1201.8699999999999"/>
    <n v="1209.0899999999999"/>
    <n v="1194.6500000000001"/>
    <n v="1200.8800000000001"/>
    <n v="35177"/>
    <n v="126"/>
    <n v="1"/>
    <n v="1200.8800000000001"/>
    <n v="24653.92248062016"/>
    <b v="0"/>
    <n v="1200.23"/>
    <n v="5.4156286711721168E-4"/>
    <d v="2025-05-31T00:00:00"/>
    <m/>
  </r>
  <r>
    <x v="90"/>
    <s v="COMP002"/>
    <n v="1209.9100000000001"/>
    <n v="1214.71"/>
    <n v="1205.1199999999999"/>
    <n v="1205.95"/>
    <n v="15596"/>
    <n v="127"/>
    <n v="1"/>
    <n v="1205.95"/>
    <n v="24653.92248062016"/>
    <b v="0"/>
    <n v="1200.8800000000001"/>
    <n v="4.2219039371127302E-3"/>
    <d v="2025-05-31T00:00:00"/>
    <m/>
  </r>
  <r>
    <x v="91"/>
    <s v="COMP002"/>
    <n v="1200.53"/>
    <n v="1214.03"/>
    <n v="1187.04"/>
    <n v="1205.7"/>
    <n v="46960"/>
    <n v="128"/>
    <n v="1"/>
    <n v="1205.7"/>
    <n v="24653.92248062016"/>
    <b v="0"/>
    <n v="1205.95"/>
    <n v="-2.0730544384095525E-4"/>
    <d v="2025-05-31T00:00:00"/>
    <m/>
  </r>
  <r>
    <x v="92"/>
    <s v="COMP002"/>
    <n v="1208.56"/>
    <n v="1217.3800000000001"/>
    <n v="1199.74"/>
    <n v="1206.8499999999999"/>
    <n v="44861"/>
    <n v="129"/>
    <n v="1"/>
    <n v="1206.8499999999999"/>
    <n v="24653.92248062016"/>
    <b v="0"/>
    <n v="1205.7"/>
    <n v="9.5380277017488894E-4"/>
    <d v="2025-05-31T00:00:00"/>
    <m/>
  </r>
  <r>
    <x v="93"/>
    <s v="COMP002"/>
    <n v="1218.1099999999999"/>
    <n v="1228.93"/>
    <n v="1207.3"/>
    <n v="1210.06"/>
    <n v="49285"/>
    <n v="132"/>
    <n v="1"/>
    <n v="1210.06"/>
    <n v="24653.92248062016"/>
    <b v="0"/>
    <n v="1206.8499999999999"/>
    <n v="2.659816878651064E-3"/>
    <d v="2025-05-31T00:00:00"/>
    <m/>
  </r>
  <r>
    <x v="94"/>
    <s v="COMP002"/>
    <n v="1229.92"/>
    <n v="1246.99"/>
    <n v="1212.8599999999999"/>
    <n v="1234.95"/>
    <n v="21607"/>
    <n v="133"/>
    <n v="1"/>
    <n v="1234.95"/>
    <n v="24653.92248062016"/>
    <b v="0"/>
    <n v="1210.06"/>
    <n v="2.0569227972166752E-2"/>
    <d v="2025-05-31T00:00:00"/>
    <m/>
  </r>
  <r>
    <x v="95"/>
    <s v="COMP002"/>
    <n v="1227.5899999999999"/>
    <n v="1235.8"/>
    <n v="1219.3800000000001"/>
    <n v="1231.31"/>
    <n v="28856"/>
    <n v="134"/>
    <n v="1"/>
    <n v="1231.31"/>
    <n v="24653.92248062016"/>
    <b v="0"/>
    <n v="1234.95"/>
    <n v="-2.9474877525406695E-3"/>
    <d v="2025-05-31T00:00:00"/>
    <m/>
  </r>
  <r>
    <x v="96"/>
    <s v="COMP002"/>
    <n v="1230.22"/>
    <n v="1240.22"/>
    <n v="1220.22"/>
    <n v="1233.5899999999999"/>
    <n v="42196"/>
    <n v="135"/>
    <n v="1"/>
    <n v="1233.5899999999999"/>
    <n v="24653.92248062016"/>
    <b v="0"/>
    <n v="1231.31"/>
    <n v="1.8516864152812638E-3"/>
    <d v="2025-05-31T00:00:00"/>
    <m/>
  </r>
  <r>
    <x v="97"/>
    <s v="COMP002"/>
    <n v="1249.73"/>
    <n v="1257.47"/>
    <n v="1241.99"/>
    <n v="1247.43"/>
    <n v="18685"/>
    <n v="136"/>
    <n v="1"/>
    <n v="1247.43"/>
    <n v="24653.92248062016"/>
    <b v="0"/>
    <n v="1233.5899999999999"/>
    <n v="1.1219286797072079E-2"/>
    <d v="2025-05-31T00:00:00"/>
    <m/>
  </r>
  <r>
    <x v="98"/>
    <s v="COMP002"/>
    <n v="1253.28"/>
    <n v="1276.1099999999999"/>
    <n v="1230.44"/>
    <n v="1255.1500000000001"/>
    <n v="42401"/>
    <n v="139"/>
    <n v="1"/>
    <n v="1255.1500000000001"/>
    <n v="24653.92248062016"/>
    <b v="0"/>
    <n v="1247.43"/>
    <n v="6.1887240165781057E-3"/>
    <d v="2025-05-31T00:00:00"/>
    <m/>
  </r>
  <r>
    <x v="99"/>
    <s v="COMP002"/>
    <n v="1252.42"/>
    <n v="1272.31"/>
    <n v="1232.52"/>
    <n v="1249.8"/>
    <n v="9996"/>
    <n v="140"/>
    <n v="1"/>
    <n v="1249.8"/>
    <n v="24653.92248062016"/>
    <b v="0"/>
    <n v="1255.1500000000001"/>
    <n v="-4.2624387523404663E-3"/>
    <d v="2025-05-31T00:00:00"/>
    <m/>
  </r>
  <r>
    <x v="100"/>
    <s v="COMP002"/>
    <n v="1253.05"/>
    <n v="1264.8499999999999"/>
    <n v="1241.26"/>
    <n v="1264.3800000000001"/>
    <n v="27665"/>
    <n v="141"/>
    <n v="1"/>
    <n v="1264.3800000000001"/>
    <n v="24653.92248062016"/>
    <b v="0"/>
    <n v="1249.8"/>
    <n v="1.1665866538646307E-2"/>
    <d v="2025-05-31T00:00:00"/>
    <m/>
  </r>
  <r>
    <x v="101"/>
    <s v="COMP002"/>
    <n v="1254.6600000000001"/>
    <n v="1265.3"/>
    <n v="1244.02"/>
    <n v="1250.8800000000001"/>
    <n v="40952"/>
    <n v="142"/>
    <n v="1"/>
    <n v="1250.8800000000001"/>
    <n v="24653.92248062016"/>
    <b v="0"/>
    <n v="1264.3800000000001"/>
    <n v="-1.0677169838181559E-2"/>
    <d v="2025-05-31T00:00:00"/>
    <m/>
  </r>
  <r>
    <x v="102"/>
    <s v="COMP002"/>
    <n v="1246.45"/>
    <n v="1257.72"/>
    <n v="1235.19"/>
    <n v="1247.6099999999999"/>
    <n v="13875"/>
    <n v="143"/>
    <n v="1"/>
    <n v="1247.6099999999999"/>
    <n v="24653.92248062016"/>
    <b v="0"/>
    <n v="1250.8800000000001"/>
    <n v="-2.6141596316195071E-3"/>
    <d v="2025-05-31T00:00:00"/>
    <m/>
  </r>
  <r>
    <x v="103"/>
    <s v="COMP002"/>
    <n v="1238.25"/>
    <n v="1240.94"/>
    <n v="1235.57"/>
    <n v="1235.8399999999999"/>
    <n v="41760"/>
    <n v="146"/>
    <n v="1"/>
    <n v="1235.8399999999999"/>
    <n v="24653.92248062016"/>
    <b v="0"/>
    <n v="1247.6099999999999"/>
    <n v="-9.434037880427364E-3"/>
    <d v="2025-05-31T00:00:00"/>
    <m/>
  </r>
  <r>
    <x v="104"/>
    <s v="COMP002"/>
    <n v="1239.3399999999999"/>
    <n v="1251.77"/>
    <n v="1226.9000000000001"/>
    <n v="1245.1400000000001"/>
    <n v="31987"/>
    <n v="147"/>
    <n v="1"/>
    <n v="1245.1400000000001"/>
    <n v="24653.92248062016"/>
    <b v="0"/>
    <n v="1235.8399999999999"/>
    <n v="7.5252459865356213E-3"/>
    <d v="2025-05-31T00:00:00"/>
    <m/>
  </r>
  <r>
    <x v="105"/>
    <s v="COMP002"/>
    <n v="1266"/>
    <n v="1280.25"/>
    <n v="1251.74"/>
    <n v="1264.24"/>
    <n v="28529"/>
    <n v="148"/>
    <n v="1"/>
    <n v="1264.24"/>
    <n v="24653.92248062016"/>
    <b v="0"/>
    <n v="1245.1400000000001"/>
    <n v="1.5339640522350826E-2"/>
    <d v="2025-05-31T00:00:00"/>
    <m/>
  </r>
  <r>
    <x v="106"/>
    <s v="COMP002"/>
    <n v="1274.3900000000001"/>
    <n v="1291.3"/>
    <n v="1257.48"/>
    <n v="1268.1099999999999"/>
    <n v="25027"/>
    <n v="149"/>
    <n v="1"/>
    <n v="1268.1099999999999"/>
    <n v="24653.92248062016"/>
    <b v="0"/>
    <n v="1264.24"/>
    <n v="3.0611276339934592E-3"/>
    <d v="2025-05-31T00:00:00"/>
    <m/>
  </r>
  <r>
    <x v="107"/>
    <s v="COMP002"/>
    <n v="1274.04"/>
    <n v="1289.19"/>
    <n v="1258.8900000000001"/>
    <n v="1269.6099999999999"/>
    <n v="21609"/>
    <n v="150"/>
    <n v="1"/>
    <n v="1269.6099999999999"/>
    <n v="24653.92248062016"/>
    <b v="0"/>
    <n v="1268.1099999999999"/>
    <n v="1.182862685413726E-3"/>
    <d v="2025-05-31T00:00:00"/>
    <m/>
  </r>
  <r>
    <x v="108"/>
    <s v="COMP002"/>
    <n v="1248.81"/>
    <n v="1260.17"/>
    <n v="1237.45"/>
    <n v="1255.99"/>
    <n v="20250"/>
    <n v="153"/>
    <n v="1"/>
    <n v="1255.99"/>
    <n v="24653.92248062016"/>
    <b v="0"/>
    <n v="1269.6099999999999"/>
    <n v="-1.0727703783051403E-2"/>
    <d v="2025-06-30T00:00:00"/>
    <m/>
  </r>
  <r>
    <x v="109"/>
    <s v="COMP002"/>
    <n v="1236.74"/>
    <n v="1247.47"/>
    <n v="1226.02"/>
    <n v="1245.22"/>
    <n v="25063"/>
    <n v="154"/>
    <n v="1"/>
    <n v="1245.22"/>
    <n v="24653.92248062016"/>
    <b v="0"/>
    <n v="1255.99"/>
    <n v="-8.5749090358999535E-3"/>
    <d v="2025-06-30T00:00:00"/>
    <m/>
  </r>
  <r>
    <x v="110"/>
    <s v="COMP002"/>
    <n v="1229.31"/>
    <n v="1249.4000000000001"/>
    <n v="1209.23"/>
    <n v="1226.93"/>
    <n v="32463"/>
    <n v="155"/>
    <n v="1"/>
    <n v="1226.93"/>
    <n v="24653.92248062016"/>
    <b v="0"/>
    <n v="1245.22"/>
    <n v="-1.4688167552721577E-2"/>
    <d v="2025-06-30T00:00:00"/>
    <m/>
  </r>
  <r>
    <x v="111"/>
    <s v="COMP002"/>
    <n v="1195.0999999999999"/>
    <n v="1207.55"/>
    <n v="1182.6600000000001"/>
    <n v="1194.03"/>
    <n v="24150"/>
    <n v="156"/>
    <n v="1"/>
    <n v="1194.03"/>
    <n v="24653.92248062016"/>
    <b v="0"/>
    <n v="1226.93"/>
    <n v="-2.6814895715322057E-2"/>
    <d v="2025-06-30T00:00:00"/>
    <m/>
  </r>
  <r>
    <x v="112"/>
    <s v="COMP002"/>
    <n v="1198.17"/>
    <n v="1211.1199999999999"/>
    <n v="1185.23"/>
    <n v="1188.44"/>
    <n v="24863"/>
    <n v="157"/>
    <n v="1"/>
    <n v="1188.44"/>
    <n v="24653.92248062016"/>
    <b v="0"/>
    <n v="1194.03"/>
    <n v="-4.6816244147968797E-3"/>
    <d v="2025-06-30T00:00:00"/>
    <m/>
  </r>
  <r>
    <x v="113"/>
    <s v="COMP002"/>
    <n v="1186.44"/>
    <n v="1189.3599999999999"/>
    <n v="1183.53"/>
    <n v="1184.27"/>
    <n v="49275"/>
    <n v="160"/>
    <n v="1"/>
    <n v="1184.27"/>
    <n v="24653.92248062016"/>
    <b v="0"/>
    <n v="1188.44"/>
    <n v="-3.5088014540069945E-3"/>
    <d v="2025-06-30T00:00:00"/>
    <m/>
  </r>
  <r>
    <x v="114"/>
    <s v="COMP002"/>
    <n v="1209.1500000000001"/>
    <n v="1221.3699999999999"/>
    <n v="1196.93"/>
    <n v="1217.42"/>
    <n v="13112"/>
    <n v="161"/>
    <n v="1"/>
    <n v="1217.42"/>
    <n v="24653.92248062016"/>
    <b v="0"/>
    <n v="1184.27"/>
    <n v="2.7991927516529246E-2"/>
    <d v="2025-06-30T00:00:00"/>
    <m/>
  </r>
  <r>
    <x v="115"/>
    <s v="COMP002"/>
    <n v="1240.68"/>
    <n v="1254.26"/>
    <n v="1227.0999999999999"/>
    <n v="1241.93"/>
    <n v="1481"/>
    <n v="162"/>
    <n v="1"/>
    <n v="1241.93"/>
    <n v="24653.92248062016"/>
    <b v="1"/>
    <n v="1217.42"/>
    <n v="2.0132739728277824E-2"/>
    <d v="2025-06-30T00:00:00"/>
    <m/>
  </r>
  <r>
    <x v="116"/>
    <s v="COMP002"/>
    <n v="1252.82"/>
    <n v="1266.55"/>
    <n v="1239.0899999999999"/>
    <n v="1250.95"/>
    <n v="35888"/>
    <n v="163"/>
    <n v="1"/>
    <n v="1250.95"/>
    <n v="24653.92248062016"/>
    <b v="0"/>
    <n v="1241.93"/>
    <n v="7.2628892127575475E-3"/>
    <d v="2025-06-30T00:00:00"/>
    <m/>
  </r>
  <r>
    <x v="117"/>
    <s v="COMP002"/>
    <n v="1276.1500000000001"/>
    <n v="1286.47"/>
    <n v="1265.8399999999999"/>
    <n v="1284.54"/>
    <n v="35008"/>
    <n v="164"/>
    <n v="1"/>
    <n v="1284.54"/>
    <n v="24653.92248062016"/>
    <b v="0"/>
    <n v="1250.95"/>
    <n v="2.685159278947993E-2"/>
    <d v="2025-06-30T00:00:00"/>
    <m/>
  </r>
  <r>
    <x v="118"/>
    <s v="COMP002"/>
    <n v="1308.96"/>
    <n v="1326"/>
    <n v="1291.92"/>
    <n v="1307.56"/>
    <n v="46080"/>
    <n v="167"/>
    <n v="1"/>
    <n v="1307.56"/>
    <n v="24653.92248062016"/>
    <b v="0"/>
    <n v="1284.54"/>
    <n v="1.7920812119513588E-2"/>
    <d v="2025-06-30T00:00:00"/>
    <m/>
  </r>
  <r>
    <x v="119"/>
    <s v="COMP002"/>
    <n v="1267.9100000000001"/>
    <n v="1281.49"/>
    <n v="1254.32"/>
    <n v="1275.21"/>
    <n v="35020"/>
    <n v="168"/>
    <n v="1"/>
    <n v="1275.21"/>
    <n v="24653.92248062016"/>
    <b v="0"/>
    <n v="1307.56"/>
    <n v="-2.4740738474716199E-2"/>
    <d v="2025-06-30T00:00:00"/>
    <m/>
  </r>
  <r>
    <x v="120"/>
    <s v="COMP002"/>
    <n v="1280.3"/>
    <n v="1292.8399999999999"/>
    <n v="1267.76"/>
    <n v="1292.78"/>
    <n v="21581"/>
    <n v="169"/>
    <n v="1"/>
    <n v="1292.78"/>
    <n v="24653.92248062016"/>
    <b v="0"/>
    <n v="1275.21"/>
    <n v="1.3778122818986627E-2"/>
    <d v="2025-06-30T00:00:00"/>
    <m/>
  </r>
  <r>
    <x v="121"/>
    <s v="COMP002"/>
    <n v="1307.72"/>
    <n v="1320.14"/>
    <n v="1295.31"/>
    <n v="1304.73"/>
    <n v="5090"/>
    <n v="170"/>
    <n v="1"/>
    <n v="1304.73"/>
    <n v="24653.92248062016"/>
    <b v="0"/>
    <n v="1292.78"/>
    <n v="9.2436454771887295E-3"/>
    <d v="2025-06-30T00:00:00"/>
    <m/>
  </r>
  <r>
    <x v="122"/>
    <s v="COMP002"/>
    <n v="1302.53"/>
    <n v="1325.32"/>
    <n v="1279.75"/>
    <n v="1300.29"/>
    <n v="37408"/>
    <n v="171"/>
    <n v="1"/>
    <n v="1300.29"/>
    <n v="24653.92248062016"/>
    <b v="0"/>
    <n v="1304.73"/>
    <n v="-3.4030029201444394E-3"/>
    <d v="2025-06-30T00:00:00"/>
    <m/>
  </r>
  <r>
    <x v="123"/>
    <s v="COMP002"/>
    <n v="1280.95"/>
    <n v="1289.02"/>
    <n v="1272.8900000000001"/>
    <n v="1277.6199999999999"/>
    <n v="2341"/>
    <n v="174"/>
    <n v="1"/>
    <n v="1277.6199999999999"/>
    <n v="24653.92248062016"/>
    <b v="1"/>
    <n v="1300.29"/>
    <n v="-1.7434572287720489E-2"/>
    <d v="2025-06-30T00:00:00"/>
    <m/>
  </r>
  <r>
    <x v="124"/>
    <s v="COMP002"/>
    <n v="1290.1199999999999"/>
    <n v="1312.22"/>
    <n v="1268.02"/>
    <n v="1287.55"/>
    <n v="13254"/>
    <n v="175"/>
    <n v="1"/>
    <n v="1287.55"/>
    <n v="24653.92248062016"/>
    <b v="0"/>
    <n v="1277.6199999999999"/>
    <n v="7.7722640534744793E-3"/>
    <d v="2025-06-30T00:00:00"/>
    <m/>
  </r>
  <r>
    <x v="125"/>
    <s v="COMP002"/>
    <n v="1256.4100000000001"/>
    <n v="1274.79"/>
    <n v="1238.03"/>
    <n v="1254.56"/>
    <n v="3421"/>
    <n v="176"/>
    <n v="1"/>
    <n v="1254.56"/>
    <n v="24653.92248062016"/>
    <b v="0"/>
    <n v="1287.55"/>
    <n v="-2.562230592986681E-2"/>
    <d v="2025-06-30T00:00:00"/>
    <m/>
  </r>
  <r>
    <x v="126"/>
    <s v="COMP002"/>
    <n v="1250.21"/>
    <n v="1270.5"/>
    <n v="1229.9100000000001"/>
    <n v="1254.52"/>
    <n v="12918"/>
    <n v="177"/>
    <n v="1"/>
    <n v="1254.52"/>
    <n v="24653.92248062016"/>
    <b v="0"/>
    <n v="1254.56"/>
    <n v="-3.188368830503413E-5"/>
    <d v="2025-06-30T00:00:00"/>
    <m/>
  </r>
  <r>
    <x v="127"/>
    <s v="COMP002"/>
    <n v="1253.0899999999999"/>
    <n v="1262.3599999999999"/>
    <n v="1243.81"/>
    <n v="1245.0999999999999"/>
    <n v="47617"/>
    <n v="178"/>
    <n v="1"/>
    <n v="1245.0999999999999"/>
    <n v="24653.92248062016"/>
    <b v="0"/>
    <n v="1254.52"/>
    <n v="-7.5088480056117665E-3"/>
    <d v="2025-06-30T00:00:00"/>
    <m/>
  </r>
  <r>
    <x v="128"/>
    <s v="COMP002"/>
    <n v="1217.6300000000001"/>
    <n v="1226.76"/>
    <n v="1208.5"/>
    <n v="1225.8"/>
    <n v="5806"/>
    <n v="181"/>
    <n v="1"/>
    <n v="1225.8"/>
    <n v="24653.92248062016"/>
    <b v="0"/>
    <n v="1245.0999999999999"/>
    <n v="-1.5500762990924389E-2"/>
    <d v="2025-06-30T00:00:00"/>
    <m/>
  </r>
  <r>
    <x v="0"/>
    <s v="COMP003"/>
    <n v="1974.24"/>
    <n v="1983.08"/>
    <n v="1965.4"/>
    <n v="1967.98"/>
    <n v="45064"/>
    <n v="1"/>
    <n v="1"/>
    <n v="1967.98"/>
    <n v="26012.976744186049"/>
    <b v="0"/>
    <b v="0"/>
    <n v="0"/>
    <d v="2025-01-31T00:00:00"/>
    <m/>
  </r>
  <r>
    <x v="1"/>
    <s v="COMP003"/>
    <n v="2030.8"/>
    <n v="2047.32"/>
    <n v="2014.27"/>
    <n v="2034.15"/>
    <n v="28570"/>
    <n v="2"/>
    <n v="1"/>
    <n v="2034.15"/>
    <n v="26012.976744186049"/>
    <b v="0"/>
    <n v="1967.98"/>
    <n v="3.3623309179971375E-2"/>
    <d v="2025-01-31T00:00:00"/>
    <m/>
  </r>
  <r>
    <x v="2"/>
    <s v="COMP003"/>
    <n v="2021.01"/>
    <n v="2026.12"/>
    <n v="2015.9"/>
    <n v="2015.94"/>
    <n v="12745"/>
    <n v="3"/>
    <n v="1"/>
    <n v="2015.94"/>
    <n v="26012.976744186049"/>
    <b v="0"/>
    <n v="2034.15"/>
    <n v="-8.9521421724061828E-3"/>
    <d v="2025-01-31T00:00:00"/>
    <m/>
  </r>
  <r>
    <x v="3"/>
    <s v="COMP003"/>
    <n v="1992.73"/>
    <n v="2018.24"/>
    <n v="1967.23"/>
    <n v="2007.26"/>
    <n v="15288"/>
    <n v="6"/>
    <n v="1"/>
    <n v="2007.26"/>
    <n v="26012.976744186049"/>
    <b v="0"/>
    <n v="2015.94"/>
    <n v="-4.3056837009038283E-3"/>
    <d v="2025-01-31T00:00:00"/>
    <m/>
  </r>
  <r>
    <x v="4"/>
    <s v="COMP003"/>
    <n v="1972.17"/>
    <n v="1991.18"/>
    <n v="1953.17"/>
    <n v="1987.12"/>
    <n v="4342"/>
    <n v="7"/>
    <n v="1"/>
    <n v="1987.12"/>
    <n v="26012.976744186049"/>
    <b v="0"/>
    <n v="2007.26"/>
    <n v="-1.0033578111455466E-2"/>
    <d v="2025-01-31T00:00:00"/>
    <m/>
  </r>
  <r>
    <x v="5"/>
    <s v="COMP003"/>
    <n v="2005.09"/>
    <n v="2034.91"/>
    <n v="1975.28"/>
    <n v="2003.07"/>
    <n v="24411"/>
    <n v="8"/>
    <n v="1"/>
    <n v="2003.07"/>
    <n v="26012.976744186049"/>
    <b v="0"/>
    <n v="1987.12"/>
    <n v="8.0266918958090336E-3"/>
    <d v="2025-01-31T00:00:00"/>
    <m/>
  </r>
  <r>
    <x v="6"/>
    <s v="COMP003"/>
    <n v="1999.94"/>
    <n v="2032.18"/>
    <n v="1967.71"/>
    <n v="1998.6"/>
    <n v="4093"/>
    <n v="9"/>
    <n v="1"/>
    <n v="1998.6"/>
    <n v="26012.976744186049"/>
    <b v="0"/>
    <n v="2003.07"/>
    <n v="-2.231574533091718E-3"/>
    <d v="2025-01-31T00:00:00"/>
    <m/>
  </r>
  <r>
    <x v="7"/>
    <s v="COMP003"/>
    <n v="1960.4"/>
    <n v="1980.14"/>
    <n v="1940.66"/>
    <n v="1974.95"/>
    <n v="45413"/>
    <n v="10"/>
    <n v="1"/>
    <n v="1974.95"/>
    <n v="26012.976744186049"/>
    <b v="0"/>
    <n v="1998.6"/>
    <n v="-1.1833283298308749E-2"/>
    <d v="2025-01-31T00:00:00"/>
    <m/>
  </r>
  <r>
    <x v="8"/>
    <s v="COMP003"/>
    <n v="1986.24"/>
    <n v="1997.86"/>
    <n v="1974.62"/>
    <n v="1991.84"/>
    <n v="40214"/>
    <n v="13"/>
    <n v="1"/>
    <n v="1991.84"/>
    <n v="26012.976744186049"/>
    <b v="0"/>
    <n v="1974.95"/>
    <n v="8.5521152434238201E-3"/>
    <d v="2025-01-31T00:00:00"/>
    <m/>
  </r>
  <r>
    <x v="9"/>
    <s v="COMP003"/>
    <n v="2007.88"/>
    <n v="2029.17"/>
    <n v="1986.58"/>
    <n v="2012.28"/>
    <n v="49901"/>
    <n v="14"/>
    <n v="1"/>
    <n v="2012.28"/>
    <n v="26012.976744186049"/>
    <b v="0"/>
    <n v="1991.84"/>
    <n v="1.0261868423166547E-2"/>
    <d v="2025-01-31T00:00:00"/>
    <m/>
  </r>
  <r>
    <x v="10"/>
    <s v="COMP003"/>
    <n v="2017.46"/>
    <n v="2041.64"/>
    <n v="1993.28"/>
    <n v="2011.07"/>
    <n v="6626"/>
    <n v="15"/>
    <n v="1"/>
    <n v="2011.07"/>
    <n v="26012.976744186049"/>
    <b v="0"/>
    <n v="2012.28"/>
    <n v="-6.0130796906992883E-4"/>
    <d v="2025-01-31T00:00:00"/>
    <m/>
  </r>
  <r>
    <x v="11"/>
    <s v="COMP003"/>
    <n v="1985.13"/>
    <n v="2011.13"/>
    <n v="1959.13"/>
    <n v="1994.8"/>
    <n v="20982"/>
    <n v="16"/>
    <n v="1"/>
    <n v="1994.8"/>
    <n v="26012.976744186049"/>
    <b v="0"/>
    <n v="2011.07"/>
    <n v="-8.0902206288194761E-3"/>
    <d v="2025-01-31T00:00:00"/>
    <m/>
  </r>
  <r>
    <x v="12"/>
    <s v="COMP003"/>
    <n v="2062.31"/>
    <n v="2081.71"/>
    <n v="2042.9"/>
    <n v="2051.12"/>
    <n v="20440"/>
    <n v="17"/>
    <n v="1"/>
    <n v="2051.12"/>
    <n v="26012.976744186049"/>
    <b v="0"/>
    <n v="1994.8"/>
    <n v="2.8233406857830327E-2"/>
    <d v="2025-01-31T00:00:00"/>
    <m/>
  </r>
  <r>
    <x v="13"/>
    <s v="COMP003"/>
    <n v="2066.25"/>
    <n v="2087.27"/>
    <n v="2045.23"/>
    <n v="2060.42"/>
    <n v="39158"/>
    <n v="20"/>
    <n v="1"/>
    <n v="2060.42"/>
    <n v="26012.976744186049"/>
    <b v="0"/>
    <n v="2051.12"/>
    <n v="4.5341081945474582E-3"/>
    <d v="2025-01-31T00:00:00"/>
    <m/>
  </r>
  <r>
    <x v="14"/>
    <s v="COMP003"/>
    <n v="2026.64"/>
    <n v="2047.22"/>
    <n v="2006.06"/>
    <n v="2028.09"/>
    <n v="22563"/>
    <n v="21"/>
    <n v="1"/>
    <n v="2028.09"/>
    <n v="26012.976744186049"/>
    <b v="0"/>
    <n v="2060.42"/>
    <n v="-1.5690975626328686E-2"/>
    <d v="2025-01-31T00:00:00"/>
    <m/>
  </r>
  <r>
    <x v="15"/>
    <s v="COMP003"/>
    <n v="2050.9299999999998"/>
    <n v="2072.6999999999998"/>
    <n v="2029.16"/>
    <n v="2065.04"/>
    <n v="4380"/>
    <n v="22"/>
    <n v="1"/>
    <n v="2065.04"/>
    <n v="26012.976744186049"/>
    <b v="0"/>
    <n v="2028.09"/>
    <n v="1.8219112564038107E-2"/>
    <d v="2025-01-31T00:00:00"/>
    <m/>
  </r>
  <r>
    <x v="16"/>
    <s v="COMP003"/>
    <n v="2037.25"/>
    <n v="2049.66"/>
    <n v="2024.84"/>
    <n v="2043.38"/>
    <n v="21017"/>
    <n v="23"/>
    <n v="1"/>
    <n v="2043.38"/>
    <n v="26012.976744186049"/>
    <b v="0"/>
    <n v="2065.04"/>
    <n v="-1.0488900941386053E-2"/>
    <d v="2025-01-31T00:00:00"/>
    <m/>
  </r>
  <r>
    <x v="17"/>
    <s v="COMP003"/>
    <n v="2118.5500000000002"/>
    <n v="2147.9"/>
    <n v="2089.1999999999998"/>
    <n v="2115.6999999999998"/>
    <n v="18343"/>
    <n v="24"/>
    <n v="1"/>
    <n v="2115.6999999999998"/>
    <n v="26012.976744186049"/>
    <b v="0"/>
    <n v="2043.38"/>
    <n v="3.5392340142313079E-2"/>
    <d v="2025-01-31T00:00:00"/>
    <m/>
  </r>
  <r>
    <x v="18"/>
    <s v="COMP003"/>
    <n v="2105.25"/>
    <n v="2130.79"/>
    <n v="2079.6999999999998"/>
    <n v="2118.33"/>
    <n v="16251"/>
    <n v="27"/>
    <n v="1"/>
    <n v="2118.33"/>
    <n v="26012.976744186049"/>
    <b v="0"/>
    <n v="2115.6999999999998"/>
    <n v="1.2430873942430919E-3"/>
    <d v="2025-01-31T00:00:00"/>
    <m/>
  </r>
  <r>
    <x v="19"/>
    <s v="COMP003"/>
    <n v="2152.8200000000002"/>
    <n v="2180.25"/>
    <n v="2125.39"/>
    <n v="2146.06"/>
    <n v="12536"/>
    <n v="28"/>
    <n v="1"/>
    <n v="2146.06"/>
    <n v="26012.976744186049"/>
    <b v="0"/>
    <n v="2118.33"/>
    <n v="1.3090500535799436E-2"/>
    <d v="2025-01-31T00:00:00"/>
    <m/>
  </r>
  <r>
    <x v="20"/>
    <s v="COMP003"/>
    <n v="2098.5700000000002"/>
    <n v="2116.4499999999998"/>
    <n v="2080.6999999999998"/>
    <n v="2091.0500000000002"/>
    <n v="9712"/>
    <n v="29"/>
    <n v="1"/>
    <n v="2091.0500000000002"/>
    <n v="26012.976744186049"/>
    <b v="0"/>
    <n v="2146.06"/>
    <n v="-2.5633020512007942E-2"/>
    <d v="2025-01-31T00:00:00"/>
    <m/>
  </r>
  <r>
    <x v="21"/>
    <s v="COMP003"/>
    <n v="2051.9899999999998"/>
    <n v="2066.23"/>
    <n v="2037.75"/>
    <n v="2057.98"/>
    <n v="6109"/>
    <n v="30"/>
    <n v="1"/>
    <n v="2057.98"/>
    <n v="26012.976744186049"/>
    <b v="0"/>
    <n v="2091.0500000000002"/>
    <n v="-1.5815021161617447E-2"/>
    <d v="2025-01-31T00:00:00"/>
    <m/>
  </r>
  <r>
    <x v="22"/>
    <s v="COMP003"/>
    <n v="2087.8200000000002"/>
    <n v="2107"/>
    <n v="2068.64"/>
    <n v="2093.35"/>
    <n v="17967"/>
    <n v="31"/>
    <n v="1"/>
    <n v="2093.35"/>
    <n v="26012.976744186049"/>
    <b v="0"/>
    <n v="2057.98"/>
    <n v="1.7186755945150047E-2"/>
    <d v="2025-01-31T00:00:00"/>
    <m/>
  </r>
  <r>
    <x v="23"/>
    <s v="COMP003"/>
    <n v="2099.21"/>
    <n v="2115.3000000000002"/>
    <n v="2083.11"/>
    <n v="2102.25"/>
    <n v="37935"/>
    <n v="34"/>
    <n v="1"/>
    <n v="2102.25"/>
    <n v="26012.976744186049"/>
    <b v="0"/>
    <n v="2093.35"/>
    <n v="4.2515585066998313E-3"/>
    <d v="2025-02-28T00:00:00"/>
    <m/>
  </r>
  <r>
    <x v="24"/>
    <s v="COMP003"/>
    <n v="2152.91"/>
    <n v="2177.61"/>
    <n v="2128.1999999999998"/>
    <n v="2157.56"/>
    <n v="30009"/>
    <n v="35"/>
    <n v="1"/>
    <n v="2157.56"/>
    <n v="26012.976744186049"/>
    <b v="0"/>
    <n v="2102.25"/>
    <n v="2.6309906053038384E-2"/>
    <d v="2025-02-28T00:00:00"/>
    <m/>
  </r>
  <r>
    <x v="25"/>
    <s v="COMP003"/>
    <n v="2168.6999999999998"/>
    <n v="2192.15"/>
    <n v="2145.25"/>
    <n v="2171.31"/>
    <n v="27143"/>
    <n v="36"/>
    <n v="1"/>
    <n v="2171.31"/>
    <n v="26012.976744186049"/>
    <b v="0"/>
    <n v="2157.56"/>
    <n v="6.3729398023693431E-3"/>
    <d v="2025-02-28T00:00:00"/>
    <m/>
  </r>
  <r>
    <x v="26"/>
    <s v="COMP003"/>
    <n v="2173.63"/>
    <n v="2204.4"/>
    <n v="2142.86"/>
    <n v="2175.81"/>
    <n v="21581"/>
    <n v="37"/>
    <n v="1"/>
    <n v="2175.81"/>
    <n v="26012.976744186049"/>
    <b v="0"/>
    <n v="2171.31"/>
    <n v="2.0724815894552135E-3"/>
    <d v="2025-02-28T00:00:00"/>
    <m/>
  </r>
  <r>
    <x v="27"/>
    <s v="COMP003"/>
    <n v="2227.9"/>
    <n v="2264.1999999999998"/>
    <n v="2191.61"/>
    <n v="2223.8200000000002"/>
    <n v="4762"/>
    <n v="38"/>
    <n v="1"/>
    <n v="2223.8200000000002"/>
    <n v="26012.976744186049"/>
    <b v="0"/>
    <n v="2175.81"/>
    <n v="2.2065345779273108E-2"/>
    <d v="2025-02-28T00:00:00"/>
    <m/>
  </r>
  <r>
    <x v="28"/>
    <s v="COMP003"/>
    <n v="2249.75"/>
    <n v="2257.5700000000002"/>
    <n v="2241.9299999999998"/>
    <n v="2252.84"/>
    <n v="39559"/>
    <n v="41"/>
    <n v="1"/>
    <n v="2252.84"/>
    <n v="26012.976744186049"/>
    <b v="0"/>
    <n v="2223.8200000000002"/>
    <n v="1.3049617325143212E-2"/>
    <d v="2025-02-28T00:00:00"/>
    <m/>
  </r>
  <r>
    <x v="29"/>
    <s v="COMP003"/>
    <n v="2237.38"/>
    <n v="2248.64"/>
    <n v="2226.13"/>
    <n v="2247.81"/>
    <n v="31811"/>
    <n v="42"/>
    <n v="1"/>
    <n v="2247.81"/>
    <n v="26012.976744186049"/>
    <b v="0"/>
    <n v="2252.84"/>
    <n v="-2.2327373448625732E-3"/>
    <d v="2025-02-28T00:00:00"/>
    <m/>
  </r>
  <r>
    <x v="30"/>
    <s v="COMP003"/>
    <n v="2220.73"/>
    <n v="2248.7199999999998"/>
    <n v="2192.7399999999998"/>
    <n v="2217.5700000000002"/>
    <n v="23431"/>
    <n v="43"/>
    <n v="1"/>
    <n v="2217.5700000000002"/>
    <n v="26012.976744186049"/>
    <b v="0"/>
    <n v="2247.81"/>
    <n v="-1.3453094345162528E-2"/>
    <d v="2025-02-28T00:00:00"/>
    <m/>
  </r>
  <r>
    <x v="31"/>
    <s v="COMP003"/>
    <n v="2171.5"/>
    <n v="2193.3200000000002"/>
    <n v="2149.6799999999998"/>
    <n v="2152.8000000000002"/>
    <n v="7368"/>
    <n v="44"/>
    <n v="1"/>
    <n v="2152.8000000000002"/>
    <n v="26012.976744186049"/>
    <b v="0"/>
    <n v="2217.5700000000002"/>
    <n v="-2.9207646207335045E-2"/>
    <d v="2025-02-28T00:00:00"/>
    <m/>
  </r>
  <r>
    <x v="32"/>
    <s v="COMP003"/>
    <n v="2135.84"/>
    <n v="2145.23"/>
    <n v="2126.4499999999998"/>
    <n v="2141.4699999999998"/>
    <n v="24116"/>
    <n v="45"/>
    <n v="1"/>
    <n v="2141.4699999999998"/>
    <n v="26012.976744186049"/>
    <b v="0"/>
    <n v="2152.8000000000002"/>
    <n v="-5.2629134150875053E-3"/>
    <d v="2025-02-28T00:00:00"/>
    <m/>
  </r>
  <r>
    <x v="33"/>
    <s v="COMP003"/>
    <n v="2103.4899999999998"/>
    <n v="2113.52"/>
    <n v="2093.4499999999998"/>
    <n v="2110.1999999999998"/>
    <n v="44201"/>
    <n v="48"/>
    <n v="1"/>
    <n v="2110.1999999999998"/>
    <n v="26012.976744186049"/>
    <b v="0"/>
    <n v="2141.4699999999998"/>
    <n v="-1.4602119105100694E-2"/>
    <d v="2025-02-28T00:00:00"/>
    <m/>
  </r>
  <r>
    <x v="34"/>
    <s v="COMP003"/>
    <n v="2197.87"/>
    <n v="2223.56"/>
    <n v="2172.17"/>
    <n v="2180.9299999999998"/>
    <n v="11361"/>
    <n v="49"/>
    <n v="1"/>
    <n v="2180.9299999999998"/>
    <n v="26012.976744186049"/>
    <b v="0"/>
    <n v="2110.1999999999998"/>
    <n v="3.3518149938394477E-2"/>
    <d v="2025-02-28T00:00:00"/>
    <m/>
  </r>
  <r>
    <x v="35"/>
    <s v="COMP003"/>
    <n v="2176.64"/>
    <n v="2198.29"/>
    <n v="2154.98"/>
    <n v="2163.65"/>
    <n v="10078"/>
    <n v="50"/>
    <n v="1"/>
    <n v="2163.65"/>
    <n v="26012.976744186049"/>
    <b v="0"/>
    <n v="2180.9299999999998"/>
    <n v="-7.9232254130117644E-3"/>
    <d v="2025-02-28T00:00:00"/>
    <m/>
  </r>
  <r>
    <x v="36"/>
    <s v="COMP003"/>
    <n v="2139.73"/>
    <n v="2174.5300000000002"/>
    <n v="2104.9299999999998"/>
    <n v="2145.7600000000002"/>
    <n v="39850"/>
    <n v="51"/>
    <n v="1"/>
    <n v="2145.7600000000002"/>
    <n v="26012.976744186049"/>
    <b v="0"/>
    <n v="2163.65"/>
    <n v="-8.2684352829708457E-3"/>
    <d v="2025-02-28T00:00:00"/>
    <m/>
  </r>
  <r>
    <x v="37"/>
    <s v="COMP003"/>
    <n v="2111.88"/>
    <n v="2143.27"/>
    <n v="2080.48"/>
    <n v="2105.5300000000002"/>
    <n v="27015"/>
    <n v="52"/>
    <n v="1"/>
    <n v="2105.5300000000002"/>
    <n v="26012.976744186049"/>
    <b v="0"/>
    <n v="2145.7600000000002"/>
    <n v="-1.8748601893967647E-2"/>
    <d v="2025-02-28T00:00:00"/>
    <m/>
  </r>
  <r>
    <x v="38"/>
    <s v="COMP003"/>
    <n v="2085.62"/>
    <n v="2111.52"/>
    <n v="2059.7199999999998"/>
    <n v="2098.98"/>
    <n v="37679"/>
    <n v="55"/>
    <n v="1"/>
    <n v="2098.98"/>
    <n v="26012.976744186049"/>
    <b v="0"/>
    <n v="2105.5300000000002"/>
    <n v="-3.1108556990402329E-3"/>
    <d v="2025-02-28T00:00:00"/>
    <m/>
  </r>
  <r>
    <x v="39"/>
    <s v="COMP003"/>
    <n v="2080.15"/>
    <n v="2111.71"/>
    <n v="2048.59"/>
    <n v="2081.9699999999998"/>
    <n v="14629"/>
    <n v="56"/>
    <n v="1"/>
    <n v="2081.9699999999998"/>
    <n v="26012.976744186049"/>
    <b v="0"/>
    <n v="2098.98"/>
    <n v="-8.1039361975817868E-3"/>
    <d v="2025-02-28T00:00:00"/>
    <m/>
  </r>
  <r>
    <x v="40"/>
    <s v="COMP003"/>
    <n v="2131.2800000000002"/>
    <n v="2154.63"/>
    <n v="2107.94"/>
    <n v="2128.56"/>
    <n v="34226"/>
    <n v="57"/>
    <n v="1"/>
    <n v="2128.56"/>
    <n v="26012.976744186049"/>
    <b v="0"/>
    <n v="2081.9699999999998"/>
    <n v="2.2377844061153691E-2"/>
    <d v="2025-02-28T00:00:00"/>
    <m/>
  </r>
  <r>
    <x v="41"/>
    <s v="COMP003"/>
    <n v="2141"/>
    <n v="2171.7800000000002"/>
    <n v="2110.23"/>
    <n v="2133.59"/>
    <n v="28961"/>
    <n v="58"/>
    <n v="1"/>
    <n v="2133.59"/>
    <n v="26012.976744186049"/>
    <b v="0"/>
    <n v="2128.56"/>
    <n v="2.3630999361071337E-3"/>
    <d v="2025-02-28T00:00:00"/>
    <m/>
  </r>
  <r>
    <x v="42"/>
    <s v="COMP003"/>
    <n v="2140.33"/>
    <n v="2167.31"/>
    <n v="2113.34"/>
    <n v="2133.86"/>
    <n v="22288"/>
    <n v="59"/>
    <n v="1"/>
    <n v="2133.86"/>
    <n v="26012.976744186049"/>
    <b v="0"/>
    <n v="2133.59"/>
    <n v="1.2654727478099437E-4"/>
    <d v="2025-02-28T00:00:00"/>
    <m/>
  </r>
  <r>
    <x v="43"/>
    <s v="COMP003"/>
    <n v="2124.9"/>
    <n v="2137.7399999999998"/>
    <n v="2112.06"/>
    <n v="2130.75"/>
    <n v="16313"/>
    <n v="62"/>
    <n v="1"/>
    <n v="2130.75"/>
    <n v="26012.976744186049"/>
    <b v="0"/>
    <n v="2133.86"/>
    <n v="-1.4574526913668784E-3"/>
    <d v="2025-03-31T00:00:00"/>
    <m/>
  </r>
  <r>
    <x v="44"/>
    <s v="COMP003"/>
    <n v="2148.4499999999998"/>
    <n v="2155.0700000000002"/>
    <n v="2141.84"/>
    <n v="2152.4699999999998"/>
    <n v="2560"/>
    <n v="63"/>
    <n v="1"/>
    <n v="2152.4699999999998"/>
    <n v="26012.976744186049"/>
    <b v="1"/>
    <n v="2130.75"/>
    <n v="1.0193593804998145E-2"/>
    <d v="2025-03-31T00:00:00"/>
    <m/>
  </r>
  <r>
    <x v="45"/>
    <s v="COMP003"/>
    <n v="2154.7199999999998"/>
    <n v="2178.08"/>
    <n v="2131.37"/>
    <n v="2140.75"/>
    <n v="21022"/>
    <n v="64"/>
    <n v="1"/>
    <n v="2140.75"/>
    <n v="26012.976744186049"/>
    <b v="0"/>
    <n v="2152.4699999999998"/>
    <n v="-5.4449074783852044E-3"/>
    <d v="2025-03-31T00:00:00"/>
    <m/>
  </r>
  <r>
    <x v="46"/>
    <s v="COMP003"/>
    <n v="2153.42"/>
    <n v="2179.64"/>
    <n v="2127.19"/>
    <n v="2159.34"/>
    <n v="29380"/>
    <n v="65"/>
    <n v="1"/>
    <n v="2159.34"/>
    <n v="26012.976744186049"/>
    <b v="0"/>
    <n v="2140.75"/>
    <n v="8.6838724746000906E-3"/>
    <d v="2025-03-31T00:00:00"/>
    <m/>
  </r>
  <r>
    <x v="47"/>
    <s v="COMP003"/>
    <n v="2207.11"/>
    <n v="2239.0300000000002"/>
    <n v="2175.1799999999998"/>
    <n v="2204.2199999999998"/>
    <n v="25363"/>
    <n v="66"/>
    <n v="1"/>
    <n v="2204.2199999999998"/>
    <n v="26012.976744186049"/>
    <b v="0"/>
    <n v="2159.34"/>
    <n v="2.0784128483703191E-2"/>
    <d v="2025-03-31T00:00:00"/>
    <m/>
  </r>
  <r>
    <x v="48"/>
    <s v="COMP003"/>
    <n v="2213.9299999999998"/>
    <n v="2242.19"/>
    <n v="2185.66"/>
    <n v="2217.56"/>
    <n v="1661"/>
    <n v="69"/>
    <n v="1"/>
    <n v="2217.56"/>
    <n v="26012.976744186049"/>
    <b v="1"/>
    <n v="2204.2199999999998"/>
    <n v="6.0520274745715702E-3"/>
    <d v="2025-03-31T00:00:00"/>
    <m/>
  </r>
  <r>
    <x v="49"/>
    <s v="COMP003"/>
    <n v="2206.4699999999998"/>
    <n v="2225.8200000000002"/>
    <n v="2187.13"/>
    <n v="2211.12"/>
    <n v="26658"/>
    <n v="70"/>
    <n v="1"/>
    <n v="2211.12"/>
    <n v="26012.976744186049"/>
    <b v="0"/>
    <n v="2217.56"/>
    <n v="-2.9040927866664508E-3"/>
    <d v="2025-03-31T00:00:00"/>
    <m/>
  </r>
  <r>
    <x v="50"/>
    <s v="COMP003"/>
    <n v="2195.09"/>
    <n v="2213.66"/>
    <n v="2176.52"/>
    <n v="2185.2399999999998"/>
    <n v="29706"/>
    <n v="71"/>
    <n v="1"/>
    <n v="2185.2399999999998"/>
    <n v="26012.976744186049"/>
    <b v="0"/>
    <n v="2211.12"/>
    <n v="-1.1704475559897296E-2"/>
    <d v="2025-03-31T00:00:00"/>
    <m/>
  </r>
  <r>
    <x v="51"/>
    <s v="COMP003"/>
    <n v="2173.89"/>
    <n v="2187.81"/>
    <n v="2159.9699999999998"/>
    <n v="2178.1999999999998"/>
    <n v="47286"/>
    <n v="72"/>
    <n v="1"/>
    <n v="2178.1999999999998"/>
    <n v="26012.976744186049"/>
    <b v="0"/>
    <n v="2185.2399999999998"/>
    <n v="-3.2216141018835296E-3"/>
    <d v="2025-03-31T00:00:00"/>
    <m/>
  </r>
  <r>
    <x v="52"/>
    <s v="COMP003"/>
    <n v="2189.73"/>
    <n v="2205.5300000000002"/>
    <n v="2173.92"/>
    <n v="2194.23"/>
    <n v="8005"/>
    <n v="73"/>
    <n v="1"/>
    <n v="2194.23"/>
    <n v="26012.976744186049"/>
    <b v="0"/>
    <n v="2178.1999999999998"/>
    <n v="7.3592874850795156E-3"/>
    <d v="2025-03-31T00:00:00"/>
    <m/>
  </r>
  <r>
    <x v="53"/>
    <s v="COMP003"/>
    <n v="2164.5100000000002"/>
    <n v="2194.15"/>
    <n v="2134.87"/>
    <n v="2152.7800000000002"/>
    <n v="35839"/>
    <n v="76"/>
    <n v="1"/>
    <n v="2152.7800000000002"/>
    <n v="26012.976744186049"/>
    <b v="0"/>
    <n v="2194.23"/>
    <n v="-1.8890453598756657E-2"/>
    <d v="2025-03-31T00:00:00"/>
    <m/>
  </r>
  <r>
    <x v="54"/>
    <s v="COMP003"/>
    <n v="2177.6999999999998"/>
    <n v="2194.4899999999998"/>
    <n v="2160.91"/>
    <n v="2175.9699999999998"/>
    <n v="26963"/>
    <n v="77"/>
    <n v="1"/>
    <n v="2175.9699999999998"/>
    <n v="26012.976744186049"/>
    <b v="0"/>
    <n v="2152.7800000000002"/>
    <n v="1.077211791265229E-2"/>
    <d v="2025-03-31T00:00:00"/>
    <m/>
  </r>
  <r>
    <x v="55"/>
    <s v="COMP003"/>
    <n v="2187.92"/>
    <n v="2215.69"/>
    <n v="2160.15"/>
    <n v="2182.19"/>
    <n v="49689"/>
    <n v="78"/>
    <n v="1"/>
    <n v="2182.19"/>
    <n v="26012.976744186049"/>
    <b v="0"/>
    <n v="2175.9699999999998"/>
    <n v="2.8584952917550589E-3"/>
    <d v="2025-03-31T00:00:00"/>
    <m/>
  </r>
  <r>
    <x v="56"/>
    <s v="COMP003"/>
    <n v="2184.89"/>
    <n v="2216.39"/>
    <n v="2153.39"/>
    <n v="2178.61"/>
    <n v="7563"/>
    <n v="79"/>
    <n v="1"/>
    <n v="2178.61"/>
    <n v="26012.976744186049"/>
    <b v="0"/>
    <n v="2182.19"/>
    <n v="-1.6405537556307779E-3"/>
    <d v="2025-03-31T00:00:00"/>
    <m/>
  </r>
  <r>
    <x v="57"/>
    <s v="COMP003"/>
    <n v="2153.19"/>
    <n v="2162.37"/>
    <n v="2144"/>
    <n v="2161.1"/>
    <n v="13003"/>
    <n v="80"/>
    <n v="1"/>
    <n v="2161.1"/>
    <n v="26012.976744186049"/>
    <b v="0"/>
    <n v="2178.61"/>
    <n v="-8.0372347505979578E-3"/>
    <d v="2025-03-31T00:00:00"/>
    <m/>
  </r>
  <r>
    <x v="58"/>
    <s v="COMP003"/>
    <n v="2148.09"/>
    <n v="2186.21"/>
    <n v="2109.9699999999998"/>
    <n v="2148.6799999999998"/>
    <n v="46350"/>
    <n v="83"/>
    <n v="1"/>
    <n v="2148.6799999999998"/>
    <n v="26012.976744186049"/>
    <b v="0"/>
    <n v="2161.1"/>
    <n v="-5.7470732497339654E-3"/>
    <d v="2025-03-31T00:00:00"/>
    <m/>
  </r>
  <r>
    <x v="59"/>
    <s v="COMP003"/>
    <n v="2158.59"/>
    <n v="2177.41"/>
    <n v="2139.77"/>
    <n v="2165.42"/>
    <n v="43229"/>
    <n v="84"/>
    <n v="1"/>
    <n v="2165.42"/>
    <n v="26012.976744186049"/>
    <b v="0"/>
    <n v="2148.6799999999998"/>
    <n v="7.7908297187111331E-3"/>
    <d v="2025-03-31T00:00:00"/>
    <m/>
  </r>
  <r>
    <x v="60"/>
    <s v="COMP003"/>
    <n v="2161.91"/>
    <n v="2177.98"/>
    <n v="2145.84"/>
    <n v="2162.44"/>
    <n v="34297"/>
    <n v="85"/>
    <n v="1"/>
    <n v="2162.44"/>
    <n v="26012.976744186049"/>
    <b v="0"/>
    <n v="2165.42"/>
    <n v="-1.3761764461397872E-3"/>
    <d v="2025-03-31T00:00:00"/>
    <m/>
  </r>
  <r>
    <x v="61"/>
    <s v="COMP003"/>
    <n v="2147.16"/>
    <n v="2176.4899999999998"/>
    <n v="2117.83"/>
    <n v="2149.35"/>
    <n v="28490"/>
    <n v="86"/>
    <n v="1"/>
    <n v="2149.35"/>
    <n v="26012.976744186049"/>
    <b v="0"/>
    <n v="2162.44"/>
    <n v="-6.0533471448919489E-3"/>
    <d v="2025-03-31T00:00:00"/>
    <m/>
  </r>
  <r>
    <x v="62"/>
    <s v="COMP003"/>
    <n v="2170.6"/>
    <n v="2196.15"/>
    <n v="2145.06"/>
    <n v="2162.59"/>
    <n v="13765"/>
    <n v="87"/>
    <n v="1"/>
    <n v="2162.59"/>
    <n v="26012.976744186049"/>
    <b v="0"/>
    <n v="2149.35"/>
    <n v="6.1600018610278627E-3"/>
    <d v="2025-03-31T00:00:00"/>
    <m/>
  </r>
  <r>
    <x v="63"/>
    <s v="COMP003"/>
    <n v="2175.7399999999998"/>
    <n v="2184.8200000000002"/>
    <n v="2166.65"/>
    <n v="2177"/>
    <n v="23861"/>
    <n v="90"/>
    <n v="1"/>
    <n v="2177"/>
    <n v="26012.976744186049"/>
    <b v="0"/>
    <n v="2162.59"/>
    <n v="6.6633064982265953E-3"/>
    <d v="2025-03-31T00:00:00"/>
    <m/>
  </r>
  <r>
    <x v="64"/>
    <s v="COMP003"/>
    <n v="2145.65"/>
    <n v="2165.4899999999998"/>
    <n v="2125.81"/>
    <n v="2143.5100000000002"/>
    <n v="45965"/>
    <n v="91"/>
    <n v="1"/>
    <n v="2143.5100000000002"/>
    <n v="26012.976744186049"/>
    <b v="0"/>
    <n v="2177"/>
    <n v="-1.538355535140091E-2"/>
    <d v="2025-04-30T00:00:00"/>
    <m/>
  </r>
  <r>
    <x v="65"/>
    <s v="COMP003"/>
    <n v="2164.81"/>
    <n v="2180.7800000000002"/>
    <n v="2148.84"/>
    <n v="2159.52"/>
    <n v="31523"/>
    <n v="92"/>
    <n v="1"/>
    <n v="2159.52"/>
    <n v="26012.976744186049"/>
    <b v="0"/>
    <n v="2143.5100000000002"/>
    <n v="7.4690577604022198E-3"/>
    <d v="2025-04-30T00:00:00"/>
    <m/>
  </r>
  <r>
    <x v="66"/>
    <s v="COMP003"/>
    <n v="2225.0100000000002"/>
    <n v="2247.25"/>
    <n v="2202.7600000000002"/>
    <n v="2229.19"/>
    <n v="36046"/>
    <n v="93"/>
    <n v="1"/>
    <n v="2229.19"/>
    <n v="26012.976744186049"/>
    <b v="0"/>
    <n v="2159.52"/>
    <n v="3.226179891827817E-2"/>
    <d v="2025-04-30T00:00:00"/>
    <m/>
  </r>
  <r>
    <x v="67"/>
    <s v="COMP003"/>
    <n v="2237.71"/>
    <n v="2259.0700000000002"/>
    <n v="2216.36"/>
    <n v="2242.96"/>
    <n v="46893"/>
    <n v="94"/>
    <n v="1"/>
    <n v="2242.96"/>
    <n v="26012.976744186049"/>
    <b v="0"/>
    <n v="2229.19"/>
    <n v="6.1771316038561012E-3"/>
    <d v="2025-04-30T00:00:00"/>
    <m/>
  </r>
  <r>
    <x v="68"/>
    <s v="COMP003"/>
    <n v="2203.44"/>
    <n v="2224.62"/>
    <n v="2182.27"/>
    <n v="2195.98"/>
    <n v="3113"/>
    <n v="97"/>
    <n v="1"/>
    <n v="2195.98"/>
    <n v="26012.976744186049"/>
    <b v="0"/>
    <n v="2242.96"/>
    <n v="-2.0945536255662169E-2"/>
    <d v="2025-04-30T00:00:00"/>
    <m/>
  </r>
  <r>
    <x v="69"/>
    <s v="COMP003"/>
    <n v="2220.1"/>
    <n v="2239.19"/>
    <n v="2201.02"/>
    <n v="2201.42"/>
    <n v="14760"/>
    <n v="98"/>
    <n v="1"/>
    <n v="2201.42"/>
    <n v="26012.976744186049"/>
    <b v="0"/>
    <n v="2195.98"/>
    <n v="2.4772538912012196E-3"/>
    <d v="2025-04-30T00:00:00"/>
    <m/>
  </r>
  <r>
    <x v="70"/>
    <s v="COMP003"/>
    <n v="2165.56"/>
    <n v="2185.02"/>
    <n v="2146.1"/>
    <n v="2151.73"/>
    <n v="13588"/>
    <n v="99"/>
    <n v="1"/>
    <n v="2151.73"/>
    <n v="26012.976744186049"/>
    <b v="0"/>
    <n v="2201.42"/>
    <n v="-2.2571794568960059E-2"/>
    <d v="2025-04-30T00:00:00"/>
    <m/>
  </r>
  <r>
    <x v="71"/>
    <s v="COMP003"/>
    <n v="2239.92"/>
    <n v="2250.48"/>
    <n v="2229.35"/>
    <n v="2239.87"/>
    <n v="45738"/>
    <n v="100"/>
    <n v="1"/>
    <n v="2239.87"/>
    <n v="26012.976744186049"/>
    <b v="0"/>
    <n v="2151.73"/>
    <n v="4.0962388403749481E-2"/>
    <d v="2025-04-30T00:00:00"/>
    <m/>
  </r>
  <r>
    <x v="72"/>
    <s v="COMP003"/>
    <n v="2306.96"/>
    <n v="2324.77"/>
    <n v="2289.15"/>
    <n v="2304.4"/>
    <n v="6724"/>
    <n v="101"/>
    <n v="1"/>
    <n v="2304.4"/>
    <n v="26012.976744186049"/>
    <b v="0"/>
    <n v="2239.87"/>
    <n v="2.8809707706250898E-2"/>
    <d v="2025-04-30T00:00:00"/>
    <m/>
  </r>
  <r>
    <x v="73"/>
    <s v="COMP003"/>
    <n v="2274.4499999999998"/>
    <n v="2301.1"/>
    <n v="2247.8000000000002"/>
    <n v="2285.69"/>
    <n v="43240"/>
    <n v="104"/>
    <n v="1"/>
    <n v="2285.69"/>
    <n v="26012.976744186049"/>
    <b v="0"/>
    <n v="2304.4"/>
    <n v="-8.1192501301857473E-3"/>
    <d v="2025-04-30T00:00:00"/>
    <m/>
  </r>
  <r>
    <x v="74"/>
    <s v="COMP003"/>
    <n v="2219.38"/>
    <n v="2242.44"/>
    <n v="2196.33"/>
    <n v="2222.46"/>
    <n v="24499"/>
    <n v="105"/>
    <n v="1"/>
    <n v="2222.46"/>
    <n v="26012.976744186049"/>
    <b v="0"/>
    <n v="2285.69"/>
    <n v="-2.7663418923826073E-2"/>
    <d v="2025-04-30T00:00:00"/>
    <m/>
  </r>
  <r>
    <x v="75"/>
    <s v="COMP003"/>
    <n v="2210.39"/>
    <n v="2229.6"/>
    <n v="2191.1799999999998"/>
    <n v="2198.52"/>
    <n v="7099"/>
    <n v="106"/>
    <n v="1"/>
    <n v="2198.52"/>
    <n v="26012.976744186049"/>
    <b v="0"/>
    <n v="2222.46"/>
    <n v="-1.0771847412326905E-2"/>
    <d v="2025-04-30T00:00:00"/>
    <m/>
  </r>
  <r>
    <x v="76"/>
    <s v="COMP003"/>
    <n v="2189.08"/>
    <n v="2210.6799999999998"/>
    <n v="2167.4699999999998"/>
    <n v="2194.04"/>
    <n v="7116"/>
    <n v="107"/>
    <n v="1"/>
    <n v="2194.04"/>
    <n v="26012.976744186049"/>
    <b v="0"/>
    <n v="2198.52"/>
    <n v="-2.0377344759201729E-3"/>
    <d v="2025-04-30T00:00:00"/>
    <m/>
  </r>
  <r>
    <x v="77"/>
    <s v="COMP003"/>
    <n v="2141.0500000000002"/>
    <n v="2169.29"/>
    <n v="2112.8200000000002"/>
    <n v="2146.38"/>
    <n v="10847"/>
    <n v="108"/>
    <n v="1"/>
    <n v="2146.38"/>
    <n v="26012.976744186049"/>
    <b v="0"/>
    <n v="2194.04"/>
    <n v="-2.1722484549050999E-2"/>
    <d v="2025-04-30T00:00:00"/>
    <m/>
  </r>
  <r>
    <x v="78"/>
    <s v="COMP003"/>
    <n v="2149.75"/>
    <n v="2179.59"/>
    <n v="2119.92"/>
    <n v="2145.0300000000002"/>
    <n v="2742"/>
    <n v="111"/>
    <n v="1"/>
    <n v="2145.0300000000002"/>
    <n v="26012.976744186049"/>
    <b v="0"/>
    <n v="2146.38"/>
    <n v="-6.2896597992895427E-4"/>
    <d v="2025-04-30T00:00:00"/>
    <m/>
  </r>
  <r>
    <x v="79"/>
    <s v="COMP003"/>
    <n v="2140.86"/>
    <n v="2164.37"/>
    <n v="2117.36"/>
    <n v="2140.4699999999998"/>
    <n v="35707"/>
    <n v="112"/>
    <n v="1"/>
    <n v="2140.4699999999998"/>
    <n v="26012.976744186049"/>
    <b v="0"/>
    <n v="2145.0300000000002"/>
    <n v="-2.1258443937848888E-3"/>
    <d v="2025-04-30T00:00:00"/>
    <m/>
  </r>
  <r>
    <x v="80"/>
    <s v="COMP003"/>
    <n v="2148.92"/>
    <n v="2155.9299999999998"/>
    <n v="2141.91"/>
    <n v="2144.36"/>
    <n v="48614"/>
    <n v="113"/>
    <n v="1"/>
    <n v="2144.36"/>
    <n v="26012.976744186049"/>
    <b v="0"/>
    <n v="2140.4699999999998"/>
    <n v="1.8173578700006671E-3"/>
    <d v="2025-04-30T00:00:00"/>
    <m/>
  </r>
  <r>
    <x v="81"/>
    <s v="COMP003"/>
    <n v="2154.9499999999998"/>
    <n v="2161.0300000000002"/>
    <n v="2148.86"/>
    <n v="2151.09"/>
    <n v="16360"/>
    <n v="114"/>
    <n v="1"/>
    <n v="2151.09"/>
    <n v="26012.976744186049"/>
    <b v="0"/>
    <n v="2144.36"/>
    <n v="3.1384655561566238E-3"/>
    <d v="2025-04-30T00:00:00"/>
    <m/>
  </r>
  <r>
    <x v="82"/>
    <s v="COMP003"/>
    <n v="2118.5700000000002"/>
    <n v="2130.77"/>
    <n v="2106.36"/>
    <n v="2125.58"/>
    <n v="29404"/>
    <n v="115"/>
    <n v="1"/>
    <n v="2125.58"/>
    <n v="26012.976744186049"/>
    <b v="0"/>
    <n v="2151.09"/>
    <n v="-1.1859103989140489E-2"/>
    <d v="2025-04-30T00:00:00"/>
    <m/>
  </r>
  <r>
    <x v="83"/>
    <s v="COMP003"/>
    <n v="2103.04"/>
    <n v="2107.08"/>
    <n v="2099.0100000000002"/>
    <n v="2103.35"/>
    <n v="34997"/>
    <n v="118"/>
    <n v="1"/>
    <n v="2103.35"/>
    <n v="26012.976744186049"/>
    <b v="0"/>
    <n v="2125.58"/>
    <n v="-1.0458321963887513E-2"/>
    <d v="2025-04-30T00:00:00"/>
    <m/>
  </r>
  <r>
    <x v="84"/>
    <s v="COMP003"/>
    <n v="2111.1799999999998"/>
    <n v="2134.04"/>
    <n v="2088.33"/>
    <n v="2105.06"/>
    <n v="36057"/>
    <n v="119"/>
    <n v="1"/>
    <n v="2105.06"/>
    <n v="26012.976744186049"/>
    <b v="0"/>
    <n v="2103.35"/>
    <n v="8.1298880357526639E-4"/>
    <d v="2025-04-30T00:00:00"/>
    <m/>
  </r>
  <r>
    <x v="85"/>
    <s v="COMP003"/>
    <n v="2108.9499999999998"/>
    <n v="2129.21"/>
    <n v="2088.6799999999998"/>
    <n v="2088.89"/>
    <n v="46272"/>
    <n v="120"/>
    <n v="1"/>
    <n v="2088.89"/>
    <n v="26012.976744186049"/>
    <b v="0"/>
    <n v="2105.06"/>
    <n v="-7.6814912639070016E-3"/>
    <d v="2025-04-30T00:00:00"/>
    <m/>
  </r>
  <r>
    <x v="86"/>
    <s v="COMP003"/>
    <n v="2108.58"/>
    <n v="2140.4299999999998"/>
    <n v="2076.73"/>
    <n v="2113.41"/>
    <n v="7638"/>
    <n v="121"/>
    <n v="1"/>
    <n v="2113.41"/>
    <n v="26012.976744186049"/>
    <b v="0"/>
    <n v="2088.89"/>
    <n v="1.1738291628568275E-2"/>
    <d v="2025-05-31T00:00:00"/>
    <m/>
  </r>
  <r>
    <x v="87"/>
    <s v="COMP003"/>
    <n v="2118.66"/>
    <n v="2136.94"/>
    <n v="2100.38"/>
    <n v="2114.87"/>
    <n v="14605"/>
    <n v="122"/>
    <n v="1"/>
    <n v="2114.87"/>
    <n v="26012.976744186049"/>
    <b v="0"/>
    <n v="2113.41"/>
    <n v="6.9082667348031683E-4"/>
    <d v="2025-05-31T00:00:00"/>
    <m/>
  </r>
  <r>
    <x v="88"/>
    <s v="COMP003"/>
    <n v="2168.0500000000002"/>
    <n v="2171.7199999999998"/>
    <n v="2164.37"/>
    <n v="2165.67"/>
    <n v="33556"/>
    <n v="125"/>
    <n v="1"/>
    <n v="2165.67"/>
    <n v="26012.976744186049"/>
    <b v="0"/>
    <n v="2114.87"/>
    <n v="2.402038896007801E-2"/>
    <d v="2025-05-31T00:00:00"/>
    <m/>
  </r>
  <r>
    <x v="89"/>
    <s v="COMP003"/>
    <n v="2171.27"/>
    <n v="2194.98"/>
    <n v="2147.5500000000002"/>
    <n v="2188.69"/>
    <n v="18275"/>
    <n v="126"/>
    <n v="1"/>
    <n v="2188.69"/>
    <n v="26012.976744186049"/>
    <b v="0"/>
    <n v="2165.67"/>
    <n v="1.0629504956895549E-2"/>
    <d v="2025-05-31T00:00:00"/>
    <m/>
  </r>
  <r>
    <x v="90"/>
    <s v="COMP003"/>
    <n v="2213.29"/>
    <n v="2249.77"/>
    <n v="2176.81"/>
    <n v="2219.87"/>
    <n v="42974"/>
    <n v="127"/>
    <n v="1"/>
    <n v="2219.87"/>
    <n v="26012.976744186049"/>
    <b v="0"/>
    <n v="2188.69"/>
    <n v="1.4245964481036526E-2"/>
    <d v="2025-05-31T00:00:00"/>
    <m/>
  </r>
  <r>
    <x v="91"/>
    <s v="COMP003"/>
    <n v="2229.1999999999998"/>
    <n v="2254.0300000000002"/>
    <n v="2204.37"/>
    <n v="2224.11"/>
    <n v="38380"/>
    <n v="128"/>
    <n v="1"/>
    <n v="2224.11"/>
    <n v="26012.976744186049"/>
    <b v="0"/>
    <n v="2219.87"/>
    <n v="1.9100217580309822E-3"/>
    <d v="2025-05-31T00:00:00"/>
    <m/>
  </r>
  <r>
    <x v="92"/>
    <s v="COMP003"/>
    <n v="2244.84"/>
    <n v="2272"/>
    <n v="2217.67"/>
    <n v="2229.0500000000002"/>
    <n v="49320"/>
    <n v="129"/>
    <n v="1"/>
    <n v="2229.0500000000002"/>
    <n v="26012.976744186049"/>
    <b v="0"/>
    <n v="2224.11"/>
    <n v="2.2211131643668949E-3"/>
    <d v="2025-05-31T00:00:00"/>
    <m/>
  </r>
  <r>
    <x v="93"/>
    <s v="COMP003"/>
    <n v="2276.33"/>
    <n v="2316.9499999999998"/>
    <n v="2235.6999999999998"/>
    <n v="2278.75"/>
    <n v="23473"/>
    <n v="132"/>
    <n v="1"/>
    <n v="2278.75"/>
    <n v="26012.976744186049"/>
    <b v="0"/>
    <n v="2229.0500000000002"/>
    <n v="2.2296494022116961E-2"/>
    <d v="2025-05-31T00:00:00"/>
    <m/>
  </r>
  <r>
    <x v="94"/>
    <s v="COMP003"/>
    <n v="2263.3200000000002"/>
    <n v="2269.25"/>
    <n v="2257.38"/>
    <n v="2268.46"/>
    <n v="25089"/>
    <n v="133"/>
    <n v="1"/>
    <n v="2268.46"/>
    <n v="26012.976744186049"/>
    <b v="0"/>
    <n v="2278.75"/>
    <n v="-4.5156335710367368E-3"/>
    <d v="2025-05-31T00:00:00"/>
    <m/>
  </r>
  <r>
    <x v="95"/>
    <s v="COMP003"/>
    <n v="2291.5"/>
    <n v="2324.39"/>
    <n v="2258.61"/>
    <n v="2284.6799999999998"/>
    <n v="30259"/>
    <n v="134"/>
    <n v="1"/>
    <n v="2284.6799999999998"/>
    <n v="26012.976744186049"/>
    <b v="0"/>
    <n v="2268.46"/>
    <n v="7.1502252629536333E-3"/>
    <d v="2025-05-31T00:00:00"/>
    <m/>
  </r>
  <r>
    <x v="96"/>
    <s v="COMP003"/>
    <n v="2262.0300000000002"/>
    <n v="2282.73"/>
    <n v="2241.34"/>
    <n v="2277.5700000000002"/>
    <n v="31659"/>
    <n v="135"/>
    <n v="1"/>
    <n v="2277.5700000000002"/>
    <n v="26012.976744186049"/>
    <b v="0"/>
    <n v="2284.6799999999998"/>
    <n v="-3.112033195020604E-3"/>
    <d v="2025-05-31T00:00:00"/>
    <m/>
  </r>
  <r>
    <x v="97"/>
    <s v="COMP003"/>
    <n v="2280.88"/>
    <n v="2301.14"/>
    <n v="2260.63"/>
    <n v="2270.42"/>
    <n v="48055"/>
    <n v="136"/>
    <n v="1"/>
    <n v="2270.42"/>
    <n v="26012.976744186049"/>
    <b v="0"/>
    <n v="2277.5700000000002"/>
    <n v="-3.1393107566397918E-3"/>
    <d v="2025-05-31T00:00:00"/>
    <m/>
  </r>
  <r>
    <x v="98"/>
    <s v="COMP003"/>
    <n v="2241.34"/>
    <n v="2274.77"/>
    <n v="2207.91"/>
    <n v="2237.7600000000002"/>
    <n v="27984"/>
    <n v="139"/>
    <n v="1"/>
    <n v="2237.7600000000002"/>
    <n v="26012.976744186049"/>
    <b v="0"/>
    <n v="2270.42"/>
    <n v="-1.4385003655711213E-2"/>
    <d v="2025-05-31T00:00:00"/>
    <m/>
  </r>
  <r>
    <x v="99"/>
    <s v="COMP003"/>
    <n v="2205.23"/>
    <n v="2222.1799999999998"/>
    <n v="2188.2800000000002"/>
    <n v="2217.4499999999998"/>
    <n v="38873"/>
    <n v="140"/>
    <n v="1"/>
    <n v="2217.4499999999998"/>
    <n v="26012.976744186049"/>
    <b v="0"/>
    <n v="2237.7600000000002"/>
    <n v="-9.0760403260405041E-3"/>
    <d v="2025-05-31T00:00:00"/>
    <m/>
  </r>
  <r>
    <x v="100"/>
    <s v="COMP003"/>
    <n v="2198.48"/>
    <n v="2218.7199999999998"/>
    <n v="2178.25"/>
    <n v="2192.19"/>
    <n v="8848"/>
    <n v="141"/>
    <n v="1"/>
    <n v="2192.19"/>
    <n v="26012.976744186049"/>
    <b v="0"/>
    <n v="2217.4499999999998"/>
    <n v="-1.1391463167151353E-2"/>
    <d v="2025-05-31T00:00:00"/>
    <m/>
  </r>
  <r>
    <x v="101"/>
    <s v="COMP003"/>
    <n v="2214.52"/>
    <n v="2253.09"/>
    <n v="2175.9499999999998"/>
    <n v="2209.1999999999998"/>
    <n v="20614"/>
    <n v="142"/>
    <n v="1"/>
    <n v="2209.1999999999998"/>
    <n v="26012.976744186049"/>
    <b v="0"/>
    <n v="2192.19"/>
    <n v="7.7593639237473772E-3"/>
    <d v="2025-05-31T00:00:00"/>
    <m/>
  </r>
  <r>
    <x v="102"/>
    <s v="COMP003"/>
    <n v="2235.7399999999998"/>
    <n v="2271.94"/>
    <n v="2199.5300000000002"/>
    <n v="2238.87"/>
    <n v="49508"/>
    <n v="143"/>
    <n v="1"/>
    <n v="2238.87"/>
    <n v="26012.976744186049"/>
    <b v="0"/>
    <n v="2209.1999999999998"/>
    <n v="1.3430200977729529E-2"/>
    <d v="2025-05-31T00:00:00"/>
    <m/>
  </r>
  <r>
    <x v="103"/>
    <s v="COMP003"/>
    <n v="2233.14"/>
    <n v="2270.96"/>
    <n v="2195.3200000000002"/>
    <n v="2236.73"/>
    <n v="5114"/>
    <n v="146"/>
    <n v="1"/>
    <n v="2236.73"/>
    <n v="26012.976744186049"/>
    <b v="0"/>
    <n v="2238.87"/>
    <n v="-9.5583932966178148E-4"/>
    <d v="2025-05-31T00:00:00"/>
    <m/>
  </r>
  <r>
    <x v="104"/>
    <s v="COMP003"/>
    <n v="2244.77"/>
    <n v="2280"/>
    <n v="2209.54"/>
    <n v="2243.75"/>
    <n v="34768"/>
    <n v="147"/>
    <n v="1"/>
    <n v="2243.75"/>
    <n v="26012.976744186049"/>
    <b v="0"/>
    <n v="2236.73"/>
    <n v="3.1385102359247569E-3"/>
    <d v="2025-05-31T00:00:00"/>
    <m/>
  </r>
  <r>
    <x v="105"/>
    <s v="COMP003"/>
    <n v="2227.62"/>
    <n v="2254.19"/>
    <n v="2201.0500000000002"/>
    <n v="2239.98"/>
    <n v="4712"/>
    <n v="148"/>
    <n v="1"/>
    <n v="2239.98"/>
    <n v="26012.976744186049"/>
    <b v="0"/>
    <n v="2243.75"/>
    <n v="-1.6802228412256186E-3"/>
    <d v="2025-05-31T00:00:00"/>
    <m/>
  </r>
  <r>
    <x v="106"/>
    <s v="COMP003"/>
    <n v="2208.33"/>
    <n v="2223.0700000000002"/>
    <n v="2193.59"/>
    <n v="2217.7399999999998"/>
    <n v="27200"/>
    <n v="149"/>
    <n v="1"/>
    <n v="2217.7399999999998"/>
    <n v="26012.976744186049"/>
    <b v="0"/>
    <n v="2239.98"/>
    <n v="-9.9286600773222239E-3"/>
    <d v="2025-05-31T00:00:00"/>
    <m/>
  </r>
  <r>
    <x v="107"/>
    <s v="COMP003"/>
    <n v="2235.73"/>
    <n v="2257.2199999999998"/>
    <n v="2214.23"/>
    <n v="2242.5"/>
    <n v="38574"/>
    <n v="150"/>
    <n v="1"/>
    <n v="2242.5"/>
    <n v="26012.976744186049"/>
    <b v="0"/>
    <n v="2217.7399999999998"/>
    <n v="1.1164518834489264E-2"/>
    <d v="2025-05-31T00:00:00"/>
    <m/>
  </r>
  <r>
    <x v="108"/>
    <s v="COMP003"/>
    <n v="2265.69"/>
    <n v="2287.0300000000002"/>
    <n v="2244.34"/>
    <n v="2261.5500000000002"/>
    <n v="32324"/>
    <n v="153"/>
    <n v="1"/>
    <n v="2261.5500000000002"/>
    <n v="26012.976744186049"/>
    <b v="0"/>
    <n v="2242.5"/>
    <n v="8.4949832775920546E-3"/>
    <d v="2025-06-30T00:00:00"/>
    <m/>
  </r>
  <r>
    <x v="109"/>
    <s v="COMP003"/>
    <n v="2213.4499999999998"/>
    <n v="2228.61"/>
    <n v="2198.29"/>
    <n v="2208.79"/>
    <n v="29144"/>
    <n v="154"/>
    <n v="1"/>
    <n v="2208.79"/>
    <n v="26012.976744186049"/>
    <b v="0"/>
    <n v="2261.5500000000002"/>
    <n v="-2.3329132674493252E-2"/>
    <d v="2025-06-30T00:00:00"/>
    <m/>
  </r>
  <r>
    <x v="110"/>
    <s v="COMP003"/>
    <n v="2210.91"/>
    <n v="2221.0100000000002"/>
    <n v="2200.8000000000002"/>
    <n v="2201.4499999999998"/>
    <n v="45298"/>
    <n v="155"/>
    <n v="1"/>
    <n v="2201.4499999999998"/>
    <n v="26012.976744186049"/>
    <b v="0"/>
    <n v="2208.79"/>
    <n v="-3.3230863957189891E-3"/>
    <d v="2025-06-30T00:00:00"/>
    <m/>
  </r>
  <r>
    <x v="111"/>
    <s v="COMP003"/>
    <n v="2176.23"/>
    <n v="2203.92"/>
    <n v="2148.5300000000002"/>
    <n v="2177.64"/>
    <n v="26537"/>
    <n v="156"/>
    <n v="1"/>
    <n v="2177.64"/>
    <n v="26012.976744186049"/>
    <b v="0"/>
    <n v="2201.4499999999998"/>
    <n v="-1.0815598809875286E-2"/>
    <d v="2025-06-30T00:00:00"/>
    <m/>
  </r>
  <r>
    <x v="112"/>
    <s v="COMP003"/>
    <n v="2169.27"/>
    <n v="2187.5500000000002"/>
    <n v="2150.9899999999998"/>
    <n v="2167.4499999999998"/>
    <n v="29441"/>
    <n v="157"/>
    <n v="1"/>
    <n v="2167.4499999999998"/>
    <n v="26012.976744186049"/>
    <b v="0"/>
    <n v="2177.64"/>
    <n v="-4.6793776749141525E-3"/>
    <d v="2025-06-30T00:00:00"/>
    <m/>
  </r>
  <r>
    <x v="113"/>
    <s v="COMP003"/>
    <n v="2151.98"/>
    <n v="2190.64"/>
    <n v="2113.31"/>
    <n v="2149.73"/>
    <n v="27523"/>
    <n v="160"/>
    <n v="1"/>
    <n v="2149.73"/>
    <n v="26012.976744186049"/>
    <b v="0"/>
    <n v="2167.4499999999998"/>
    <n v="-8.1755057786799239E-3"/>
    <d v="2025-06-30T00:00:00"/>
    <m/>
  </r>
  <r>
    <x v="114"/>
    <s v="COMP003"/>
    <n v="2142.21"/>
    <n v="2150.09"/>
    <n v="2134.3200000000002"/>
    <n v="2148.9899999999998"/>
    <n v="33779"/>
    <n v="161"/>
    <n v="1"/>
    <n v="2148.9899999999998"/>
    <n v="26012.976744186049"/>
    <b v="0"/>
    <n v="2149.73"/>
    <n v="-3.4422927530445056E-4"/>
    <d v="2025-06-30T00:00:00"/>
    <m/>
  </r>
  <r>
    <x v="115"/>
    <s v="COMP003"/>
    <n v="2132.5"/>
    <n v="2146.96"/>
    <n v="2118.04"/>
    <n v="2140.58"/>
    <n v="28598"/>
    <n v="162"/>
    <n v="1"/>
    <n v="2140.58"/>
    <n v="26012.976744186049"/>
    <b v="0"/>
    <n v="2148.9899999999998"/>
    <n v="-3.9134663260414681E-3"/>
    <d v="2025-06-30T00:00:00"/>
    <m/>
  </r>
  <r>
    <x v="116"/>
    <s v="COMP003"/>
    <n v="2130.06"/>
    <n v="2154.39"/>
    <n v="2105.73"/>
    <n v="2131.64"/>
    <n v="26519"/>
    <n v="163"/>
    <n v="1"/>
    <n v="2131.64"/>
    <n v="26012.976744186049"/>
    <b v="0"/>
    <n v="2140.58"/>
    <n v="-4.1764381616197733E-3"/>
    <d v="2025-06-30T00:00:00"/>
    <m/>
  </r>
  <r>
    <x v="117"/>
    <s v="COMP003"/>
    <n v="2157.84"/>
    <n v="2185.86"/>
    <n v="2129.81"/>
    <n v="2162.11"/>
    <n v="27987"/>
    <n v="164"/>
    <n v="1"/>
    <n v="2162.11"/>
    <n v="26012.976744186049"/>
    <b v="0"/>
    <n v="2131.64"/>
    <n v="1.4294158488300209E-2"/>
    <d v="2025-06-30T00:00:00"/>
    <m/>
  </r>
  <r>
    <x v="118"/>
    <s v="COMP003"/>
    <n v="2198.27"/>
    <n v="2219.48"/>
    <n v="2177.06"/>
    <n v="2177.86"/>
    <n v="34174"/>
    <n v="167"/>
    <n v="1"/>
    <n v="2177.86"/>
    <n v="26012.976744186049"/>
    <b v="0"/>
    <n v="2162.11"/>
    <n v="7.2845507397865973E-3"/>
    <d v="2025-06-30T00:00:00"/>
    <m/>
  </r>
  <r>
    <x v="119"/>
    <s v="COMP003"/>
    <n v="2149.08"/>
    <n v="2177.75"/>
    <n v="2120.42"/>
    <n v="2159.14"/>
    <n v="28764"/>
    <n v="168"/>
    <n v="1"/>
    <n v="2159.14"/>
    <n v="26012.976744186049"/>
    <b v="0"/>
    <n v="2177.86"/>
    <n v="-8.5955938398245314E-3"/>
    <d v="2025-06-30T00:00:00"/>
    <m/>
  </r>
  <r>
    <x v="120"/>
    <s v="COMP003"/>
    <n v="2158.63"/>
    <n v="2183.11"/>
    <n v="2134.15"/>
    <n v="2144.59"/>
    <n v="9906"/>
    <n v="169"/>
    <n v="1"/>
    <n v="2144.59"/>
    <n v="26012.976744186049"/>
    <b v="0"/>
    <n v="2159.14"/>
    <n v="-6.7387941495223695E-3"/>
    <d v="2025-06-30T00:00:00"/>
    <m/>
  </r>
  <r>
    <x v="121"/>
    <s v="COMP003"/>
    <n v="2162.38"/>
    <n v="2174.84"/>
    <n v="2149.92"/>
    <n v="2158.44"/>
    <n v="38650"/>
    <n v="170"/>
    <n v="1"/>
    <n v="2158.44"/>
    <n v="26012.976744186049"/>
    <b v="0"/>
    <n v="2144.59"/>
    <n v="6.4581108743395742E-3"/>
    <d v="2025-06-30T00:00:00"/>
    <m/>
  </r>
  <r>
    <x v="122"/>
    <s v="COMP003"/>
    <n v="2163.98"/>
    <n v="2176.7399999999998"/>
    <n v="2151.2199999999998"/>
    <n v="2172.33"/>
    <n v="8151"/>
    <n v="171"/>
    <n v="1"/>
    <n v="2172.33"/>
    <n v="26012.976744186049"/>
    <b v="0"/>
    <n v="2158.44"/>
    <n v="6.4352032023127226E-3"/>
    <d v="2025-06-30T00:00:00"/>
    <m/>
  </r>
  <r>
    <x v="123"/>
    <s v="COMP003"/>
    <n v="2153.21"/>
    <n v="2178.94"/>
    <n v="2127.48"/>
    <n v="2156.38"/>
    <n v="43652"/>
    <n v="174"/>
    <n v="1"/>
    <n v="2156.38"/>
    <n v="26012.976744186049"/>
    <b v="0"/>
    <n v="2172.33"/>
    <n v="-7.3423466968645735E-3"/>
    <d v="2025-06-30T00:00:00"/>
    <m/>
  </r>
  <r>
    <x v="124"/>
    <s v="COMP003"/>
    <n v="2156.2199999999998"/>
    <n v="2185.09"/>
    <n v="2127.36"/>
    <n v="2150.5500000000002"/>
    <n v="43641"/>
    <n v="175"/>
    <n v="1"/>
    <n v="2150.5500000000002"/>
    <n v="26012.976744186049"/>
    <b v="0"/>
    <n v="2156.38"/>
    <n v="-2.7036051159813794E-3"/>
    <d v="2025-06-30T00:00:00"/>
    <m/>
  </r>
  <r>
    <x v="125"/>
    <s v="COMP003"/>
    <n v="2189"/>
    <n v="2219.3000000000002"/>
    <n v="2158.69"/>
    <n v="2201.6999999999998"/>
    <n v="35905"/>
    <n v="176"/>
    <n v="1"/>
    <n v="2201.6999999999998"/>
    <n v="26012.976744186049"/>
    <b v="0"/>
    <n v="2150.5500000000002"/>
    <n v="2.3784613238473709E-2"/>
    <d v="2025-06-30T00:00:00"/>
    <m/>
  </r>
  <r>
    <x v="126"/>
    <s v="COMP003"/>
    <n v="2184.71"/>
    <n v="2191.33"/>
    <n v="2178.09"/>
    <n v="2186.0100000000002"/>
    <n v="49478"/>
    <n v="177"/>
    <n v="1"/>
    <n v="2186.0100000000002"/>
    <n v="26012.976744186049"/>
    <b v="0"/>
    <n v="2201.6999999999998"/>
    <n v="-7.126311486578372E-3"/>
    <d v="2025-06-30T00:00:00"/>
    <m/>
  </r>
  <r>
    <x v="127"/>
    <s v="COMP003"/>
    <n v="2241.14"/>
    <n v="2278.3000000000002"/>
    <n v="2203.98"/>
    <n v="2239.8000000000002"/>
    <n v="4654"/>
    <n v="178"/>
    <n v="1"/>
    <n v="2239.8000000000002"/>
    <n v="26012.976744186049"/>
    <b v="0"/>
    <n v="2186.0100000000002"/>
    <n v="2.460647481027075E-2"/>
    <d v="2025-06-30T00:00:00"/>
    <m/>
  </r>
  <r>
    <x v="128"/>
    <s v="COMP003"/>
    <n v="2260.39"/>
    <n v="2285.12"/>
    <n v="2235.66"/>
    <n v="2271.71"/>
    <n v="9636"/>
    <n v="181"/>
    <n v="1"/>
    <n v="2271.71"/>
    <n v="26012.976744186049"/>
    <b v="0"/>
    <n v="2239.8000000000002"/>
    <n v="1.424680775069196E-2"/>
    <d v="2025-06-30T00:00:00"/>
    <m/>
  </r>
  <r>
    <x v="0"/>
    <s v="COMP004"/>
    <n v="599.36"/>
    <n v="604.27"/>
    <n v="594.44000000000005"/>
    <n v="600.52"/>
    <n v="36262"/>
    <n v="1"/>
    <n v="3"/>
    <n v="200.17333333333329"/>
    <n v="27069.81395348837"/>
    <b v="0"/>
    <b v="0"/>
    <n v="0"/>
    <d v="2025-01-31T00:00:00"/>
    <m/>
  </r>
  <r>
    <x v="1"/>
    <s v="COMP004"/>
    <n v="603.07000000000005"/>
    <n v="608.21"/>
    <n v="597.91999999999996"/>
    <n v="600.52"/>
    <n v="21733"/>
    <n v="2"/>
    <n v="3"/>
    <n v="200.17333333333329"/>
    <n v="27069.81395348837"/>
    <b v="0"/>
    <n v="600.52"/>
    <n v="0"/>
    <d v="2025-01-31T00:00:00"/>
    <m/>
  </r>
  <r>
    <x v="2"/>
    <s v="COMP004"/>
    <n v="606.29"/>
    <n v="612.14"/>
    <n v="600.44000000000005"/>
    <n v="604.86"/>
    <n v="7430"/>
    <n v="3"/>
    <n v="3"/>
    <n v="201.62"/>
    <n v="27069.81395348837"/>
    <b v="0"/>
    <n v="600.52"/>
    <n v="7.2270698727769801E-3"/>
    <d v="2025-01-31T00:00:00"/>
    <m/>
  </r>
  <r>
    <x v="3"/>
    <s v="COMP004"/>
    <n v="602.34"/>
    <n v="607.45000000000005"/>
    <n v="597.23"/>
    <n v="606.71"/>
    <n v="32497"/>
    <n v="6"/>
    <n v="3"/>
    <n v="202.23666666666671"/>
    <n v="27069.81395348837"/>
    <b v="0"/>
    <n v="604.86"/>
    <n v="3.0585590053897145E-3"/>
    <d v="2025-01-31T00:00:00"/>
    <m/>
  </r>
  <r>
    <x v="4"/>
    <s v="COMP004"/>
    <n v="615.69000000000005"/>
    <n v="619.99"/>
    <n v="611.39"/>
    <n v="617.37"/>
    <n v="47332"/>
    <n v="7"/>
    <n v="3"/>
    <n v="205.79"/>
    <n v="27069.81395348837"/>
    <b v="0"/>
    <n v="606.71"/>
    <n v="1.7570173559031444E-2"/>
    <d v="2025-01-31T00:00:00"/>
    <m/>
  </r>
  <r>
    <x v="5"/>
    <s v="COMP004"/>
    <n v="620.49"/>
    <n v="626.16"/>
    <n v="614.82000000000005"/>
    <n v="618.5"/>
    <n v="38846"/>
    <n v="8"/>
    <n v="3"/>
    <n v="206.1666666666666"/>
    <n v="27069.81395348837"/>
    <b v="0"/>
    <n v="617.37"/>
    <n v="1.8303448499279126E-3"/>
    <d v="2025-01-31T00:00:00"/>
    <m/>
  </r>
  <r>
    <x v="6"/>
    <s v="COMP004"/>
    <n v="615.9"/>
    <n v="618.25"/>
    <n v="613.54999999999995"/>
    <n v="615.29999999999995"/>
    <n v="6448"/>
    <n v="9"/>
    <n v="3"/>
    <n v="205.1"/>
    <n v="27069.81395348837"/>
    <b v="0"/>
    <n v="618.5"/>
    <n v="-5.1738075990299844E-3"/>
    <d v="2025-01-31T00:00:00"/>
    <m/>
  </r>
  <r>
    <x v="7"/>
    <s v="COMP004"/>
    <n v="619.59"/>
    <n v="626.04999999999995"/>
    <n v="613.13"/>
    <n v="616.4"/>
    <n v="7406"/>
    <n v="10"/>
    <n v="3"/>
    <n v="205.4666666666667"/>
    <n v="27069.81395348837"/>
    <b v="0"/>
    <n v="615.29999999999995"/>
    <n v="1.7877458150496065E-3"/>
    <d v="2025-01-31T00:00:00"/>
    <m/>
  </r>
  <r>
    <x v="8"/>
    <s v="COMP004"/>
    <n v="624.69000000000005"/>
    <n v="629.38"/>
    <n v="620.01"/>
    <n v="620.78"/>
    <n v="33003"/>
    <n v="13"/>
    <n v="3"/>
    <n v="206.92666666666659"/>
    <n v="27069.81395348837"/>
    <b v="0"/>
    <n v="616.4"/>
    <n v="7.1057754704737111E-3"/>
    <d v="2025-01-31T00:00:00"/>
    <m/>
  </r>
  <r>
    <x v="9"/>
    <s v="COMP004"/>
    <n v="623.82000000000005"/>
    <n v="629.17999999999995"/>
    <n v="618.47"/>
    <n v="621.30999999999995"/>
    <n v="44108"/>
    <n v="14"/>
    <n v="3"/>
    <n v="207.1033333333333"/>
    <n v="27069.81395348837"/>
    <b v="0"/>
    <n v="620.78"/>
    <n v="8.537646187054556E-4"/>
    <d v="2025-01-31T00:00:00"/>
    <m/>
  </r>
  <r>
    <x v="10"/>
    <s v="COMP004"/>
    <n v="623.70000000000005"/>
    <n v="629.42999999999995"/>
    <n v="617.97"/>
    <n v="621.78"/>
    <n v="42779"/>
    <n v="15"/>
    <n v="3"/>
    <n v="207.26"/>
    <n v="27069.81395348837"/>
    <b v="0"/>
    <n v="621.30999999999995"/>
    <n v="7.5646617630494809E-4"/>
    <d v="2025-01-31T00:00:00"/>
    <m/>
  </r>
  <r>
    <x v="11"/>
    <s v="COMP004"/>
    <n v="615.26"/>
    <n v="624.53"/>
    <n v="605.99"/>
    <n v="616.45000000000005"/>
    <n v="16422"/>
    <n v="16"/>
    <n v="3"/>
    <n v="205.48333333333329"/>
    <n v="27069.81395348837"/>
    <b v="0"/>
    <n v="621.78"/>
    <n v="-8.5721637878348085E-3"/>
    <d v="2025-01-31T00:00:00"/>
    <m/>
  </r>
  <r>
    <x v="12"/>
    <s v="COMP004"/>
    <n v="613.84"/>
    <n v="621.15"/>
    <n v="606.52"/>
    <n v="611.47"/>
    <n v="34535"/>
    <n v="17"/>
    <n v="3"/>
    <n v="203.8233333333333"/>
    <n v="27069.81395348837"/>
    <b v="0"/>
    <n v="616.45000000000005"/>
    <n v="-8.0785140725119931E-3"/>
    <d v="2025-01-31T00:00:00"/>
    <m/>
  </r>
  <r>
    <x v="13"/>
    <s v="COMP004"/>
    <n v="599.86"/>
    <n v="603.24"/>
    <n v="596.48"/>
    <n v="600.9"/>
    <n v="27715"/>
    <n v="20"/>
    <n v="3"/>
    <n v="200.3"/>
    <n v="27069.81395348837"/>
    <b v="0"/>
    <n v="611.47"/>
    <n v="-1.7286211915547859E-2"/>
    <d v="2025-01-31T00:00:00"/>
    <m/>
  </r>
  <r>
    <x v="14"/>
    <s v="COMP004"/>
    <n v="616.30999999999995"/>
    <n v="620.36"/>
    <n v="612.27"/>
    <n v="614.44000000000005"/>
    <n v="39908"/>
    <n v="21"/>
    <n v="3"/>
    <n v="204.81333333333339"/>
    <n v="27069.81395348837"/>
    <b v="0"/>
    <n v="600.9"/>
    <n v="2.253286736561837E-2"/>
    <d v="2025-01-31T00:00:00"/>
    <m/>
  </r>
  <r>
    <x v="15"/>
    <s v="COMP004"/>
    <n v="609.62"/>
    <n v="614.34"/>
    <n v="604.9"/>
    <n v="605.03"/>
    <n v="5481"/>
    <n v="22"/>
    <n v="3"/>
    <n v="201.67666666666659"/>
    <n v="27069.81395348837"/>
    <b v="0"/>
    <n v="614.44000000000005"/>
    <n v="-1.5314758153766162E-2"/>
    <d v="2025-01-31T00:00:00"/>
    <m/>
  </r>
  <r>
    <x v="16"/>
    <s v="COMP004"/>
    <n v="598.21"/>
    <n v="601.52"/>
    <n v="594.89"/>
    <n v="599.91"/>
    <n v="38605"/>
    <n v="23"/>
    <n v="3"/>
    <n v="199.97"/>
    <n v="27069.81395348837"/>
    <b v="0"/>
    <n v="605.03"/>
    <n v="-8.4623902946961392E-3"/>
    <d v="2025-01-31T00:00:00"/>
    <m/>
  </r>
  <r>
    <x v="17"/>
    <s v="COMP004"/>
    <n v="591.66999999999996"/>
    <n v="597.74"/>
    <n v="585.61"/>
    <n v="594.65"/>
    <n v="41761"/>
    <n v="24"/>
    <n v="3"/>
    <n v="198.2166666666667"/>
    <n v="27069.81395348837"/>
    <b v="0"/>
    <n v="599.91"/>
    <n v="-8.7679818639462438E-3"/>
    <d v="2025-01-31T00:00:00"/>
    <m/>
  </r>
  <r>
    <x v="18"/>
    <s v="COMP004"/>
    <n v="598.95000000000005"/>
    <n v="603.82000000000005"/>
    <n v="594.09"/>
    <n v="601.54"/>
    <n v="23740"/>
    <n v="27"/>
    <n v="3"/>
    <n v="200.51333333333329"/>
    <n v="27069.81395348837"/>
    <b v="0"/>
    <n v="594.65"/>
    <n v="1.1586647607836519E-2"/>
    <d v="2025-01-31T00:00:00"/>
    <m/>
  </r>
  <r>
    <x v="19"/>
    <s v="COMP004"/>
    <n v="600.67999999999995"/>
    <n v="609.45000000000005"/>
    <n v="591.9"/>
    <n v="599.45000000000005"/>
    <n v="17052"/>
    <n v="28"/>
    <n v="3"/>
    <n v="199.81666666666669"/>
    <n v="27069.81395348837"/>
    <b v="0"/>
    <n v="601.54"/>
    <n v="-3.4744156664559601E-3"/>
    <d v="2025-01-31T00:00:00"/>
    <m/>
  </r>
  <r>
    <x v="20"/>
    <s v="COMP004"/>
    <n v="608.13"/>
    <n v="618.85"/>
    <n v="597.4"/>
    <n v="609.09"/>
    <n v="1163"/>
    <n v="29"/>
    <n v="3"/>
    <n v="203.03"/>
    <n v="27069.81395348837"/>
    <b v="1"/>
    <n v="599.45000000000005"/>
    <n v="1.6081407957294163E-2"/>
    <d v="2025-01-31T00:00:00"/>
    <m/>
  </r>
  <r>
    <x v="21"/>
    <s v="COMP004"/>
    <n v="604.72"/>
    <n v="608.57000000000005"/>
    <n v="600.88"/>
    <n v="604.09"/>
    <n v="11634"/>
    <n v="30"/>
    <n v="3"/>
    <n v="201.36333333333329"/>
    <n v="27069.81395348837"/>
    <b v="0"/>
    <n v="609.09"/>
    <n v="-8.2089674760708591E-3"/>
    <d v="2025-01-31T00:00:00"/>
    <m/>
  </r>
  <r>
    <x v="22"/>
    <s v="COMP004"/>
    <n v="603.99"/>
    <n v="611.87"/>
    <n v="596.12"/>
    <n v="606.36"/>
    <n v="30300"/>
    <n v="31"/>
    <n v="3"/>
    <n v="202.12"/>
    <n v="27069.81395348837"/>
    <b v="0"/>
    <n v="604.09"/>
    <n v="3.7577182207948843E-3"/>
    <d v="2025-01-31T00:00:00"/>
    <m/>
  </r>
  <r>
    <x v="23"/>
    <s v="COMP004"/>
    <n v="602.17999999999995"/>
    <n v="606.01"/>
    <n v="598.35"/>
    <n v="600.15"/>
    <n v="38487"/>
    <n v="34"/>
    <n v="3"/>
    <n v="200.05"/>
    <n v="27069.81395348837"/>
    <b v="0"/>
    <n v="606.36"/>
    <n v="-1.0241440728280289E-2"/>
    <d v="2025-02-28T00:00:00"/>
    <m/>
  </r>
  <r>
    <x v="24"/>
    <s v="COMP004"/>
    <n v="618.35"/>
    <n v="625.84"/>
    <n v="610.87"/>
    <n v="616.74"/>
    <n v="15056"/>
    <n v="35"/>
    <n v="3"/>
    <n v="205.58"/>
    <n v="27069.81395348837"/>
    <b v="0"/>
    <n v="600.15"/>
    <n v="2.7643089227693131E-2"/>
    <d v="2025-02-28T00:00:00"/>
    <m/>
  </r>
  <r>
    <x v="25"/>
    <s v="COMP004"/>
    <n v="606.24"/>
    <n v="615.19000000000005"/>
    <n v="597.28"/>
    <n v="607.73"/>
    <n v="44404"/>
    <n v="36"/>
    <n v="3"/>
    <n v="202.57666666666671"/>
    <n v="27069.81395348837"/>
    <b v="0"/>
    <n v="616.74"/>
    <n v="-1.4609073515581916E-2"/>
    <d v="2025-02-28T00:00:00"/>
    <m/>
  </r>
  <r>
    <x v="26"/>
    <s v="COMP004"/>
    <n v="610.44000000000005"/>
    <n v="611.87"/>
    <n v="609"/>
    <n v="610.25"/>
    <n v="4191"/>
    <n v="37"/>
    <n v="3"/>
    <n v="203.4166666666666"/>
    <n v="27069.81395348837"/>
    <b v="0"/>
    <n v="607.73"/>
    <n v="4.1465782502097667E-3"/>
    <d v="2025-02-28T00:00:00"/>
    <m/>
  </r>
  <r>
    <x v="27"/>
    <s v="COMP004"/>
    <n v="612.99"/>
    <n v="619.16999999999996"/>
    <n v="606.82000000000005"/>
    <n v="615.29"/>
    <n v="4631"/>
    <n v="38"/>
    <n v="3"/>
    <n v="205.09666666666661"/>
    <n v="27069.81395348837"/>
    <b v="0"/>
    <n v="610.25"/>
    <n v="8.2589102826709764E-3"/>
    <d v="2025-02-28T00:00:00"/>
    <m/>
  </r>
  <r>
    <x v="28"/>
    <s v="COMP004"/>
    <n v="615.02"/>
    <n v="621.79999999999995"/>
    <n v="608.25"/>
    <n v="618.65"/>
    <n v="21281"/>
    <n v="41"/>
    <n v="3"/>
    <n v="206.2166666666667"/>
    <n v="27069.81395348837"/>
    <b v="0"/>
    <n v="615.29"/>
    <n v="5.4608396040891514E-3"/>
    <d v="2025-02-28T00:00:00"/>
    <m/>
  </r>
  <r>
    <x v="29"/>
    <s v="COMP004"/>
    <n v="614.1"/>
    <n v="620.48"/>
    <n v="607.71"/>
    <n v="617.36"/>
    <n v="42674"/>
    <n v="42"/>
    <n v="3"/>
    <n v="205.7866666666666"/>
    <n v="27069.81395348837"/>
    <b v="0"/>
    <n v="618.65"/>
    <n v="-2.0851854845226926E-3"/>
    <d v="2025-02-28T00:00:00"/>
    <m/>
  </r>
  <r>
    <x v="30"/>
    <s v="COMP004"/>
    <n v="617.16999999999996"/>
    <n v="622.6"/>
    <n v="611.73"/>
    <n v="616.49"/>
    <n v="24253"/>
    <n v="43"/>
    <n v="3"/>
    <n v="205.4966666666667"/>
    <n v="27069.81395348837"/>
    <b v="0"/>
    <n v="617.36"/>
    <n v="-1.4092263833095837E-3"/>
    <d v="2025-02-28T00:00:00"/>
    <m/>
  </r>
  <r>
    <x v="31"/>
    <s v="COMP004"/>
    <n v="617.12"/>
    <n v="624.84"/>
    <n v="609.41"/>
    <n v="616.98"/>
    <n v="8099"/>
    <n v="44"/>
    <n v="3"/>
    <n v="205.66"/>
    <n v="27069.81395348837"/>
    <b v="0"/>
    <n v="616.49"/>
    <n v="7.9482230044284426E-4"/>
    <d v="2025-02-28T00:00:00"/>
    <m/>
  </r>
  <r>
    <x v="32"/>
    <s v="COMP004"/>
    <n v="613.33000000000004"/>
    <n v="621.54"/>
    <n v="605.11"/>
    <n v="615.99"/>
    <n v="48684"/>
    <n v="45"/>
    <n v="3"/>
    <n v="205.33"/>
    <n v="27069.81395348837"/>
    <b v="0"/>
    <n v="616.98"/>
    <n v="-1.604590100165336E-3"/>
    <d v="2025-02-28T00:00:00"/>
    <m/>
  </r>
  <r>
    <x v="33"/>
    <s v="COMP004"/>
    <n v="625.05999999999995"/>
    <n v="632.86"/>
    <n v="617.27"/>
    <n v="623.66"/>
    <n v="27724"/>
    <n v="48"/>
    <n v="3"/>
    <n v="207.8866666666666"/>
    <n v="27069.81395348837"/>
    <b v="0"/>
    <n v="615.99"/>
    <n v="1.2451500836052466E-2"/>
    <d v="2025-02-28T00:00:00"/>
    <m/>
  </r>
  <r>
    <x v="34"/>
    <s v="COMP004"/>
    <n v="641.49"/>
    <n v="642.04"/>
    <n v="640.94000000000005"/>
    <n v="641.42999999999995"/>
    <n v="29758"/>
    <n v="49"/>
    <n v="3"/>
    <n v="213.81"/>
    <n v="27069.81395348837"/>
    <b v="0"/>
    <n v="623.66"/>
    <n v="2.849308918320877E-2"/>
    <d v="2025-02-28T00:00:00"/>
    <m/>
  </r>
  <r>
    <x v="35"/>
    <s v="COMP004"/>
    <n v="641.19000000000005"/>
    <n v="646.22"/>
    <n v="636.16999999999996"/>
    <n v="637.09"/>
    <n v="25034"/>
    <n v="50"/>
    <n v="3"/>
    <n v="212.36333333333329"/>
    <n v="27069.81395348837"/>
    <b v="0"/>
    <n v="641.42999999999995"/>
    <n v="-6.7661319239822248E-3"/>
    <d v="2025-02-28T00:00:00"/>
    <m/>
  </r>
  <r>
    <x v="36"/>
    <s v="COMP004"/>
    <n v="620.41999999999996"/>
    <n v="626.49"/>
    <n v="614.36"/>
    <n v="626.34"/>
    <n v="23804"/>
    <n v="51"/>
    <n v="3"/>
    <n v="208.78"/>
    <n v="27069.81395348837"/>
    <b v="0"/>
    <n v="637.09"/>
    <n v="-1.6873597136982214E-2"/>
    <d v="2025-02-28T00:00:00"/>
    <m/>
  </r>
  <r>
    <x v="37"/>
    <s v="COMP004"/>
    <n v="625.32000000000005"/>
    <n v="630.64"/>
    <n v="620.01"/>
    <n v="625.79"/>
    <n v="49355"/>
    <n v="52"/>
    <n v="3"/>
    <n v="208.59666666666661"/>
    <n v="27069.81395348837"/>
    <b v="0"/>
    <n v="626.34"/>
    <n v="-8.7811731647358972E-4"/>
    <d v="2025-02-28T00:00:00"/>
    <m/>
  </r>
  <r>
    <x v="38"/>
    <s v="COMP004"/>
    <n v="643.87"/>
    <n v="651.14"/>
    <n v="636.6"/>
    <n v="646.62"/>
    <n v="39278"/>
    <n v="55"/>
    <n v="3"/>
    <n v="215.54"/>
    <n v="27069.81395348837"/>
    <b v="0"/>
    <n v="625.79"/>
    <n v="3.3285926588791835E-2"/>
    <d v="2025-02-28T00:00:00"/>
    <m/>
  </r>
  <r>
    <x v="39"/>
    <s v="COMP004"/>
    <n v="643"/>
    <n v="650.29"/>
    <n v="635.71"/>
    <n v="640.25"/>
    <n v="28065"/>
    <n v="56"/>
    <n v="3"/>
    <n v="213.4166666666666"/>
    <n v="27069.81395348837"/>
    <b v="0"/>
    <n v="646.62"/>
    <n v="-9.8512263771612461E-3"/>
    <d v="2025-02-28T00:00:00"/>
    <m/>
  </r>
  <r>
    <x v="40"/>
    <s v="COMP004"/>
    <n v="650.1"/>
    <n v="655.05999999999995"/>
    <n v="645.14"/>
    <n v="653.77"/>
    <n v="11759"/>
    <n v="57"/>
    <n v="3"/>
    <n v="217.92333333333329"/>
    <n v="27069.81395348837"/>
    <b v="0"/>
    <n v="640.25"/>
    <n v="2.1116751269035505E-2"/>
    <d v="2025-02-28T00:00:00"/>
    <m/>
  </r>
  <r>
    <x v="41"/>
    <s v="COMP004"/>
    <n v="669.53"/>
    <n v="671.44"/>
    <n v="667.61"/>
    <n v="667.89"/>
    <n v="14279"/>
    <n v="58"/>
    <n v="3"/>
    <n v="222.63"/>
    <n v="27069.81395348837"/>
    <b v="0"/>
    <n v="653.77"/>
    <n v="2.1597809627238944E-2"/>
    <d v="2025-02-28T00:00:00"/>
    <m/>
  </r>
  <r>
    <x v="42"/>
    <s v="COMP004"/>
    <n v="660.86"/>
    <n v="670.24"/>
    <n v="651.48"/>
    <n v="663.41"/>
    <n v="36144"/>
    <n v="59"/>
    <n v="3"/>
    <n v="221.1366666666666"/>
    <n v="27069.81395348837"/>
    <b v="0"/>
    <n v="667.89"/>
    <n v="-6.7076913863061555E-3"/>
    <d v="2025-02-28T00:00:00"/>
    <m/>
  </r>
  <r>
    <x v="43"/>
    <s v="COMP004"/>
    <n v="669.52"/>
    <n v="673.45"/>
    <n v="665.59"/>
    <n v="668.34"/>
    <n v="12824"/>
    <n v="62"/>
    <n v="3"/>
    <n v="222.78"/>
    <n v="27069.81395348837"/>
    <b v="0"/>
    <n v="663.41"/>
    <n v="7.4313019098296131E-3"/>
    <d v="2025-03-31T00:00:00"/>
    <m/>
  </r>
  <r>
    <x v="44"/>
    <s v="COMP004"/>
    <n v="682.32"/>
    <n v="685.84"/>
    <n v="678.8"/>
    <n v="682.36"/>
    <n v="43600"/>
    <n v="63"/>
    <n v="3"/>
    <n v="227.45333333333329"/>
    <n v="27069.81395348837"/>
    <b v="0"/>
    <n v="668.34"/>
    <n v="2.097734685938292E-2"/>
    <d v="2025-03-31T00:00:00"/>
    <m/>
  </r>
  <r>
    <x v="45"/>
    <s v="COMP004"/>
    <n v="680.04"/>
    <n v="688.02"/>
    <n v="672.06"/>
    <n v="679.27"/>
    <n v="21669"/>
    <n v="64"/>
    <n v="3"/>
    <n v="226.42333333333329"/>
    <n v="27069.81395348837"/>
    <b v="0"/>
    <n v="682.36"/>
    <n v="-4.5284014303300776E-3"/>
    <d v="2025-03-31T00:00:00"/>
    <m/>
  </r>
  <r>
    <x v="46"/>
    <s v="COMP004"/>
    <n v="681.58"/>
    <n v="689.83"/>
    <n v="673.32"/>
    <n v="677.69"/>
    <n v="21131"/>
    <n v="65"/>
    <n v="3"/>
    <n v="225.8966666666667"/>
    <n v="27069.81395348837"/>
    <b v="0"/>
    <n v="679.27"/>
    <n v="-2.3260264695922493E-3"/>
    <d v="2025-03-31T00:00:00"/>
    <m/>
  </r>
  <r>
    <x v="47"/>
    <s v="COMP004"/>
    <n v="668.28"/>
    <n v="676.84"/>
    <n v="659.71"/>
    <n v="672.9"/>
    <n v="34548"/>
    <n v="66"/>
    <n v="3"/>
    <n v="224.3"/>
    <n v="27069.81395348837"/>
    <b v="0"/>
    <n v="677.69"/>
    <n v="-7.068128495329837E-3"/>
    <d v="2025-03-31T00:00:00"/>
    <m/>
  </r>
  <r>
    <x v="48"/>
    <s v="COMP004"/>
    <n v="663.41"/>
    <n v="672.25"/>
    <n v="654.57000000000005"/>
    <n v="664.51"/>
    <n v="10503"/>
    <n v="69"/>
    <n v="3"/>
    <n v="221.5033333333333"/>
    <n v="27069.81395348837"/>
    <b v="0"/>
    <n v="672.9"/>
    <n v="-1.2468420270471075E-2"/>
    <d v="2025-03-31T00:00:00"/>
    <m/>
  </r>
  <r>
    <x v="49"/>
    <s v="COMP004"/>
    <n v="662.29"/>
    <n v="667.38"/>
    <n v="657.19"/>
    <n v="659.25"/>
    <n v="17905"/>
    <n v="70"/>
    <n v="3"/>
    <n v="219.75"/>
    <n v="27069.81395348837"/>
    <b v="0"/>
    <n v="664.51"/>
    <n v="-7.9156069886081332E-3"/>
    <d v="2025-03-31T00:00:00"/>
    <m/>
  </r>
  <r>
    <x v="50"/>
    <s v="COMP004"/>
    <n v="645.49"/>
    <n v="653.71"/>
    <n v="637.27"/>
    <n v="649.32000000000005"/>
    <n v="27806"/>
    <n v="71"/>
    <n v="3"/>
    <n v="216.44"/>
    <n v="27069.81395348837"/>
    <b v="0"/>
    <n v="659.25"/>
    <n v="-1.506257110352666E-2"/>
    <d v="2025-03-31T00:00:00"/>
    <m/>
  </r>
  <r>
    <x v="51"/>
    <s v="COMP004"/>
    <n v="647.92999999999995"/>
    <n v="650.99"/>
    <n v="644.87"/>
    <n v="649.76"/>
    <n v="40896"/>
    <n v="72"/>
    <n v="3"/>
    <n v="216.5866666666667"/>
    <n v="27069.81395348837"/>
    <b v="0"/>
    <n v="649.32000000000005"/>
    <n v="6.7763198422956454E-4"/>
    <d v="2025-03-31T00:00:00"/>
    <m/>
  </r>
  <r>
    <x v="52"/>
    <s v="COMP004"/>
    <n v="642.92999999999995"/>
    <n v="645.74"/>
    <n v="640.11"/>
    <n v="643.64"/>
    <n v="15291"/>
    <n v="73"/>
    <n v="3"/>
    <n v="214.54666666666671"/>
    <n v="27069.81395348837"/>
    <b v="0"/>
    <n v="649.76"/>
    <n v="-9.4188623491750865E-3"/>
    <d v="2025-03-31T00:00:00"/>
    <m/>
  </r>
  <r>
    <x v="53"/>
    <s v="COMP004"/>
    <n v="645.20000000000005"/>
    <n v="647.26"/>
    <n v="643.14"/>
    <n v="645.69000000000005"/>
    <n v="34453"/>
    <n v="76"/>
    <n v="3"/>
    <n v="215.23"/>
    <n v="27069.81395348837"/>
    <b v="0"/>
    <n v="643.64"/>
    <n v="3.1850102541794612E-3"/>
    <d v="2025-03-31T00:00:00"/>
    <m/>
  </r>
  <r>
    <x v="54"/>
    <s v="COMP004"/>
    <n v="627.1"/>
    <n v="633.47"/>
    <n v="620.74"/>
    <n v="633.30999999999995"/>
    <n v="31841"/>
    <n v="77"/>
    <n v="3"/>
    <n v="211.1033333333333"/>
    <n v="27069.81395348837"/>
    <b v="0"/>
    <n v="645.69000000000005"/>
    <n v="-1.9173287490901372E-2"/>
    <d v="2025-03-31T00:00:00"/>
    <m/>
  </r>
  <r>
    <x v="55"/>
    <s v="COMP004"/>
    <n v="635.80999999999995"/>
    <n v="646.48"/>
    <n v="625.14"/>
    <n v="636.1"/>
    <n v="11736"/>
    <n v="78"/>
    <n v="3"/>
    <n v="212.0333333333333"/>
    <n v="27069.81395348837"/>
    <b v="0"/>
    <n v="633.30999999999995"/>
    <n v="4.4054254630434978E-3"/>
    <d v="2025-03-31T00:00:00"/>
    <m/>
  </r>
  <r>
    <x v="56"/>
    <s v="COMP004"/>
    <n v="641.13"/>
    <n v="646.29"/>
    <n v="635.97"/>
    <n v="642.97"/>
    <n v="35964"/>
    <n v="79"/>
    <n v="3"/>
    <n v="214.3233333333333"/>
    <n v="27069.81395348837"/>
    <b v="0"/>
    <n v="636.1"/>
    <n v="1.0800188649583405E-2"/>
    <d v="2025-03-31T00:00:00"/>
    <m/>
  </r>
  <r>
    <x v="57"/>
    <s v="COMP004"/>
    <n v="629.02"/>
    <n v="636.64"/>
    <n v="621.39"/>
    <n v="627.16999999999996"/>
    <n v="15215"/>
    <n v="80"/>
    <n v="3"/>
    <n v="209.05666666666659"/>
    <n v="27069.81395348837"/>
    <b v="0"/>
    <n v="642.97"/>
    <n v="-2.4573463769693871E-2"/>
    <d v="2025-03-31T00:00:00"/>
    <m/>
  </r>
  <r>
    <x v="58"/>
    <s v="COMP004"/>
    <n v="631.48"/>
    <n v="639.71"/>
    <n v="623.25"/>
    <n v="630.28"/>
    <n v="30334"/>
    <n v="83"/>
    <n v="3"/>
    <n v="210.09333333333331"/>
    <n v="27069.81395348837"/>
    <b v="0"/>
    <n v="627.16999999999996"/>
    <n v="4.958783105059256E-3"/>
    <d v="2025-03-31T00:00:00"/>
    <m/>
  </r>
  <r>
    <x v="59"/>
    <s v="COMP004"/>
    <n v="643.32000000000005"/>
    <n v="648.66"/>
    <n v="637.99"/>
    <n v="640.26"/>
    <n v="21714"/>
    <n v="84"/>
    <n v="3"/>
    <n v="213.42"/>
    <n v="27069.81395348837"/>
    <b v="0"/>
    <n v="630.28"/>
    <n v="1.5834232404645585E-2"/>
    <d v="2025-03-31T00:00:00"/>
    <m/>
  </r>
  <r>
    <x v="60"/>
    <s v="COMP004"/>
    <n v="629.02"/>
    <n v="634.12"/>
    <n v="623.91999999999996"/>
    <n v="630.73"/>
    <n v="49908"/>
    <n v="85"/>
    <n v="3"/>
    <n v="210.24333333333331"/>
    <n v="27069.81395348837"/>
    <b v="0"/>
    <n v="640.26"/>
    <n v="-1.4884578140130529E-2"/>
    <d v="2025-03-31T00:00:00"/>
    <m/>
  </r>
  <r>
    <x v="61"/>
    <s v="COMP004"/>
    <n v="644.52"/>
    <n v="646.44000000000005"/>
    <n v="642.61"/>
    <n v="644.30999999999995"/>
    <n v="25858"/>
    <n v="86"/>
    <n v="3"/>
    <n v="214.77"/>
    <n v="27069.81395348837"/>
    <b v="0"/>
    <n v="630.73"/>
    <n v="2.1530607391435204E-2"/>
    <d v="2025-03-31T00:00:00"/>
    <m/>
  </r>
  <r>
    <x v="62"/>
    <s v="COMP004"/>
    <n v="650.97"/>
    <n v="660.38"/>
    <n v="641.54999999999995"/>
    <n v="647.88"/>
    <n v="47486"/>
    <n v="87"/>
    <n v="3"/>
    <n v="215.96"/>
    <n v="27069.81395348837"/>
    <b v="0"/>
    <n v="644.30999999999995"/>
    <n v="5.5408111002468539E-3"/>
    <d v="2025-03-31T00:00:00"/>
    <m/>
  </r>
  <r>
    <x v="63"/>
    <s v="COMP004"/>
    <n v="642.99"/>
    <n v="653.1"/>
    <n v="632.89"/>
    <n v="642.29999999999995"/>
    <n v="4754"/>
    <n v="90"/>
    <n v="3"/>
    <n v="214.1"/>
    <n v="27069.81395348837"/>
    <b v="0"/>
    <n v="647.88"/>
    <n v="-8.6127060566772249E-3"/>
    <d v="2025-03-31T00:00:00"/>
    <m/>
  </r>
  <r>
    <x v="64"/>
    <s v="COMP004"/>
    <n v="642.1"/>
    <n v="651.74"/>
    <n v="632.46"/>
    <n v="642"/>
    <n v="9706"/>
    <n v="91"/>
    <n v="3"/>
    <n v="214"/>
    <n v="27069.81395348837"/>
    <b v="0"/>
    <n v="642.29999999999995"/>
    <n v="-4.6707146193360508E-4"/>
    <d v="2025-04-30T00:00:00"/>
    <m/>
  </r>
  <r>
    <x v="65"/>
    <s v="COMP004"/>
    <n v="644.96"/>
    <n v="650.54"/>
    <n v="639.38"/>
    <n v="646.69000000000005"/>
    <n v="30725"/>
    <n v="92"/>
    <n v="3"/>
    <n v="215.56333333333339"/>
    <n v="27069.81395348837"/>
    <b v="0"/>
    <n v="642"/>
    <n v="7.3052959501558479E-3"/>
    <d v="2025-04-30T00:00:00"/>
    <m/>
  </r>
  <r>
    <x v="66"/>
    <s v="COMP004"/>
    <n v="649"/>
    <n v="658.77"/>
    <n v="639.22"/>
    <n v="647.46"/>
    <n v="37068"/>
    <n v="93"/>
    <n v="3"/>
    <n v="215.82"/>
    <n v="27069.81395348837"/>
    <b v="0"/>
    <n v="646.69000000000005"/>
    <n v="1.1906786868514771E-3"/>
    <d v="2025-04-30T00:00:00"/>
    <m/>
  </r>
  <r>
    <x v="67"/>
    <s v="COMP004"/>
    <n v="650.05999999999995"/>
    <n v="654.11"/>
    <n v="646.01"/>
    <n v="652.03"/>
    <n v="37495"/>
    <n v="94"/>
    <n v="3"/>
    <n v="217.34333333333331"/>
    <n v="27069.81395348837"/>
    <b v="0"/>
    <n v="647.46"/>
    <n v="7.0583510950482436E-3"/>
    <d v="2025-04-30T00:00:00"/>
    <m/>
  </r>
  <r>
    <x v="68"/>
    <s v="COMP004"/>
    <n v="645.11"/>
    <n v="655.13"/>
    <n v="635.1"/>
    <n v="644.66"/>
    <n v="17832"/>
    <n v="97"/>
    <n v="3"/>
    <n v="214.8866666666666"/>
    <n v="27069.81395348837"/>
    <b v="0"/>
    <n v="652.03"/>
    <n v="-1.1303160897504723E-2"/>
    <d v="2025-04-30T00:00:00"/>
    <m/>
  </r>
  <r>
    <x v="69"/>
    <s v="COMP004"/>
    <n v="646.73"/>
    <n v="649.78"/>
    <n v="643.67999999999995"/>
    <n v="646.19000000000005"/>
    <n v="43815"/>
    <n v="98"/>
    <n v="3"/>
    <n v="215.3966666666667"/>
    <n v="27069.81395348837"/>
    <b v="0"/>
    <n v="644.66"/>
    <n v="2.3733440883567871E-3"/>
    <d v="2025-04-30T00:00:00"/>
    <m/>
  </r>
  <r>
    <x v="70"/>
    <s v="COMP004"/>
    <n v="638.72"/>
    <n v="645.09"/>
    <n v="632.34"/>
    <n v="634.92999999999995"/>
    <n v="4081"/>
    <n v="99"/>
    <n v="3"/>
    <n v="211.64333333333329"/>
    <n v="27069.81395348837"/>
    <b v="0"/>
    <n v="646.19000000000005"/>
    <n v="-1.7425215493895144E-2"/>
    <d v="2025-04-30T00:00:00"/>
    <m/>
  </r>
  <r>
    <x v="71"/>
    <s v="COMP004"/>
    <n v="633.74"/>
    <n v="643.61"/>
    <n v="623.86"/>
    <n v="634.20000000000005"/>
    <n v="15042"/>
    <n v="100"/>
    <n v="3"/>
    <n v="211.4"/>
    <n v="27069.81395348837"/>
    <b v="0"/>
    <n v="634.92999999999995"/>
    <n v="-1.1497330414374884E-3"/>
    <d v="2025-04-30T00:00:00"/>
    <m/>
  </r>
  <r>
    <x v="72"/>
    <s v="COMP004"/>
    <n v="626.12"/>
    <n v="629.52"/>
    <n v="622.71"/>
    <n v="627.16"/>
    <n v="38900"/>
    <n v="101"/>
    <n v="3"/>
    <n v="209.05333333333331"/>
    <n v="27069.81395348837"/>
    <b v="0"/>
    <n v="634.20000000000005"/>
    <n v="-1.11005991800695E-2"/>
    <d v="2025-04-30T00:00:00"/>
    <m/>
  </r>
  <r>
    <x v="73"/>
    <s v="COMP004"/>
    <n v="621.62"/>
    <n v="628.22"/>
    <n v="615.01"/>
    <n v="621.53"/>
    <n v="44241"/>
    <n v="104"/>
    <n v="3"/>
    <n v="207.17666666666659"/>
    <n v="27069.81395348837"/>
    <b v="0"/>
    <n v="627.16"/>
    <n v="-8.9769755724217037E-3"/>
    <d v="2025-04-30T00:00:00"/>
    <m/>
  </r>
  <r>
    <x v="74"/>
    <s v="COMP004"/>
    <n v="636.02"/>
    <n v="641.04"/>
    <n v="630.99"/>
    <n v="631.42999999999995"/>
    <n v="27832"/>
    <n v="105"/>
    <n v="3"/>
    <n v="210.4766666666666"/>
    <n v="27069.81395348837"/>
    <b v="0"/>
    <n v="621.53"/>
    <n v="1.5928434669283828E-2"/>
    <d v="2025-04-30T00:00:00"/>
    <m/>
  </r>
  <r>
    <x v="75"/>
    <s v="COMP004"/>
    <n v="635.6"/>
    <n v="640.47"/>
    <n v="630.73"/>
    <n v="640.33000000000004"/>
    <n v="41372"/>
    <n v="106"/>
    <n v="3"/>
    <n v="213.44333333333341"/>
    <n v="27069.81395348837"/>
    <b v="0"/>
    <n v="631.42999999999995"/>
    <n v="1.4094990735315224E-2"/>
    <d v="2025-04-30T00:00:00"/>
    <m/>
  </r>
  <r>
    <x v="76"/>
    <s v="COMP004"/>
    <n v="645.67999999999995"/>
    <n v="650.16"/>
    <n v="641.19000000000005"/>
    <n v="645.41"/>
    <n v="35546"/>
    <n v="107"/>
    <n v="3"/>
    <n v="215.1366666666666"/>
    <n v="27069.81395348837"/>
    <b v="0"/>
    <n v="640.33000000000004"/>
    <n v="7.9334093358111087E-3"/>
    <d v="2025-04-30T00:00:00"/>
    <m/>
  </r>
  <r>
    <x v="77"/>
    <s v="COMP004"/>
    <n v="639.11"/>
    <n v="647.47"/>
    <n v="630.75"/>
    <n v="636.74"/>
    <n v="24762"/>
    <n v="108"/>
    <n v="3"/>
    <n v="212.2466666666667"/>
    <n v="27069.81395348837"/>
    <b v="0"/>
    <n v="645.41"/>
    <n v="-1.3433321454579197E-2"/>
    <d v="2025-04-30T00:00:00"/>
    <m/>
  </r>
  <r>
    <x v="78"/>
    <s v="COMP004"/>
    <n v="638.35"/>
    <n v="647"/>
    <n v="629.69000000000005"/>
    <n v="634.36"/>
    <n v="10596"/>
    <n v="111"/>
    <n v="3"/>
    <n v="211.45333333333329"/>
    <n v="27069.81395348837"/>
    <b v="0"/>
    <n v="636.74"/>
    <n v="-3.737789364575801E-3"/>
    <d v="2025-04-30T00:00:00"/>
    <m/>
  </r>
  <r>
    <x v="79"/>
    <s v="COMP004"/>
    <n v="643.4"/>
    <n v="652.58000000000004"/>
    <n v="634.23"/>
    <n v="644.29"/>
    <n v="2013"/>
    <n v="112"/>
    <n v="3"/>
    <n v="214.76333333333329"/>
    <n v="27069.81395348837"/>
    <b v="1"/>
    <n v="634.36"/>
    <n v="1.5653572104167901E-2"/>
    <d v="2025-04-30T00:00:00"/>
    <m/>
  </r>
  <r>
    <x v="80"/>
    <s v="COMP004"/>
    <n v="646.89"/>
    <n v="653.25"/>
    <n v="640.53"/>
    <n v="645.59"/>
    <n v="39356"/>
    <n v="113"/>
    <n v="3"/>
    <n v="215.19666666666669"/>
    <n v="27069.81395348837"/>
    <b v="0"/>
    <n v="644.29"/>
    <n v="2.0177249375282376E-3"/>
    <d v="2025-04-30T00:00:00"/>
    <m/>
  </r>
  <r>
    <x v="81"/>
    <s v="COMP004"/>
    <n v="663.72"/>
    <n v="664.92"/>
    <n v="662.52"/>
    <n v="664.89"/>
    <n v="15537"/>
    <n v="114"/>
    <n v="3"/>
    <n v="221.63"/>
    <n v="27069.81395348837"/>
    <b v="0"/>
    <n v="645.59"/>
    <n v="2.9895134683003071E-2"/>
    <d v="2025-04-30T00:00:00"/>
    <m/>
  </r>
  <r>
    <x v="82"/>
    <s v="COMP004"/>
    <n v="670.12"/>
    <n v="676.64"/>
    <n v="663.6"/>
    <n v="668.35"/>
    <n v="34848"/>
    <n v="115"/>
    <n v="3"/>
    <n v="222.7833333333333"/>
    <n v="27069.81395348837"/>
    <b v="0"/>
    <n v="664.89"/>
    <n v="5.2038683090436556E-3"/>
    <d v="2025-04-30T00:00:00"/>
    <m/>
  </r>
  <r>
    <x v="83"/>
    <s v="COMP004"/>
    <n v="670.03"/>
    <n v="675.33"/>
    <n v="664.74"/>
    <n v="670.13"/>
    <n v="44590"/>
    <n v="118"/>
    <n v="3"/>
    <n v="223.37666666666669"/>
    <n v="27069.81395348837"/>
    <b v="0"/>
    <n v="668.35"/>
    <n v="2.6632752300440976E-3"/>
    <d v="2025-04-30T00:00:00"/>
    <m/>
  </r>
  <r>
    <x v="84"/>
    <s v="COMP004"/>
    <n v="666.61"/>
    <n v="674.11"/>
    <n v="659.11"/>
    <n v="667.69"/>
    <n v="17087"/>
    <n v="119"/>
    <n v="3"/>
    <n v="222.56333333333339"/>
    <n v="27069.81395348837"/>
    <b v="0"/>
    <n v="670.13"/>
    <n v="-3.6410845656811974E-3"/>
    <d v="2025-04-30T00:00:00"/>
    <m/>
  </r>
  <r>
    <x v="85"/>
    <s v="COMP004"/>
    <n v="668.16"/>
    <n v="670.36"/>
    <n v="665.95"/>
    <n v="668.97"/>
    <n v="7643"/>
    <n v="120"/>
    <n v="3"/>
    <n v="222.99"/>
    <n v="27069.81395348837"/>
    <b v="0"/>
    <n v="667.69"/>
    <n v="1.9170573170183359E-3"/>
    <d v="2025-04-30T00:00:00"/>
    <m/>
  </r>
  <r>
    <x v="86"/>
    <s v="COMP004"/>
    <n v="667.56"/>
    <n v="675.33"/>
    <n v="659.78"/>
    <n v="667.85"/>
    <n v="1161"/>
    <n v="121"/>
    <n v="3"/>
    <n v="222.6166666666667"/>
    <n v="27069.81395348837"/>
    <b v="1"/>
    <n v="668.97"/>
    <n v="-1.6742155851533021E-3"/>
    <d v="2025-05-31T00:00:00"/>
    <m/>
  </r>
  <r>
    <x v="87"/>
    <s v="COMP004"/>
    <n v="673.97"/>
    <n v="682.07"/>
    <n v="665.87"/>
    <n v="673.99"/>
    <n v="29731"/>
    <n v="122"/>
    <n v="3"/>
    <n v="224.6633333333333"/>
    <n v="27069.81395348837"/>
    <b v="0"/>
    <n v="667.85"/>
    <n v="9.1936812158418604E-3"/>
    <d v="2025-05-31T00:00:00"/>
    <m/>
  </r>
  <r>
    <x v="88"/>
    <s v="COMP004"/>
    <n v="680.18"/>
    <n v="686.72"/>
    <n v="673.64"/>
    <n v="682.33"/>
    <n v="13693"/>
    <n v="125"/>
    <n v="3"/>
    <n v="227.44333333333341"/>
    <n v="27069.81395348837"/>
    <b v="0"/>
    <n v="673.99"/>
    <n v="1.2374070831911499E-2"/>
    <d v="2025-05-31T00:00:00"/>
    <m/>
  </r>
  <r>
    <x v="89"/>
    <s v="COMP004"/>
    <n v="675.42"/>
    <n v="685.16"/>
    <n v="665.68"/>
    <n v="675.76"/>
    <n v="22817"/>
    <n v="126"/>
    <n v="3"/>
    <n v="225.2533333333333"/>
    <n v="27069.81395348837"/>
    <b v="0"/>
    <n v="682.33"/>
    <n v="-9.6287720018173751E-3"/>
    <d v="2025-05-31T00:00:00"/>
    <m/>
  </r>
  <r>
    <x v="90"/>
    <s v="COMP004"/>
    <n v="664.14"/>
    <n v="674.09"/>
    <n v="654.20000000000005"/>
    <n v="664.68"/>
    <n v="49831"/>
    <n v="127"/>
    <n v="3"/>
    <n v="221.56"/>
    <n v="27069.81395348837"/>
    <b v="0"/>
    <n v="675.76"/>
    <n v="-1.6396353735053926E-2"/>
    <d v="2025-05-31T00:00:00"/>
    <m/>
  </r>
  <r>
    <x v="91"/>
    <s v="COMP004"/>
    <n v="650.59"/>
    <n v="656.4"/>
    <n v="644.78"/>
    <n v="649.64"/>
    <n v="6469"/>
    <n v="128"/>
    <n v="3"/>
    <n v="216.54666666666671"/>
    <n v="27069.81395348837"/>
    <b v="0"/>
    <n v="664.68"/>
    <n v="-2.2627429740627016E-2"/>
    <d v="2025-05-31T00:00:00"/>
    <m/>
  </r>
  <r>
    <x v="92"/>
    <s v="COMP004"/>
    <n v="653.27"/>
    <n v="658.26"/>
    <n v="648.29"/>
    <n v="653.96"/>
    <n v="34937"/>
    <n v="129"/>
    <n v="3"/>
    <n v="217.98666666666671"/>
    <n v="27069.81395348837"/>
    <b v="0"/>
    <n v="649.64"/>
    <n v="6.6498368327074231E-3"/>
    <d v="2025-05-31T00:00:00"/>
    <m/>
  </r>
  <r>
    <x v="93"/>
    <s v="COMP004"/>
    <n v="647.08000000000004"/>
    <n v="649.88"/>
    <n v="644.28"/>
    <n v="645.09"/>
    <n v="26051"/>
    <n v="132"/>
    <n v="3"/>
    <n v="215.03"/>
    <n v="27069.81395348837"/>
    <b v="0"/>
    <n v="653.96"/>
    <n v="-1.3563520704630259E-2"/>
    <d v="2025-05-31T00:00:00"/>
    <m/>
  </r>
  <r>
    <x v="94"/>
    <s v="COMP004"/>
    <n v="626.33000000000004"/>
    <n v="637.22"/>
    <n v="615.44000000000005"/>
    <n v="627.98"/>
    <n v="34787"/>
    <n v="133"/>
    <n v="3"/>
    <n v="209.32666666666671"/>
    <n v="27069.81395348837"/>
    <b v="0"/>
    <n v="645.09"/>
    <n v="-2.6523430839107742E-2"/>
    <d v="2025-05-31T00:00:00"/>
    <m/>
  </r>
  <r>
    <x v="95"/>
    <s v="COMP004"/>
    <n v="632"/>
    <n v="634.99"/>
    <n v="629.02"/>
    <n v="631.21"/>
    <n v="46253"/>
    <n v="134"/>
    <n v="3"/>
    <n v="210.40333333333331"/>
    <n v="27069.81395348837"/>
    <b v="0"/>
    <n v="627.98"/>
    <n v="5.1434759068760437E-3"/>
    <d v="2025-05-31T00:00:00"/>
    <m/>
  </r>
  <r>
    <x v="96"/>
    <s v="COMP004"/>
    <n v="650.53"/>
    <n v="659.79"/>
    <n v="641.27"/>
    <n v="651.5"/>
    <n v="19394"/>
    <n v="135"/>
    <n v="3"/>
    <n v="217.1666666666666"/>
    <n v="27069.81395348837"/>
    <b v="0"/>
    <n v="631.21"/>
    <n v="3.2144611143676373E-2"/>
    <d v="2025-05-31T00:00:00"/>
    <m/>
  </r>
  <r>
    <x v="97"/>
    <s v="COMP004"/>
    <n v="649.62"/>
    <n v="660.55"/>
    <n v="638.69000000000005"/>
    <n v="651.61"/>
    <n v="49998"/>
    <n v="136"/>
    <n v="3"/>
    <n v="217.20333333333329"/>
    <n v="27069.81395348837"/>
    <b v="0"/>
    <n v="651.5"/>
    <n v="1.6884113584038932E-4"/>
    <d v="2025-05-31T00:00:00"/>
    <m/>
  </r>
  <r>
    <x v="98"/>
    <s v="COMP004"/>
    <n v="658.58"/>
    <n v="666.22"/>
    <n v="650.94000000000005"/>
    <n v="658.69"/>
    <n v="31268"/>
    <n v="139"/>
    <n v="3"/>
    <n v="219.56333333333339"/>
    <n v="27069.81395348837"/>
    <b v="0"/>
    <n v="651.61"/>
    <n v="1.0865394944829024E-2"/>
    <d v="2025-05-31T00:00:00"/>
    <m/>
  </r>
  <r>
    <x v="99"/>
    <s v="COMP004"/>
    <n v="664.89"/>
    <n v="672.44"/>
    <n v="657.34"/>
    <n v="659.52"/>
    <n v="47698"/>
    <n v="140"/>
    <n v="3"/>
    <n v="219.84"/>
    <n v="27069.81395348837"/>
    <b v="0"/>
    <n v="658.69"/>
    <n v="1.2600768191409117E-3"/>
    <d v="2025-05-31T00:00:00"/>
    <m/>
  </r>
  <r>
    <x v="100"/>
    <s v="COMP004"/>
    <n v="653.54"/>
    <n v="659.18"/>
    <n v="647.9"/>
    <n v="658.86"/>
    <n v="36525"/>
    <n v="141"/>
    <n v="2"/>
    <n v="329.43"/>
    <n v="27069.81395348837"/>
    <b v="0"/>
    <n v="659.52"/>
    <n v="-1.0007278020377974E-3"/>
    <d v="2025-05-31T00:00:00"/>
    <m/>
  </r>
  <r>
    <x v="101"/>
    <s v="COMP004"/>
    <n v="668.15"/>
    <n v="673.6"/>
    <n v="662.71"/>
    <n v="666.69"/>
    <n v="24284"/>
    <n v="142"/>
    <n v="2"/>
    <n v="333.34500000000003"/>
    <n v="27069.81395348837"/>
    <b v="0"/>
    <n v="658.86"/>
    <n v="1.1884163555231825E-2"/>
    <d v="2025-05-31T00:00:00"/>
    <m/>
  </r>
  <r>
    <x v="102"/>
    <s v="COMP004"/>
    <n v="659.12"/>
    <n v="665.16"/>
    <n v="653.08000000000004"/>
    <n v="664.41"/>
    <n v="6017"/>
    <n v="143"/>
    <n v="2"/>
    <n v="332.20499999999998"/>
    <n v="27069.81395348837"/>
    <b v="0"/>
    <n v="666.69"/>
    <n v="-3.4198803041894828E-3"/>
    <d v="2025-05-31T00:00:00"/>
    <m/>
  </r>
  <r>
    <x v="103"/>
    <s v="COMP004"/>
    <n v="667.02"/>
    <n v="678.45"/>
    <n v="655.59"/>
    <n v="666.82"/>
    <n v="23436"/>
    <n v="146"/>
    <n v="2"/>
    <n v="333.41"/>
    <n v="27069.81395348837"/>
    <b v="0"/>
    <n v="664.41"/>
    <n v="3.6272783371714482E-3"/>
    <d v="2025-05-31T00:00:00"/>
    <m/>
  </r>
  <r>
    <x v="104"/>
    <s v="COMP004"/>
    <n v="669.99"/>
    <n v="676.12"/>
    <n v="663.85"/>
    <n v="669.68"/>
    <n v="26279"/>
    <n v="147"/>
    <n v="2"/>
    <n v="334.84"/>
    <n v="27069.81395348837"/>
    <b v="0"/>
    <n v="666.82"/>
    <n v="4.289013526888665E-3"/>
    <d v="2025-05-31T00:00:00"/>
    <m/>
  </r>
  <r>
    <x v="105"/>
    <s v="COMP004"/>
    <n v="666.55"/>
    <n v="670.64"/>
    <n v="662.45"/>
    <n v="664.23"/>
    <n v="20715"/>
    <n v="148"/>
    <n v="2"/>
    <n v="332.11500000000001"/>
    <n v="27069.81395348837"/>
    <b v="0"/>
    <n v="669.68"/>
    <n v="-8.1382152669930898E-3"/>
    <d v="2025-05-31T00:00:00"/>
    <m/>
  </r>
  <r>
    <x v="106"/>
    <s v="COMP004"/>
    <n v="667"/>
    <n v="673.41"/>
    <n v="660.58"/>
    <n v="672.74"/>
    <n v="30312"/>
    <n v="149"/>
    <n v="2"/>
    <n v="336.37"/>
    <n v="27069.81395348837"/>
    <b v="0"/>
    <n v="664.23"/>
    <n v="1.2811827228520227E-2"/>
    <d v="2025-05-31T00:00:00"/>
    <m/>
  </r>
  <r>
    <x v="107"/>
    <s v="COMP004"/>
    <n v="676.61"/>
    <n v="681.9"/>
    <n v="671.33"/>
    <n v="671.42"/>
    <n v="14493"/>
    <n v="150"/>
    <n v="2"/>
    <n v="335.71"/>
    <n v="27069.81395348837"/>
    <b v="0"/>
    <n v="672.74"/>
    <n v="-1.9621250408776792E-3"/>
    <d v="2025-05-31T00:00:00"/>
    <m/>
  </r>
  <r>
    <x v="108"/>
    <s v="COMP004"/>
    <n v="665.84"/>
    <n v="668.21"/>
    <n v="663.47"/>
    <n v="665.22"/>
    <n v="8736"/>
    <n v="153"/>
    <n v="2"/>
    <n v="332.61"/>
    <n v="27069.81395348837"/>
    <b v="0"/>
    <n v="671.42"/>
    <n v="-9.2341604360905733E-3"/>
    <d v="2025-06-30T00:00:00"/>
    <m/>
  </r>
  <r>
    <x v="109"/>
    <s v="COMP004"/>
    <n v="670.52"/>
    <n v="679.95"/>
    <n v="661.09"/>
    <n v="669.89"/>
    <n v="46603"/>
    <n v="154"/>
    <n v="2"/>
    <n v="334.94499999999999"/>
    <n v="27069.81395348837"/>
    <b v="0"/>
    <n v="665.22"/>
    <n v="7.0202339075793856E-3"/>
    <d v="2025-06-30T00:00:00"/>
    <m/>
  </r>
  <r>
    <x v="110"/>
    <s v="COMP004"/>
    <n v="660.72"/>
    <n v="662.68"/>
    <n v="658.76"/>
    <n v="662.51"/>
    <n v="38481"/>
    <n v="155"/>
    <n v="2"/>
    <n v="331.255"/>
    <n v="27069.81395348837"/>
    <b v="0"/>
    <n v="669.89"/>
    <n v="-1.1016734090671595E-2"/>
    <d v="2025-06-30T00:00:00"/>
    <m/>
  </r>
  <r>
    <x v="111"/>
    <s v="COMP004"/>
    <n v="663.03"/>
    <n v="666.64"/>
    <n v="659.43"/>
    <n v="662.9"/>
    <n v="1162"/>
    <n v="156"/>
    <n v="2"/>
    <n v="331.45"/>
    <n v="27069.81395348837"/>
    <b v="1"/>
    <n v="662.51"/>
    <n v="5.8867035969266325E-4"/>
    <d v="2025-06-30T00:00:00"/>
    <m/>
  </r>
  <r>
    <x v="112"/>
    <s v="COMP004"/>
    <n v="659.59"/>
    <n v="666.63"/>
    <n v="652.54"/>
    <n v="662.98"/>
    <n v="33591"/>
    <n v="157"/>
    <n v="2"/>
    <n v="331.49"/>
    <n v="27069.81395348837"/>
    <b v="0"/>
    <n v="662.9"/>
    <n v="1.2068185246649711E-4"/>
    <d v="2025-06-30T00:00:00"/>
    <m/>
  </r>
  <r>
    <x v="113"/>
    <s v="COMP004"/>
    <n v="671.88"/>
    <n v="677.26"/>
    <n v="666.51"/>
    <n v="672.27"/>
    <n v="8896"/>
    <n v="160"/>
    <n v="2"/>
    <n v="336.13499999999999"/>
    <n v="27069.81395348837"/>
    <b v="0"/>
    <n v="662.98"/>
    <n v="1.4012489064526778E-2"/>
    <d v="2025-06-30T00:00:00"/>
    <m/>
  </r>
  <r>
    <x v="114"/>
    <s v="COMP004"/>
    <n v="681.28"/>
    <n v="686.97"/>
    <n v="675.58"/>
    <n v="676.47"/>
    <n v="31508"/>
    <n v="161"/>
    <n v="2"/>
    <n v="338.23500000000001"/>
    <n v="27069.81395348837"/>
    <b v="0"/>
    <n v="672.27"/>
    <n v="6.2474898478290649E-3"/>
    <d v="2025-06-30T00:00:00"/>
    <m/>
  </r>
  <r>
    <x v="115"/>
    <s v="COMP004"/>
    <n v="681.87"/>
    <n v="687.95"/>
    <n v="675.78"/>
    <n v="676.41"/>
    <n v="41785"/>
    <n v="162"/>
    <n v="2"/>
    <n v="338.20499999999998"/>
    <n v="27069.81395348837"/>
    <b v="0"/>
    <n v="676.47"/>
    <n v="-8.8695729300721556E-5"/>
    <d v="2025-06-30T00:00:00"/>
    <m/>
  </r>
  <r>
    <x v="116"/>
    <s v="COMP004"/>
    <n v="688.83"/>
    <n v="695.97"/>
    <n v="681.68"/>
    <n v="683.58"/>
    <n v="48299"/>
    <n v="163"/>
    <n v="2"/>
    <n v="341.79"/>
    <n v="27069.81395348837"/>
    <b v="0"/>
    <n v="676.41"/>
    <n v="1.0600079833237346E-2"/>
    <d v="2025-06-30T00:00:00"/>
    <m/>
  </r>
  <r>
    <x v="117"/>
    <s v="COMP004"/>
    <n v="692.65"/>
    <n v="700.21"/>
    <n v="685.08"/>
    <n v="695.83"/>
    <n v="32358"/>
    <n v="164"/>
    <n v="1"/>
    <n v="695.83"/>
    <n v="27069.81395348837"/>
    <b v="0"/>
    <n v="683.58"/>
    <n v="1.7920360455250299E-2"/>
    <d v="2025-06-30T00:00:00"/>
    <m/>
  </r>
  <r>
    <x v="118"/>
    <s v="COMP004"/>
    <n v="697.43"/>
    <n v="704.22"/>
    <n v="690.63"/>
    <n v="700.9"/>
    <n v="49330"/>
    <n v="167"/>
    <n v="1"/>
    <n v="700.9"/>
    <n v="27069.81395348837"/>
    <b v="0"/>
    <n v="695.83"/>
    <n v="7.2862624491613409E-3"/>
    <d v="2025-06-30T00:00:00"/>
    <m/>
  </r>
  <r>
    <x v="119"/>
    <s v="COMP004"/>
    <n v="703.99"/>
    <n v="714.67"/>
    <n v="693.3"/>
    <n v="701.16"/>
    <n v="40110"/>
    <n v="168"/>
    <n v="1"/>
    <n v="701.16"/>
    <n v="27069.81395348837"/>
    <b v="0"/>
    <n v="700.9"/>
    <n v="3.70951633613912E-4"/>
    <d v="2025-06-30T00:00:00"/>
    <m/>
  </r>
  <r>
    <x v="120"/>
    <s v="COMP004"/>
    <n v="686.83"/>
    <n v="695.26"/>
    <n v="678.41"/>
    <n v="689.83"/>
    <n v="37727"/>
    <n v="169"/>
    <n v="1"/>
    <n v="689.83"/>
    <n v="27069.81395348837"/>
    <b v="0"/>
    <n v="701.16"/>
    <n v="-1.6158936619316458E-2"/>
    <d v="2025-06-30T00:00:00"/>
    <m/>
  </r>
  <r>
    <x v="121"/>
    <s v="COMP004"/>
    <n v="677.59"/>
    <n v="684.34"/>
    <n v="670.85"/>
    <n v="680.8"/>
    <n v="19745"/>
    <n v="170"/>
    <n v="1"/>
    <n v="680.8"/>
    <n v="27069.81395348837"/>
    <b v="0"/>
    <n v="689.83"/>
    <n v="-1.3090181638954649E-2"/>
    <d v="2025-06-30T00:00:00"/>
    <m/>
  </r>
  <r>
    <x v="122"/>
    <s v="COMP004"/>
    <n v="684.01"/>
    <n v="691.63"/>
    <n v="676.38"/>
    <n v="678.34"/>
    <n v="35521"/>
    <n v="171"/>
    <n v="1"/>
    <n v="678.34"/>
    <n v="27069.81395348837"/>
    <b v="0"/>
    <n v="680.8"/>
    <n v="-3.6133960047002394E-3"/>
    <d v="2025-06-30T00:00:00"/>
    <m/>
  </r>
  <r>
    <x v="123"/>
    <s v="COMP004"/>
    <n v="672.33"/>
    <n v="675.89"/>
    <n v="668.76"/>
    <n v="673.32"/>
    <n v="23360"/>
    <n v="174"/>
    <n v="1"/>
    <n v="673.32"/>
    <n v="27069.81395348837"/>
    <b v="0"/>
    <n v="678.34"/>
    <n v="-7.4004186691039621E-3"/>
    <d v="2025-06-30T00:00:00"/>
    <m/>
  </r>
  <r>
    <x v="124"/>
    <s v="COMP004"/>
    <n v="671.76"/>
    <n v="684.62"/>
    <n v="658.89"/>
    <n v="671.89"/>
    <n v="7588"/>
    <n v="175"/>
    <n v="1"/>
    <n v="671.89"/>
    <n v="27069.81395348837"/>
    <b v="0"/>
    <n v="673.32"/>
    <n v="-2.1238044317710204E-3"/>
    <d v="2025-06-30T00:00:00"/>
    <m/>
  </r>
  <r>
    <x v="125"/>
    <s v="COMP004"/>
    <n v="672.28"/>
    <n v="674.07"/>
    <n v="670.5"/>
    <n v="672.53"/>
    <n v="25259"/>
    <n v="176"/>
    <n v="1"/>
    <n v="672.53"/>
    <n v="27069.81395348837"/>
    <b v="0"/>
    <n v="671.89"/>
    <n v="9.5253687359535993E-4"/>
    <d v="2025-06-30T00:00:00"/>
    <m/>
  </r>
  <r>
    <x v="126"/>
    <s v="COMP004"/>
    <n v="679.42"/>
    <n v="682.86"/>
    <n v="675.99"/>
    <n v="677.2"/>
    <n v="34365"/>
    <n v="177"/>
    <n v="1"/>
    <n v="677.2"/>
    <n v="27069.81395348837"/>
    <b v="0"/>
    <n v="672.53"/>
    <n v="6.9439281519041128E-3"/>
    <d v="2025-06-30T00:00:00"/>
    <m/>
  </r>
  <r>
    <x v="127"/>
    <s v="COMP004"/>
    <n v="677.01"/>
    <n v="684.35"/>
    <n v="669.67"/>
    <n v="676.76"/>
    <n v="33316"/>
    <n v="178"/>
    <n v="1"/>
    <n v="676.76"/>
    <n v="27069.81395348837"/>
    <b v="0"/>
    <n v="677.2"/>
    <n v="-6.497341996456801E-4"/>
    <d v="2025-06-30T00:00:00"/>
    <m/>
  </r>
  <r>
    <x v="128"/>
    <s v="COMP004"/>
    <n v="679.88"/>
    <n v="684.18"/>
    <n v="675.58"/>
    <n v="681.08"/>
    <n v="19474"/>
    <n v="181"/>
    <n v="1"/>
    <n v="681.08"/>
    <n v="27069.81395348837"/>
    <b v="0"/>
    <n v="676.76"/>
    <n v="6.3833559903068299E-3"/>
    <d v="2025-06-30T00:00:00"/>
    <m/>
  </r>
  <r>
    <x v="0"/>
    <s v="COMP005"/>
    <n v="228.35"/>
    <n v="231.47"/>
    <n v="225.23"/>
    <n v="229.72"/>
    <n v="13109"/>
    <n v="1"/>
    <n v="1"/>
    <n v="229.72"/>
    <n v="24705.674418604649"/>
    <b v="0"/>
    <b v="0"/>
    <n v="0"/>
    <d v="2025-01-31T00:00:00"/>
    <m/>
  </r>
  <r>
    <x v="1"/>
    <s v="COMP005"/>
    <n v="236.16"/>
    <n v="237.33"/>
    <n v="234.99"/>
    <n v="235.08"/>
    <n v="24383"/>
    <n v="2"/>
    <n v="1"/>
    <n v="235.08"/>
    <n v="24705.674418604649"/>
    <b v="0"/>
    <n v="229.72"/>
    <n v="2.3332752916594174E-2"/>
    <d v="2025-01-31T00:00:00"/>
    <m/>
  </r>
  <r>
    <x v="2"/>
    <s v="COMP005"/>
    <n v="232.68"/>
    <n v="235.02"/>
    <n v="230.35"/>
    <n v="234.89"/>
    <n v="19351"/>
    <n v="3"/>
    <n v="1"/>
    <n v="234.89"/>
    <n v="24705.674418604649"/>
    <b v="0"/>
    <n v="235.08"/>
    <n v="-8.0823549429992405E-4"/>
    <d v="2025-01-31T00:00:00"/>
    <m/>
  </r>
  <r>
    <x v="3"/>
    <s v="COMP005"/>
    <n v="231.89"/>
    <n v="235.8"/>
    <n v="227.98"/>
    <n v="232.51"/>
    <n v="20330"/>
    <n v="6"/>
    <n v="1"/>
    <n v="232.51"/>
    <n v="24705.674418604649"/>
    <b v="0"/>
    <n v="234.89"/>
    <n v="-1.0132402401123912E-2"/>
    <d v="2025-01-31T00:00:00"/>
    <m/>
  </r>
  <r>
    <x v="4"/>
    <s v="COMP005"/>
    <n v="228.76"/>
    <n v="232.33"/>
    <n v="225.2"/>
    <n v="228.88"/>
    <n v="6075"/>
    <n v="7"/>
    <n v="1"/>
    <n v="228.88"/>
    <n v="24705.674418604649"/>
    <b v="0"/>
    <n v="232.51"/>
    <n v="-1.5612231731968499E-2"/>
    <d v="2025-01-31T00:00:00"/>
    <m/>
  </r>
  <r>
    <x v="5"/>
    <s v="COMP005"/>
    <n v="229.59"/>
    <n v="233.26"/>
    <n v="225.92"/>
    <n v="228.77"/>
    <n v="49200"/>
    <n v="8"/>
    <n v="1"/>
    <n v="228.77"/>
    <n v="24705.674418604649"/>
    <b v="0"/>
    <n v="228.88"/>
    <n v="-4.806011883956013E-4"/>
    <d v="2025-01-31T00:00:00"/>
    <m/>
  </r>
  <r>
    <x v="6"/>
    <s v="COMP005"/>
    <n v="226.34"/>
    <n v="228.92"/>
    <n v="223.76"/>
    <n v="227.53"/>
    <n v="14074"/>
    <n v="9"/>
    <n v="1"/>
    <n v="227.53"/>
    <n v="24705.674418604649"/>
    <b v="0"/>
    <n v="228.77"/>
    <n v="-5.420291122087726E-3"/>
    <d v="2025-01-31T00:00:00"/>
    <m/>
  </r>
  <r>
    <x v="7"/>
    <s v="COMP005"/>
    <n v="235.2"/>
    <n v="237.5"/>
    <n v="232.9"/>
    <n v="233.42"/>
    <n v="35228"/>
    <n v="10"/>
    <n v="1"/>
    <n v="233.42"/>
    <n v="24705.674418604649"/>
    <b v="0"/>
    <n v="227.53"/>
    <n v="2.5886696259833808E-2"/>
    <d v="2025-01-31T00:00:00"/>
    <m/>
  </r>
  <r>
    <x v="8"/>
    <s v="COMP005"/>
    <n v="239.8"/>
    <n v="241.33"/>
    <n v="238.28"/>
    <n v="238.74"/>
    <n v="7816"/>
    <n v="13"/>
    <n v="1"/>
    <n v="238.74"/>
    <n v="24705.674418604649"/>
    <b v="0"/>
    <n v="233.42"/>
    <n v="2.2791534572873026E-2"/>
    <d v="2025-01-31T00:00:00"/>
    <m/>
  </r>
  <r>
    <x v="9"/>
    <s v="COMP005"/>
    <n v="236.1"/>
    <n v="237.92"/>
    <n v="234.29"/>
    <n v="235.71"/>
    <n v="30492"/>
    <n v="14"/>
    <n v="1"/>
    <n v="235.71"/>
    <n v="24705.674418604649"/>
    <b v="0"/>
    <n v="238.74"/>
    <n v="-1.2691631063081181E-2"/>
    <d v="2025-01-31T00:00:00"/>
    <m/>
  </r>
  <r>
    <x v="10"/>
    <s v="COMP005"/>
    <n v="233.66"/>
    <n v="235.05"/>
    <n v="232.26"/>
    <n v="233.66"/>
    <n v="33808"/>
    <n v="15"/>
    <n v="1"/>
    <n v="233.66"/>
    <n v="24705.674418604649"/>
    <b v="0"/>
    <n v="235.71"/>
    <n v="-8.6971278265665919E-3"/>
    <d v="2025-01-31T00:00:00"/>
    <m/>
  </r>
  <r>
    <x v="11"/>
    <s v="COMP005"/>
    <n v="231.94"/>
    <n v="234.16"/>
    <n v="229.71"/>
    <n v="233.94"/>
    <n v="15849"/>
    <n v="16"/>
    <n v="1"/>
    <n v="233.94"/>
    <n v="24705.674418604649"/>
    <b v="0"/>
    <n v="233.66"/>
    <n v="1.1983223487118083E-3"/>
    <d v="2025-01-31T00:00:00"/>
    <m/>
  </r>
  <r>
    <x v="12"/>
    <s v="COMP005"/>
    <n v="238.32"/>
    <n v="241.33"/>
    <n v="235.32"/>
    <n v="238.15"/>
    <n v="6374"/>
    <n v="17"/>
    <n v="1"/>
    <n v="238.15"/>
    <n v="24705.674418604649"/>
    <b v="0"/>
    <n v="233.94"/>
    <n v="1.7996067367701155E-2"/>
    <d v="2025-01-31T00:00:00"/>
    <m/>
  </r>
  <r>
    <x v="13"/>
    <s v="COMP005"/>
    <n v="237.99"/>
    <n v="238.75"/>
    <n v="237.23"/>
    <n v="238.38"/>
    <n v="32600"/>
    <n v="20"/>
    <n v="1"/>
    <n v="238.38"/>
    <n v="24705.674418604649"/>
    <b v="0"/>
    <n v="238.15"/>
    <n v="9.6577787108960639E-4"/>
    <d v="2025-01-31T00:00:00"/>
    <m/>
  </r>
  <r>
    <x v="14"/>
    <s v="COMP005"/>
    <n v="236.16"/>
    <n v="237.84"/>
    <n v="234.47"/>
    <n v="236.5"/>
    <n v="1778"/>
    <n v="21"/>
    <n v="1"/>
    <n v="236.5"/>
    <n v="24705.674418604649"/>
    <b v="1"/>
    <n v="238.38"/>
    <n v="-7.8865676650725549E-3"/>
    <d v="2025-01-31T00:00:00"/>
    <m/>
  </r>
  <r>
    <x v="15"/>
    <s v="COMP005"/>
    <n v="236.71"/>
    <n v="241.08"/>
    <n v="232.33"/>
    <n v="236.38"/>
    <n v="31462"/>
    <n v="22"/>
    <n v="1"/>
    <n v="236.38"/>
    <n v="24705.674418604649"/>
    <b v="0"/>
    <n v="236.5"/>
    <n v="-5.073995771670383E-4"/>
    <d v="2025-01-31T00:00:00"/>
    <m/>
  </r>
  <r>
    <x v="16"/>
    <s v="COMP005"/>
    <n v="235.52"/>
    <n v="237.66"/>
    <n v="233.38"/>
    <n v="234.57"/>
    <n v="45900"/>
    <n v="23"/>
    <n v="1"/>
    <n v="234.57"/>
    <n v="24705.674418604649"/>
    <b v="0"/>
    <n v="236.38"/>
    <n v="-7.6571621964633312E-3"/>
    <d v="2025-01-31T00:00:00"/>
    <m/>
  </r>
  <r>
    <x v="17"/>
    <s v="COMP005"/>
    <n v="237.56"/>
    <n v="239.24"/>
    <n v="235.87"/>
    <n v="236.41"/>
    <n v="3044"/>
    <n v="24"/>
    <n v="1"/>
    <n v="236.41"/>
    <n v="24705.674418604649"/>
    <b v="0"/>
    <n v="234.57"/>
    <n v="7.8441403419022195E-3"/>
    <d v="2025-01-31T00:00:00"/>
    <m/>
  </r>
  <r>
    <x v="18"/>
    <s v="COMP005"/>
    <n v="235.52"/>
    <n v="236.83"/>
    <n v="234.21"/>
    <n v="234.36"/>
    <n v="26634"/>
    <n v="27"/>
    <n v="1"/>
    <n v="234.36"/>
    <n v="24705.674418604649"/>
    <b v="0"/>
    <n v="236.41"/>
    <n v="-8.6713759993231384E-3"/>
    <d v="2025-01-31T00:00:00"/>
    <m/>
  </r>
  <r>
    <x v="19"/>
    <s v="COMP005"/>
    <n v="232.8"/>
    <n v="236.78"/>
    <n v="228.82"/>
    <n v="232.92"/>
    <n v="45096"/>
    <n v="28"/>
    <n v="1"/>
    <n v="232.92"/>
    <n v="24705.674418604649"/>
    <b v="0"/>
    <n v="234.36"/>
    <n v="-6.1443932411675457E-3"/>
    <d v="2025-01-31T00:00:00"/>
    <m/>
  </r>
  <r>
    <x v="20"/>
    <s v="COMP005"/>
    <n v="234.83"/>
    <n v="236.53"/>
    <n v="233.13"/>
    <n v="236.41"/>
    <n v="35215"/>
    <n v="29"/>
    <n v="1"/>
    <n v="236.41"/>
    <n v="24705.674418604649"/>
    <b v="0"/>
    <n v="232.92"/>
    <n v="1.498368538554014E-2"/>
    <d v="2025-01-31T00:00:00"/>
    <m/>
  </r>
  <r>
    <x v="21"/>
    <s v="COMP005"/>
    <n v="233.91"/>
    <n v="235.67"/>
    <n v="232.15"/>
    <n v="234.19"/>
    <n v="43856"/>
    <n v="30"/>
    <n v="1"/>
    <n v="234.19"/>
    <n v="24705.674418604649"/>
    <b v="0"/>
    <n v="236.41"/>
    <n v="-9.3904657163402516E-3"/>
    <d v="2025-01-31T00:00:00"/>
    <m/>
  </r>
  <r>
    <x v="22"/>
    <s v="COMP005"/>
    <n v="230.42"/>
    <n v="231.58"/>
    <n v="229.26"/>
    <n v="230.01"/>
    <n v="17789"/>
    <n v="31"/>
    <n v="1"/>
    <n v="230.01"/>
    <n v="24705.674418604649"/>
    <b v="0"/>
    <n v="234.19"/>
    <n v="-1.7848755284171E-2"/>
    <d v="2025-01-31T00:00:00"/>
    <m/>
  </r>
  <r>
    <x v="23"/>
    <s v="COMP005"/>
    <n v="230.29"/>
    <n v="233.14"/>
    <n v="227.44"/>
    <n v="230.34"/>
    <n v="31483"/>
    <n v="34"/>
    <n v="1"/>
    <n v="230.34"/>
    <n v="24705.674418604649"/>
    <b v="0"/>
    <n v="230.01"/>
    <n v="1.4347202295552912E-3"/>
    <d v="2025-02-28T00:00:00"/>
    <m/>
  </r>
  <r>
    <x v="24"/>
    <s v="COMP005"/>
    <n v="229.7"/>
    <n v="232.97"/>
    <n v="226.42"/>
    <n v="229.36"/>
    <n v="19230"/>
    <n v="35"/>
    <n v="1"/>
    <n v="229.36"/>
    <n v="24705.674418604649"/>
    <b v="0"/>
    <n v="230.34"/>
    <n v="-4.2545801858122328E-3"/>
    <d v="2025-02-28T00:00:00"/>
    <m/>
  </r>
  <r>
    <x v="25"/>
    <s v="COMP005"/>
    <n v="231.83"/>
    <n v="233.26"/>
    <n v="230.41"/>
    <n v="230.89"/>
    <n v="22909"/>
    <n v="36"/>
    <n v="1"/>
    <n v="230.89"/>
    <n v="24705.674418604649"/>
    <b v="0"/>
    <n v="229.36"/>
    <n v="6.6707359609346553E-3"/>
    <d v="2025-02-28T00:00:00"/>
    <m/>
  </r>
  <r>
    <x v="26"/>
    <s v="COMP005"/>
    <n v="231.45"/>
    <n v="235.52"/>
    <n v="227.37"/>
    <n v="231.87"/>
    <n v="47571"/>
    <n v="37"/>
    <n v="1"/>
    <n v="231.87"/>
    <n v="24705.674418604649"/>
    <b v="0"/>
    <n v="230.89"/>
    <n v="4.2444454069037992E-3"/>
    <d v="2025-02-28T00:00:00"/>
    <m/>
  </r>
  <r>
    <x v="27"/>
    <s v="COMP005"/>
    <n v="232.65"/>
    <n v="236.24"/>
    <n v="229.05"/>
    <n v="231.84"/>
    <n v="12190"/>
    <n v="38"/>
    <n v="1"/>
    <n v="231.84"/>
    <n v="24705.674418604649"/>
    <b v="0"/>
    <n v="231.87"/>
    <n v="-1.2938284383491239E-4"/>
    <d v="2025-02-28T00:00:00"/>
    <m/>
  </r>
  <r>
    <x v="28"/>
    <s v="COMP005"/>
    <n v="233.37"/>
    <n v="236.27"/>
    <n v="230.47"/>
    <n v="231.71"/>
    <n v="21389"/>
    <n v="41"/>
    <n v="1"/>
    <n v="231.71"/>
    <n v="24705.674418604649"/>
    <b v="0"/>
    <n v="231.84"/>
    <n v="-5.6073153899238888E-4"/>
    <d v="2025-02-28T00:00:00"/>
    <m/>
  </r>
  <r>
    <x v="29"/>
    <s v="COMP005"/>
    <n v="229.21"/>
    <n v="229.95"/>
    <n v="228.46"/>
    <n v="229.63"/>
    <n v="27512"/>
    <n v="42"/>
    <n v="1"/>
    <n v="229.63"/>
    <n v="24705.674418604649"/>
    <b v="0"/>
    <n v="231.71"/>
    <n v="-8.9767381640844697E-3"/>
    <d v="2025-02-28T00:00:00"/>
    <m/>
  </r>
  <r>
    <x v="30"/>
    <s v="COMP005"/>
    <n v="228.63"/>
    <n v="230.11"/>
    <n v="227.15"/>
    <n v="229.92"/>
    <n v="5378"/>
    <n v="43"/>
    <n v="1"/>
    <n v="229.92"/>
    <n v="24705.674418604649"/>
    <b v="0"/>
    <n v="229.63"/>
    <n v="1.2629011888690156E-3"/>
    <d v="2025-02-28T00:00:00"/>
    <m/>
  </r>
  <r>
    <x v="31"/>
    <s v="COMP005"/>
    <n v="232.23"/>
    <n v="233.2"/>
    <n v="231.26"/>
    <n v="232.55"/>
    <n v="25000"/>
    <n v="44"/>
    <n v="1"/>
    <n v="232.55"/>
    <n v="24705.674418604649"/>
    <b v="0"/>
    <n v="229.92"/>
    <n v="1.1438761308281246E-2"/>
    <d v="2025-02-28T00:00:00"/>
    <m/>
  </r>
  <r>
    <x v="32"/>
    <s v="COMP005"/>
    <n v="229.72"/>
    <n v="231.84"/>
    <n v="227.59"/>
    <n v="229.77"/>
    <n v="30538"/>
    <n v="45"/>
    <n v="1"/>
    <n v="229.77"/>
    <n v="24705.674418604649"/>
    <b v="0"/>
    <n v="232.55"/>
    <n v="-1.1954418404644167E-2"/>
    <d v="2025-02-28T00:00:00"/>
    <m/>
  </r>
  <r>
    <x v="33"/>
    <s v="COMP005"/>
    <n v="228.85"/>
    <n v="230.71"/>
    <n v="227"/>
    <n v="229.81"/>
    <n v="31519"/>
    <n v="48"/>
    <n v="1"/>
    <n v="229.81"/>
    <n v="24705.674418604649"/>
    <b v="0"/>
    <n v="229.77"/>
    <n v="1.740871306088351E-4"/>
    <d v="2025-02-28T00:00:00"/>
    <m/>
  </r>
  <r>
    <x v="34"/>
    <s v="COMP005"/>
    <n v="233.01"/>
    <n v="235.64"/>
    <n v="230.39"/>
    <n v="232.89"/>
    <n v="44056"/>
    <n v="49"/>
    <n v="1"/>
    <n v="232.89"/>
    <n v="24705.674418604649"/>
    <b v="0"/>
    <n v="229.81"/>
    <n v="1.3402375875723354E-2"/>
    <d v="2025-02-28T00:00:00"/>
    <m/>
  </r>
  <r>
    <x v="35"/>
    <s v="COMP005"/>
    <n v="233.94"/>
    <n v="234.47"/>
    <n v="233.4"/>
    <n v="234.43"/>
    <n v="38418"/>
    <n v="50"/>
    <n v="1"/>
    <n v="234.43"/>
    <n v="24705.674418604649"/>
    <b v="0"/>
    <n v="232.89"/>
    <n v="6.612563871355664E-3"/>
    <d v="2025-02-28T00:00:00"/>
    <m/>
  </r>
  <r>
    <x v="36"/>
    <s v="COMP005"/>
    <n v="239.72"/>
    <n v="242.41"/>
    <n v="237.03"/>
    <n v="238.39"/>
    <n v="31502"/>
    <n v="51"/>
    <n v="1"/>
    <n v="238.39"/>
    <n v="24705.674418604649"/>
    <b v="0"/>
    <n v="234.43"/>
    <n v="1.6892036002218058E-2"/>
    <d v="2025-02-28T00:00:00"/>
    <m/>
  </r>
  <r>
    <x v="37"/>
    <s v="COMP005"/>
    <n v="237.29"/>
    <n v="240.54"/>
    <n v="234.04"/>
    <n v="236.74"/>
    <n v="13605"/>
    <n v="52"/>
    <n v="1"/>
    <n v="236.74"/>
    <n v="24705.674418604649"/>
    <b v="0"/>
    <n v="238.39"/>
    <n v="-6.9214312680900099E-3"/>
    <d v="2025-02-28T00:00:00"/>
    <m/>
  </r>
  <r>
    <x v="38"/>
    <s v="COMP005"/>
    <n v="232.22"/>
    <n v="233.24"/>
    <n v="231.2"/>
    <n v="231.4"/>
    <n v="23760"/>
    <n v="55"/>
    <n v="1"/>
    <n v="231.4"/>
    <n v="24705.674418604649"/>
    <b v="0"/>
    <n v="236.74"/>
    <n v="-2.2556390977443622E-2"/>
    <d v="2025-02-28T00:00:00"/>
    <m/>
  </r>
  <r>
    <x v="39"/>
    <s v="COMP005"/>
    <n v="232.76"/>
    <n v="233.88"/>
    <n v="231.64"/>
    <n v="232.04"/>
    <n v="5648"/>
    <n v="56"/>
    <n v="1"/>
    <n v="232.04"/>
    <n v="24705.674418604649"/>
    <b v="0"/>
    <n v="231.4"/>
    <n v="2.7657735522903472E-3"/>
    <d v="2025-02-28T00:00:00"/>
    <m/>
  </r>
  <r>
    <x v="40"/>
    <s v="COMP005"/>
    <n v="233.83"/>
    <n v="236.98"/>
    <n v="230.68"/>
    <n v="233.16"/>
    <n v="45602"/>
    <n v="57"/>
    <n v="1"/>
    <n v="233.16"/>
    <n v="24705.674418604649"/>
    <b v="0"/>
    <n v="232.04"/>
    <n v="4.8267540079296872E-3"/>
    <d v="2025-02-28T00:00:00"/>
    <m/>
  </r>
  <r>
    <x v="41"/>
    <s v="COMP005"/>
    <n v="236.4"/>
    <n v="239.68"/>
    <n v="233.12"/>
    <n v="237.27"/>
    <n v="5492"/>
    <n v="58"/>
    <n v="1"/>
    <n v="237.27"/>
    <n v="24705.674418604649"/>
    <b v="0"/>
    <n v="233.16"/>
    <n v="1.7627380339680965E-2"/>
    <d v="2025-02-28T00:00:00"/>
    <m/>
  </r>
  <r>
    <x v="42"/>
    <s v="COMP005"/>
    <n v="242.43"/>
    <n v="244.16"/>
    <n v="240.69"/>
    <n v="240.91"/>
    <n v="22386"/>
    <n v="59"/>
    <n v="1"/>
    <n v="240.91"/>
    <n v="24705.674418604649"/>
    <b v="0"/>
    <n v="237.27"/>
    <n v="1.5341172503898454E-2"/>
    <d v="2025-02-28T00:00:00"/>
    <m/>
  </r>
  <r>
    <x v="43"/>
    <s v="COMP005"/>
    <n v="242.25"/>
    <n v="243.24"/>
    <n v="241.27"/>
    <n v="242.6"/>
    <n v="45199"/>
    <n v="62"/>
    <n v="1"/>
    <n v="242.6"/>
    <n v="24705.674418604649"/>
    <b v="0"/>
    <n v="240.91"/>
    <n v="7.0150678676684144E-3"/>
    <d v="2025-03-31T00:00:00"/>
    <m/>
  </r>
  <r>
    <x v="44"/>
    <s v="COMP005"/>
    <n v="245.03"/>
    <n v="247.07"/>
    <n v="242.99"/>
    <n v="245.01"/>
    <n v="13743"/>
    <n v="63"/>
    <n v="1"/>
    <n v="245.01"/>
    <n v="24705.674418604649"/>
    <b v="0"/>
    <n v="242.6"/>
    <n v="9.9340478153338695E-3"/>
    <d v="2025-03-31T00:00:00"/>
    <m/>
  </r>
  <r>
    <x v="45"/>
    <s v="COMP005"/>
    <n v="245.48"/>
    <n v="247.76"/>
    <n v="243.21"/>
    <n v="244.47"/>
    <n v="7588"/>
    <n v="64"/>
    <n v="1"/>
    <n v="244.47"/>
    <n v="24705.674418604649"/>
    <b v="0"/>
    <n v="245.01"/>
    <n v="-2.2039916738092E-3"/>
    <d v="2025-03-31T00:00:00"/>
    <m/>
  </r>
  <r>
    <x v="46"/>
    <s v="COMP005"/>
    <n v="239.57"/>
    <n v="242.3"/>
    <n v="236.84"/>
    <n v="240.81"/>
    <n v="34755"/>
    <n v="65"/>
    <n v="1"/>
    <n v="240.81"/>
    <n v="24705.674418604649"/>
    <b v="0"/>
    <n v="244.47"/>
    <n v="-1.4971162105779836E-2"/>
    <d v="2025-03-31T00:00:00"/>
    <m/>
  </r>
  <r>
    <x v="47"/>
    <s v="COMP005"/>
    <n v="243.2"/>
    <n v="245.18"/>
    <n v="241.21"/>
    <n v="241.22"/>
    <n v="14146"/>
    <n v="66"/>
    <n v="1"/>
    <n v="241.22"/>
    <n v="24705.674418604649"/>
    <b v="0"/>
    <n v="240.81"/>
    <n v="1.7025871018645263E-3"/>
    <d v="2025-03-31T00:00:00"/>
    <m/>
  </r>
  <r>
    <x v="48"/>
    <s v="COMP005"/>
    <n v="242.54"/>
    <n v="244.29"/>
    <n v="240.78"/>
    <n v="244.28"/>
    <n v="1726"/>
    <n v="69"/>
    <n v="1"/>
    <n v="244.28"/>
    <n v="24705.674418604649"/>
    <b v="1"/>
    <n v="241.22"/>
    <n v="1.2685515297239044E-2"/>
    <d v="2025-03-31T00:00:00"/>
    <m/>
  </r>
  <r>
    <x v="49"/>
    <s v="COMP005"/>
    <n v="244.32"/>
    <n v="246.57"/>
    <n v="242.08"/>
    <n v="246.37"/>
    <n v="47737"/>
    <n v="70"/>
    <n v="1"/>
    <n v="246.37"/>
    <n v="24705.674418604649"/>
    <b v="0"/>
    <n v="244.28"/>
    <n v="8.5557556901915965E-3"/>
    <d v="2025-03-31T00:00:00"/>
    <m/>
  </r>
  <r>
    <x v="50"/>
    <s v="COMP005"/>
    <n v="248.36"/>
    <n v="249.6"/>
    <n v="247.12"/>
    <n v="249.03"/>
    <n v="25995"/>
    <n v="71"/>
    <n v="1"/>
    <n v="249.03"/>
    <n v="24705.674418604649"/>
    <b v="0"/>
    <n v="246.37"/>
    <n v="1.0796769087145337E-2"/>
    <d v="2025-03-31T00:00:00"/>
    <m/>
  </r>
  <r>
    <x v="51"/>
    <s v="COMP005"/>
    <n v="248.37"/>
    <n v="249.58"/>
    <n v="247.15"/>
    <n v="247.75"/>
    <n v="11651"/>
    <n v="72"/>
    <n v="1"/>
    <n v="247.75"/>
    <n v="24705.674418604649"/>
    <b v="0"/>
    <n v="249.03"/>
    <n v="-5.1399429787575843E-3"/>
    <d v="2025-03-31T00:00:00"/>
    <m/>
  </r>
  <r>
    <x v="52"/>
    <s v="COMP005"/>
    <n v="246.12"/>
    <n v="249.7"/>
    <n v="242.54"/>
    <n v="246.98"/>
    <n v="17715"/>
    <n v="73"/>
    <n v="1"/>
    <n v="246.98"/>
    <n v="24705.674418604649"/>
    <b v="0"/>
    <n v="247.75"/>
    <n v="-3.1079717457114437E-3"/>
    <d v="2025-03-31T00:00:00"/>
    <m/>
  </r>
  <r>
    <x v="53"/>
    <s v="COMP005"/>
    <n v="247.87"/>
    <n v="248.95"/>
    <n v="246.79"/>
    <n v="248.55"/>
    <n v="6889"/>
    <n v="76"/>
    <n v="1"/>
    <n v="248.55"/>
    <n v="24705.674418604649"/>
    <b v="0"/>
    <n v="246.98"/>
    <n v="6.3567900234837707E-3"/>
    <d v="2025-03-31T00:00:00"/>
    <m/>
  </r>
  <r>
    <x v="54"/>
    <s v="COMP005"/>
    <n v="246.88"/>
    <n v="250.21"/>
    <n v="243.55"/>
    <n v="246.9"/>
    <n v="35610"/>
    <n v="77"/>
    <n v="1"/>
    <n v="246.9"/>
    <n v="24705.674418604649"/>
    <b v="0"/>
    <n v="248.55"/>
    <n v="-6.638503319251682E-3"/>
    <d v="2025-03-31T00:00:00"/>
    <m/>
  </r>
  <r>
    <x v="55"/>
    <s v="COMP005"/>
    <n v="246.8"/>
    <n v="248.28"/>
    <n v="245.31"/>
    <n v="245.36"/>
    <n v="13497"/>
    <n v="78"/>
    <n v="1"/>
    <n v="245.36"/>
    <n v="24705.674418604649"/>
    <b v="0"/>
    <n v="246.9"/>
    <n v="-6.2373430538679303E-3"/>
    <d v="2025-03-31T00:00:00"/>
    <m/>
  </r>
  <r>
    <x v="56"/>
    <s v="COMP005"/>
    <n v="246.4"/>
    <n v="247.03"/>
    <n v="245.78"/>
    <n v="246.35"/>
    <n v="41486"/>
    <n v="79"/>
    <n v="1"/>
    <n v="246.35"/>
    <n v="24705.674418604649"/>
    <b v="0"/>
    <n v="245.36"/>
    <n v="4.034887512226853E-3"/>
    <d v="2025-03-31T00:00:00"/>
    <m/>
  </r>
  <r>
    <x v="57"/>
    <s v="COMP005"/>
    <n v="249.15"/>
    <n v="253.12"/>
    <n v="245.18"/>
    <n v="248.78"/>
    <n v="12777"/>
    <n v="80"/>
    <n v="1"/>
    <n v="248.78"/>
    <n v="24705.674418604649"/>
    <b v="0"/>
    <n v="246.35"/>
    <n v="9.86401461335501E-3"/>
    <d v="2025-03-31T00:00:00"/>
    <m/>
  </r>
  <r>
    <x v="58"/>
    <s v="COMP005"/>
    <n v="247.47"/>
    <n v="250.84"/>
    <n v="244.1"/>
    <n v="248.21"/>
    <n v="28997"/>
    <n v="83"/>
    <n v="1"/>
    <n v="248.21"/>
    <n v="24705.674418604649"/>
    <b v="0"/>
    <n v="248.78"/>
    <n v="-2.2911809630999E-3"/>
    <d v="2025-03-31T00:00:00"/>
    <m/>
  </r>
  <r>
    <x v="59"/>
    <s v="COMP005"/>
    <n v="244.98"/>
    <n v="245.36"/>
    <n v="244.6"/>
    <n v="244.66"/>
    <n v="29669"/>
    <n v="84"/>
    <n v="1"/>
    <n v="244.66"/>
    <n v="24705.674418604649"/>
    <b v="0"/>
    <n v="248.21"/>
    <n v="-1.4302405221385163E-2"/>
    <d v="2025-03-31T00:00:00"/>
    <m/>
  </r>
  <r>
    <x v="60"/>
    <s v="COMP005"/>
    <n v="242.66"/>
    <n v="245.04"/>
    <n v="240.28"/>
    <n v="242.46"/>
    <n v="49438"/>
    <n v="85"/>
    <n v="1"/>
    <n v="242.46"/>
    <n v="24705.674418604649"/>
    <b v="0"/>
    <n v="244.66"/>
    <n v="-8.9920706286274361E-3"/>
    <d v="2025-03-31T00:00:00"/>
    <m/>
  </r>
  <r>
    <x v="61"/>
    <s v="COMP005"/>
    <n v="244.44"/>
    <n v="245.95"/>
    <n v="242.93"/>
    <n v="243.14"/>
    <n v="10428"/>
    <n v="86"/>
    <n v="1"/>
    <n v="243.14"/>
    <n v="24705.674418604649"/>
    <b v="0"/>
    <n v="242.46"/>
    <n v="2.8045863235171922E-3"/>
    <d v="2025-03-31T00:00:00"/>
    <m/>
  </r>
  <r>
    <x v="62"/>
    <s v="COMP005"/>
    <n v="245.23"/>
    <n v="247.73"/>
    <n v="242.73"/>
    <n v="243.79"/>
    <n v="40832"/>
    <n v="87"/>
    <n v="1"/>
    <n v="243.79"/>
    <n v="24705.674418604649"/>
    <b v="0"/>
    <n v="243.14"/>
    <n v="2.6733569137122881E-3"/>
    <d v="2025-03-31T00:00:00"/>
    <m/>
  </r>
  <r>
    <x v="63"/>
    <s v="COMP005"/>
    <n v="244.77"/>
    <n v="248.15"/>
    <n v="241.4"/>
    <n v="244.59"/>
    <n v="35587"/>
    <n v="90"/>
    <n v="1"/>
    <n v="244.59"/>
    <n v="24705.674418604649"/>
    <b v="0"/>
    <n v="243.79"/>
    <n v="3.2815127773904236E-3"/>
    <d v="2025-03-31T00:00:00"/>
    <m/>
  </r>
  <r>
    <x v="64"/>
    <s v="COMP005"/>
    <n v="245.11"/>
    <n v="248.16"/>
    <n v="242.06"/>
    <n v="246.26"/>
    <n v="36426"/>
    <n v="91"/>
    <n v="1"/>
    <n v="246.26"/>
    <n v="24705.674418604649"/>
    <b v="0"/>
    <n v="244.59"/>
    <n v="6.8277525655177545E-3"/>
    <d v="2025-04-30T00:00:00"/>
    <m/>
  </r>
  <r>
    <x v="65"/>
    <s v="COMP005"/>
    <n v="245.19"/>
    <n v="246.72"/>
    <n v="243.66"/>
    <n v="246.33"/>
    <n v="11213"/>
    <n v="92"/>
    <n v="1"/>
    <n v="246.33"/>
    <n v="24705.674418604649"/>
    <b v="0"/>
    <n v="246.26"/>
    <n v="2.8425241614562499E-4"/>
    <d v="2025-04-30T00:00:00"/>
    <m/>
  </r>
  <r>
    <x v="66"/>
    <s v="COMP005"/>
    <n v="248.06"/>
    <n v="251.12"/>
    <n v="245.01"/>
    <n v="247.22"/>
    <n v="43849"/>
    <n v="93"/>
    <n v="1"/>
    <n v="247.22"/>
    <n v="24705.674418604649"/>
    <b v="0"/>
    <n v="246.33"/>
    <n v="3.6130394186659615E-3"/>
    <d v="2025-04-30T00:00:00"/>
    <m/>
  </r>
  <r>
    <x v="67"/>
    <s v="COMP005"/>
    <n v="246.97"/>
    <n v="249.03"/>
    <n v="244.91"/>
    <n v="247.13"/>
    <n v="40758"/>
    <n v="94"/>
    <n v="1"/>
    <n v="247.13"/>
    <n v="24705.674418604649"/>
    <b v="0"/>
    <n v="247.22"/>
    <n v="-3.640482161637546E-4"/>
    <d v="2025-04-30T00:00:00"/>
    <m/>
  </r>
  <r>
    <x v="68"/>
    <s v="COMP005"/>
    <n v="252.45"/>
    <n v="254.61"/>
    <n v="250.3"/>
    <n v="250.8"/>
    <n v="16434"/>
    <n v="97"/>
    <n v="1"/>
    <n v="250.8"/>
    <n v="24705.674418604649"/>
    <b v="0"/>
    <n v="247.13"/>
    <n v="1.4850483551167467E-2"/>
    <d v="2025-04-30T00:00:00"/>
    <m/>
  </r>
  <r>
    <x v="69"/>
    <s v="COMP005"/>
    <n v="255.96"/>
    <n v="258.39999999999998"/>
    <n v="253.53"/>
    <n v="255.42"/>
    <n v="2141"/>
    <n v="98"/>
    <n v="1"/>
    <n v="255.42"/>
    <n v="24705.674418604649"/>
    <b v="1"/>
    <n v="250.8"/>
    <n v="1.8421052631578852E-2"/>
    <d v="2025-04-30T00:00:00"/>
    <m/>
  </r>
  <r>
    <x v="70"/>
    <s v="COMP005"/>
    <n v="251.73"/>
    <n v="255.24"/>
    <n v="248.22"/>
    <n v="251.69"/>
    <n v="46734"/>
    <n v="99"/>
    <n v="1"/>
    <n v="251.69"/>
    <n v="24705.674418604649"/>
    <b v="0"/>
    <n v="255.42"/>
    <n v="-1.4603398324328517E-2"/>
    <d v="2025-04-30T00:00:00"/>
    <m/>
  </r>
  <r>
    <x v="71"/>
    <s v="COMP005"/>
    <n v="251.81"/>
    <n v="253.51"/>
    <n v="250.11"/>
    <n v="250.94"/>
    <n v="17390"/>
    <n v="100"/>
    <n v="1"/>
    <n v="250.94"/>
    <n v="24705.674418604649"/>
    <b v="0"/>
    <n v="251.69"/>
    <n v="-2.9798561722754182E-3"/>
    <d v="2025-04-30T00:00:00"/>
    <m/>
  </r>
  <r>
    <x v="72"/>
    <s v="COMP005"/>
    <n v="249.22"/>
    <n v="251.82"/>
    <n v="246.63"/>
    <n v="251.1"/>
    <n v="28840"/>
    <n v="101"/>
    <n v="1"/>
    <n v="251.1"/>
    <n v="24705.674418604649"/>
    <b v="0"/>
    <n v="250.94"/>
    <n v="6.3760261417070455E-4"/>
    <d v="2025-04-30T00:00:00"/>
    <m/>
  </r>
  <r>
    <x v="73"/>
    <s v="COMP005"/>
    <n v="251.84"/>
    <n v="255.06"/>
    <n v="248.62"/>
    <n v="250.32"/>
    <n v="41379"/>
    <n v="104"/>
    <n v="1"/>
    <n v="250.32"/>
    <n v="24705.674418604649"/>
    <b v="0"/>
    <n v="251.1"/>
    <n v="-3.1063321385902077E-3"/>
    <d v="2025-04-30T00:00:00"/>
    <m/>
  </r>
  <r>
    <x v="74"/>
    <s v="COMP005"/>
    <n v="257.05"/>
    <n v="258.04000000000002"/>
    <n v="256.06"/>
    <n v="256.10000000000002"/>
    <n v="45014"/>
    <n v="105"/>
    <n v="1"/>
    <n v="256.10000000000002"/>
    <n v="24705.674418604649"/>
    <b v="0"/>
    <n v="250.32"/>
    <n v="2.3090444231383948E-2"/>
    <d v="2025-04-30T00:00:00"/>
    <m/>
  </r>
  <r>
    <x v="75"/>
    <s v="COMP005"/>
    <n v="256.01"/>
    <n v="257.25"/>
    <n v="254.78"/>
    <n v="256.88"/>
    <n v="12120"/>
    <n v="106"/>
    <n v="1"/>
    <n v="256.88"/>
    <n v="24705.674418604649"/>
    <b v="0"/>
    <n v="256.10000000000002"/>
    <n v="3.0456852791877105E-3"/>
    <d v="2025-04-30T00:00:00"/>
    <m/>
  </r>
  <r>
    <x v="76"/>
    <s v="COMP005"/>
    <n v="254.53"/>
    <n v="257.79000000000002"/>
    <n v="251.27"/>
    <n v="254.35"/>
    <n v="1929"/>
    <n v="107"/>
    <n v="1"/>
    <n v="254.35"/>
    <n v="24705.674418604649"/>
    <b v="1"/>
    <n v="256.88"/>
    <n v="-9.8489567113048942E-3"/>
    <d v="2025-04-30T00:00:00"/>
    <m/>
  </r>
  <r>
    <x v="77"/>
    <s v="COMP005"/>
    <n v="257"/>
    <n v="260.64"/>
    <n v="253.36"/>
    <n v="256.33"/>
    <n v="49613"/>
    <n v="108"/>
    <n v="1"/>
    <n v="256.33"/>
    <n v="24705.674418604649"/>
    <b v="0"/>
    <n v="254.35"/>
    <n v="7.7845488500097888E-3"/>
    <d v="2025-04-30T00:00:00"/>
    <m/>
  </r>
  <r>
    <x v="78"/>
    <s v="COMP005"/>
    <n v="256.66000000000003"/>
    <n v="259.60000000000002"/>
    <n v="253.73"/>
    <n v="257.27"/>
    <n v="19284"/>
    <n v="111"/>
    <n v="1"/>
    <n v="257.27"/>
    <n v="24705.674418604649"/>
    <b v="0"/>
    <n v="256.33"/>
    <n v="3.6671478172667958E-3"/>
    <d v="2025-04-30T00:00:00"/>
    <m/>
  </r>
  <r>
    <x v="79"/>
    <s v="COMP005"/>
    <n v="260.24"/>
    <n v="263.33999999999997"/>
    <n v="257.14"/>
    <n v="258.32"/>
    <n v="20799"/>
    <n v="112"/>
    <n v="1"/>
    <n v="258.32"/>
    <n v="24705.674418604649"/>
    <b v="0"/>
    <n v="257.27"/>
    <n v="4.0813153496327258E-3"/>
    <d v="2025-04-30T00:00:00"/>
    <m/>
  </r>
  <r>
    <x v="80"/>
    <s v="COMP005"/>
    <n v="263.12"/>
    <n v="267"/>
    <n v="259.23"/>
    <n v="264.33"/>
    <n v="25323"/>
    <n v="113"/>
    <n v="1"/>
    <n v="264.33"/>
    <n v="24705.674418604649"/>
    <b v="0"/>
    <n v="258.32"/>
    <n v="2.326571694022914E-2"/>
    <d v="2025-04-30T00:00:00"/>
    <m/>
  </r>
  <r>
    <x v="81"/>
    <s v="COMP005"/>
    <n v="265.27"/>
    <n v="266.08999999999997"/>
    <n v="264.45999999999998"/>
    <n v="265.57"/>
    <n v="38226"/>
    <n v="114"/>
    <n v="1"/>
    <n v="265.57"/>
    <n v="24705.674418604649"/>
    <b v="0"/>
    <n v="264.33"/>
    <n v="4.6911058147013551E-3"/>
    <d v="2025-04-30T00:00:00"/>
    <m/>
  </r>
  <r>
    <x v="82"/>
    <s v="COMP005"/>
    <n v="265.22000000000003"/>
    <n v="266.67"/>
    <n v="263.77"/>
    <n v="264.61"/>
    <n v="27417"/>
    <n v="115"/>
    <n v="1"/>
    <n v="264.61"/>
    <n v="24705.674418604649"/>
    <b v="0"/>
    <n v="265.57"/>
    <n v="-3.6148661369882879E-3"/>
    <d v="2025-04-30T00:00:00"/>
    <m/>
  </r>
  <r>
    <x v="83"/>
    <s v="COMP005"/>
    <n v="258.67"/>
    <n v="259.85000000000002"/>
    <n v="257.48"/>
    <n v="258.24"/>
    <n v="3169"/>
    <n v="118"/>
    <n v="1"/>
    <n v="258.24"/>
    <n v="24705.674418604649"/>
    <b v="0"/>
    <n v="264.61"/>
    <n v="-2.4073164279505704E-2"/>
    <d v="2025-04-30T00:00:00"/>
    <m/>
  </r>
  <r>
    <x v="84"/>
    <s v="COMP005"/>
    <n v="255.6"/>
    <n v="258.36"/>
    <n v="252.83"/>
    <n v="257.76"/>
    <n v="9036"/>
    <n v="119"/>
    <n v="1"/>
    <n v="257.76"/>
    <n v="24705.674418604649"/>
    <b v="0"/>
    <n v="258.24"/>
    <n v="-1.8587360594796243E-3"/>
    <d v="2025-04-30T00:00:00"/>
    <m/>
  </r>
  <r>
    <x v="85"/>
    <s v="COMP005"/>
    <n v="262.18"/>
    <n v="264.58"/>
    <n v="259.77"/>
    <n v="262.10000000000002"/>
    <n v="1785"/>
    <n v="120"/>
    <n v="1"/>
    <n v="262.10000000000002"/>
    <n v="24705.674418604649"/>
    <b v="1"/>
    <n v="257.76"/>
    <n v="1.6837368094351459E-2"/>
    <d v="2025-04-30T00:00:00"/>
    <m/>
  </r>
  <r>
    <x v="86"/>
    <s v="COMP005"/>
    <n v="261.45"/>
    <n v="266.19"/>
    <n v="256.70999999999998"/>
    <n v="261.86"/>
    <n v="21538"/>
    <n v="121"/>
    <n v="1"/>
    <n v="261.86"/>
    <n v="24705.674418604649"/>
    <b v="0"/>
    <n v="262.10000000000002"/>
    <n v="-9.1568103777187743E-4"/>
    <d v="2025-05-31T00:00:00"/>
    <m/>
  </r>
  <r>
    <x v="87"/>
    <s v="COMP005"/>
    <n v="256.08999999999997"/>
    <n v="259.52999999999997"/>
    <n v="252.65"/>
    <n v="254.63"/>
    <n v="37575"/>
    <n v="122"/>
    <n v="1"/>
    <n v="254.63"/>
    <n v="24705.674418604649"/>
    <b v="0"/>
    <n v="261.86"/>
    <n v="-2.7610173375085992E-2"/>
    <d v="2025-05-31T00:00:00"/>
    <m/>
  </r>
  <r>
    <x v="88"/>
    <s v="COMP005"/>
    <n v="252.59"/>
    <n v="254.82"/>
    <n v="250.36"/>
    <n v="253.1"/>
    <n v="4236"/>
    <n v="125"/>
    <n v="1"/>
    <n v="253.1"/>
    <n v="24705.674418604649"/>
    <b v="0"/>
    <n v="254.63"/>
    <n v="-6.0087185327730476E-3"/>
    <d v="2025-05-31T00:00:00"/>
    <m/>
  </r>
  <r>
    <x v="89"/>
    <s v="COMP005"/>
    <n v="256.20999999999998"/>
    <n v="258.8"/>
    <n v="253.62"/>
    <n v="256.35000000000002"/>
    <n v="9556"/>
    <n v="126"/>
    <n v="1"/>
    <n v="256.35000000000002"/>
    <n v="24705.674418604649"/>
    <b v="0"/>
    <n v="253.1"/>
    <n v="1.2840774397471468E-2"/>
    <d v="2025-05-31T00:00:00"/>
    <m/>
  </r>
  <r>
    <x v="90"/>
    <s v="COMP005"/>
    <n v="257.99"/>
    <n v="262.11"/>
    <n v="253.87"/>
    <n v="258.18"/>
    <n v="47633"/>
    <n v="127"/>
    <n v="1"/>
    <n v="258.18"/>
    <n v="24705.674418604649"/>
    <b v="0"/>
    <n v="256.35000000000002"/>
    <n v="7.1386775892334072E-3"/>
    <d v="2025-05-31T00:00:00"/>
    <m/>
  </r>
  <r>
    <x v="91"/>
    <s v="COMP005"/>
    <n v="255.82"/>
    <n v="259.75"/>
    <n v="251.9"/>
    <n v="255.52"/>
    <n v="5857"/>
    <n v="128"/>
    <n v="1"/>
    <n v="255.52"/>
    <n v="24705.674418604649"/>
    <b v="0"/>
    <n v="258.18"/>
    <n v="-1.0302889456967994E-2"/>
    <d v="2025-05-31T00:00:00"/>
    <m/>
  </r>
  <r>
    <x v="92"/>
    <s v="COMP005"/>
    <n v="253.04"/>
    <n v="254.06"/>
    <n v="252.03"/>
    <n v="253.77"/>
    <n v="27132"/>
    <n v="129"/>
    <n v="1"/>
    <n v="253.77"/>
    <n v="24705.674418604649"/>
    <b v="0"/>
    <n v="255.52"/>
    <n v="-6.8487789605510326E-3"/>
    <d v="2025-05-31T00:00:00"/>
    <m/>
  </r>
  <r>
    <x v="93"/>
    <s v="COMP005"/>
    <n v="253.55"/>
    <n v="257.39999999999998"/>
    <n v="249.7"/>
    <n v="252.52"/>
    <n v="10714"/>
    <n v="132"/>
    <n v="1"/>
    <n v="252.52"/>
    <n v="24705.674418604649"/>
    <b v="0"/>
    <n v="253.77"/>
    <n v="-4.9257201402845095E-3"/>
    <d v="2025-05-31T00:00:00"/>
    <m/>
  </r>
  <r>
    <x v="94"/>
    <s v="COMP005"/>
    <n v="249.43"/>
    <n v="251.31"/>
    <n v="247.56"/>
    <n v="250.48"/>
    <n v="16996"/>
    <n v="133"/>
    <n v="1"/>
    <n v="250.48"/>
    <n v="24705.674418604649"/>
    <b v="0"/>
    <n v="252.52"/>
    <n v="-8.0785680342151927E-3"/>
    <d v="2025-05-31T00:00:00"/>
    <m/>
  </r>
  <r>
    <x v="95"/>
    <s v="COMP005"/>
    <n v="243.77"/>
    <n v="246.38"/>
    <n v="241.15"/>
    <n v="244.21"/>
    <n v="27762"/>
    <n v="134"/>
    <n v="1"/>
    <n v="244.21"/>
    <n v="24705.674418604649"/>
    <b v="0"/>
    <n v="250.48"/>
    <n v="-2.5031938677738671E-2"/>
    <d v="2025-05-31T00:00:00"/>
    <m/>
  </r>
  <r>
    <x v="96"/>
    <s v="COMP005"/>
    <n v="245.21"/>
    <n v="247.65"/>
    <n v="242.77"/>
    <n v="246.63"/>
    <n v="20554"/>
    <n v="135"/>
    <n v="1"/>
    <n v="246.63"/>
    <n v="24705.674418604649"/>
    <b v="0"/>
    <n v="244.21"/>
    <n v="9.9095041153105419E-3"/>
    <d v="2025-05-31T00:00:00"/>
    <m/>
  </r>
  <r>
    <x v="97"/>
    <s v="COMP005"/>
    <n v="251.27"/>
    <n v="255.04"/>
    <n v="247.5"/>
    <n v="250.63"/>
    <n v="47840"/>
    <n v="136"/>
    <n v="1"/>
    <n v="250.63"/>
    <n v="24705.674418604649"/>
    <b v="0"/>
    <n v="246.63"/>
    <n v="1.6218627093216559E-2"/>
    <d v="2025-05-31T00:00:00"/>
    <m/>
  </r>
  <r>
    <x v="98"/>
    <s v="COMP005"/>
    <n v="246.75"/>
    <n v="249.84"/>
    <n v="243.67"/>
    <n v="245.94"/>
    <n v="49980"/>
    <n v="139"/>
    <n v="1"/>
    <n v="245.94"/>
    <n v="24705.674418604649"/>
    <b v="0"/>
    <n v="250.63"/>
    <n v="-1.8712843634042204E-2"/>
    <d v="2025-05-31T00:00:00"/>
    <m/>
  </r>
  <r>
    <x v="99"/>
    <s v="COMP005"/>
    <n v="248.12"/>
    <n v="250.62"/>
    <n v="245.62"/>
    <n v="249.88"/>
    <n v="36428"/>
    <n v="140"/>
    <n v="1"/>
    <n v="249.88"/>
    <n v="24705.674418604649"/>
    <b v="0"/>
    <n v="245.94"/>
    <n v="1.6020167520533455E-2"/>
    <d v="2025-05-31T00:00:00"/>
    <m/>
  </r>
  <r>
    <x v="100"/>
    <s v="COMP005"/>
    <n v="250.4"/>
    <n v="252.33"/>
    <n v="248.48"/>
    <n v="249.62"/>
    <n v="39975"/>
    <n v="141"/>
    <n v="1"/>
    <n v="249.62"/>
    <n v="24705.674418604649"/>
    <b v="0"/>
    <n v="249.88"/>
    <n v="-1.0404994397310346E-3"/>
    <d v="2025-05-31T00:00:00"/>
    <m/>
  </r>
  <r>
    <x v="101"/>
    <s v="COMP005"/>
    <n v="253.54"/>
    <n v="256.57"/>
    <n v="250.52"/>
    <n v="253.56"/>
    <n v="27421"/>
    <n v="142"/>
    <n v="1"/>
    <n v="253.56"/>
    <n v="24705.674418604649"/>
    <b v="0"/>
    <n v="249.62"/>
    <n v="1.5783991667334338E-2"/>
    <d v="2025-05-31T00:00:00"/>
    <m/>
  </r>
  <r>
    <x v="102"/>
    <s v="COMP005"/>
    <n v="252.89"/>
    <n v="256.45"/>
    <n v="249.33"/>
    <n v="253.74"/>
    <n v="29308"/>
    <n v="143"/>
    <n v="1"/>
    <n v="253.74"/>
    <n v="24705.674418604649"/>
    <b v="0"/>
    <n v="253.56"/>
    <n v="7.0989115002368991E-4"/>
    <d v="2025-05-31T00:00:00"/>
    <m/>
  </r>
  <r>
    <x v="103"/>
    <s v="COMP005"/>
    <n v="254.74"/>
    <n v="258.02999999999997"/>
    <n v="251.44"/>
    <n v="254.24"/>
    <n v="8684"/>
    <n v="146"/>
    <n v="1"/>
    <n v="254.24"/>
    <n v="24705.674418604649"/>
    <b v="0"/>
    <n v="253.74"/>
    <n v="1.9705210057539215E-3"/>
    <d v="2025-05-31T00:00:00"/>
    <m/>
  </r>
  <r>
    <x v="104"/>
    <s v="COMP005"/>
    <n v="256.82"/>
    <n v="259.55"/>
    <n v="254.08"/>
    <n v="255.49"/>
    <n v="1557"/>
    <n v="147"/>
    <n v="1"/>
    <n v="255.49"/>
    <n v="24705.674418604649"/>
    <b v="1"/>
    <n v="254.24"/>
    <n v="4.9166142227816236E-3"/>
    <d v="2025-05-31T00:00:00"/>
    <m/>
  </r>
  <r>
    <x v="105"/>
    <s v="COMP005"/>
    <n v="250.66"/>
    <n v="253.2"/>
    <n v="248.12"/>
    <n v="253.02"/>
    <n v="1882"/>
    <n v="148"/>
    <n v="1"/>
    <n v="253.02"/>
    <n v="24705.674418604649"/>
    <b v="1"/>
    <n v="255.49"/>
    <n v="-9.6676973658460161E-3"/>
    <d v="2025-05-31T00:00:00"/>
    <m/>
  </r>
  <r>
    <x v="106"/>
    <s v="COMP005"/>
    <n v="255.59"/>
    <n v="259.3"/>
    <n v="251.88"/>
    <n v="256.92"/>
    <n v="39635"/>
    <n v="149"/>
    <n v="1"/>
    <n v="256.92"/>
    <n v="24705.674418604649"/>
    <b v="0"/>
    <n v="253.02"/>
    <n v="1.5413801280531205E-2"/>
    <d v="2025-05-31T00:00:00"/>
    <m/>
  </r>
  <r>
    <x v="107"/>
    <s v="COMP005"/>
    <n v="254.04"/>
    <n v="257.2"/>
    <n v="250.88"/>
    <n v="253.38"/>
    <n v="13982"/>
    <n v="150"/>
    <n v="1"/>
    <n v="253.38"/>
    <n v="24705.674418604649"/>
    <b v="0"/>
    <n v="256.92"/>
    <n v="-1.3778608127043516E-2"/>
    <d v="2025-05-31T00:00:00"/>
    <m/>
  </r>
  <r>
    <x v="108"/>
    <s v="COMP005"/>
    <n v="252.38"/>
    <n v="254.05"/>
    <n v="250.72"/>
    <n v="252.16"/>
    <n v="29064"/>
    <n v="153"/>
    <n v="1"/>
    <n v="252.16"/>
    <n v="24705.674418604649"/>
    <b v="0"/>
    <n v="253.38"/>
    <n v="-4.8149025179572138E-3"/>
    <d v="2025-06-30T00:00:00"/>
    <m/>
  </r>
  <r>
    <x v="109"/>
    <s v="COMP005"/>
    <n v="254.2"/>
    <n v="256.75"/>
    <n v="251.65"/>
    <n v="253.89"/>
    <n v="13991"/>
    <n v="154"/>
    <n v="1"/>
    <n v="253.89"/>
    <n v="24705.674418604649"/>
    <b v="0"/>
    <n v="252.16"/>
    <n v="6.860723350253767E-3"/>
    <d v="2025-06-30T00:00:00"/>
    <m/>
  </r>
  <r>
    <x v="110"/>
    <s v="COMP005"/>
    <n v="252.11"/>
    <n v="254.81"/>
    <n v="249.41"/>
    <n v="252.32"/>
    <n v="31386"/>
    <n v="155"/>
    <n v="1"/>
    <n v="252.32"/>
    <n v="24705.674418604649"/>
    <b v="0"/>
    <n v="253.89"/>
    <n v="-6.1837803773287375E-3"/>
    <d v="2025-06-30T00:00:00"/>
    <m/>
  </r>
  <r>
    <x v="111"/>
    <s v="COMP005"/>
    <n v="255.99"/>
    <n v="259.43"/>
    <n v="252.55"/>
    <n v="254.87"/>
    <n v="22083"/>
    <n v="156"/>
    <n v="1"/>
    <n v="254.87"/>
    <n v="24705.674418604649"/>
    <b v="0"/>
    <n v="252.32"/>
    <n v="1.0106214331008289E-2"/>
    <d v="2025-06-30T00:00:00"/>
    <m/>
  </r>
  <r>
    <x v="112"/>
    <s v="COMP005"/>
    <n v="259.55"/>
    <n v="263.68"/>
    <n v="255.42"/>
    <n v="259.39"/>
    <n v="42862"/>
    <n v="157"/>
    <n v="1"/>
    <n v="259.39"/>
    <n v="24705.674418604649"/>
    <b v="0"/>
    <n v="254.87"/>
    <n v="1.773453132969742E-2"/>
    <d v="2025-06-30T00:00:00"/>
    <m/>
  </r>
  <r>
    <x v="113"/>
    <s v="COMP005"/>
    <n v="264.77"/>
    <n v="267.8"/>
    <n v="261.73"/>
    <n v="262.77999999999997"/>
    <n v="49456"/>
    <n v="160"/>
    <n v="1"/>
    <n v="262.77999999999997"/>
    <n v="24705.674418604649"/>
    <b v="0"/>
    <n v="259.39"/>
    <n v="1.306912371332737E-2"/>
    <d v="2025-06-30T00:00:00"/>
    <m/>
  </r>
  <r>
    <x v="114"/>
    <s v="COMP005"/>
    <n v="256.64999999999998"/>
    <n v="256.81"/>
    <n v="256.49"/>
    <n v="256.51"/>
    <n v="3384"/>
    <n v="161"/>
    <n v="1"/>
    <n v="256.51"/>
    <n v="24705.674418604649"/>
    <b v="0"/>
    <n v="262.77999999999997"/>
    <n v="-2.3860263338153522E-2"/>
    <d v="2025-06-30T00:00:00"/>
    <m/>
  </r>
  <r>
    <x v="115"/>
    <s v="COMP005"/>
    <n v="256.86"/>
    <n v="261.33"/>
    <n v="252.39"/>
    <n v="256.98"/>
    <n v="15482"/>
    <n v="162"/>
    <n v="1"/>
    <n v="256.98"/>
    <n v="24705.674418604649"/>
    <b v="0"/>
    <n v="256.51"/>
    <n v="1.832287240263644E-3"/>
    <d v="2025-06-30T00:00:00"/>
    <m/>
  </r>
  <r>
    <x v="116"/>
    <s v="COMP005"/>
    <n v="260.54000000000002"/>
    <n v="262.02"/>
    <n v="259.06"/>
    <n v="260.39"/>
    <n v="47092"/>
    <n v="163"/>
    <n v="1"/>
    <n v="260.39"/>
    <n v="24705.674418604649"/>
    <b v="0"/>
    <n v="256.98"/>
    <n v="1.326951513736465E-2"/>
    <d v="2025-06-30T00:00:00"/>
    <m/>
  </r>
  <r>
    <x v="117"/>
    <s v="COMP005"/>
    <n v="258.08999999999997"/>
    <n v="261.14999999999998"/>
    <n v="255.04"/>
    <n v="256.17"/>
    <n v="25566"/>
    <n v="164"/>
    <n v="1"/>
    <n v="256.17"/>
    <n v="24705.674418604649"/>
    <b v="0"/>
    <n v="260.39"/>
    <n v="-1.6206459541456931E-2"/>
    <d v="2025-06-30T00:00:00"/>
    <m/>
  </r>
  <r>
    <x v="118"/>
    <s v="COMP005"/>
    <n v="257.39"/>
    <n v="258.67"/>
    <n v="256.11"/>
    <n v="258.58"/>
    <n v="37188"/>
    <n v="167"/>
    <n v="1"/>
    <n v="258.58"/>
    <n v="24705.674418604649"/>
    <b v="0"/>
    <n v="256.17"/>
    <n v="9.4078151227699105E-3"/>
    <d v="2025-06-30T00:00:00"/>
    <m/>
  </r>
  <r>
    <x v="119"/>
    <s v="COMP005"/>
    <n v="258.63"/>
    <n v="260.98"/>
    <n v="256.27"/>
    <n v="260.82"/>
    <n v="20337"/>
    <n v="168"/>
    <n v="1"/>
    <n v="260.82"/>
    <n v="24705.674418604649"/>
    <b v="0"/>
    <n v="258.58"/>
    <n v="8.6626962642122711E-3"/>
    <d v="2025-06-30T00:00:00"/>
    <m/>
  </r>
  <r>
    <x v="120"/>
    <s v="COMP005"/>
    <n v="256.51"/>
    <n v="257.62"/>
    <n v="255.39"/>
    <n v="256.93"/>
    <n v="18611"/>
    <n v="169"/>
    <n v="1"/>
    <n v="256.93"/>
    <n v="24705.674418604649"/>
    <b v="0"/>
    <n v="260.82"/>
    <n v="-1.4914500421746746E-2"/>
    <d v="2025-06-30T00:00:00"/>
    <m/>
  </r>
  <r>
    <x v="121"/>
    <s v="COMP005"/>
    <n v="261.07"/>
    <n v="263.88"/>
    <n v="258.26"/>
    <n v="259.70999999999998"/>
    <n v="21536"/>
    <n v="170"/>
    <n v="1"/>
    <n v="259.70999999999998"/>
    <n v="24705.674418604649"/>
    <b v="0"/>
    <n v="256.93"/>
    <n v="1.0820067722725929E-2"/>
    <d v="2025-06-30T00:00:00"/>
    <m/>
  </r>
  <r>
    <x v="122"/>
    <s v="COMP005"/>
    <n v="260.14999999999998"/>
    <n v="264.8"/>
    <n v="255.5"/>
    <n v="260.66000000000003"/>
    <n v="11503"/>
    <n v="171"/>
    <n v="1"/>
    <n v="260.66000000000003"/>
    <n v="24705.674418604649"/>
    <b v="0"/>
    <n v="259.70999999999998"/>
    <n v="3.6579261483964637E-3"/>
    <d v="2025-06-30T00:00:00"/>
    <m/>
  </r>
  <r>
    <x v="123"/>
    <s v="COMP005"/>
    <n v="265.25"/>
    <n v="268.10000000000002"/>
    <n v="262.39999999999998"/>
    <n v="262.87"/>
    <n v="11886"/>
    <n v="174"/>
    <n v="1"/>
    <n v="262.87"/>
    <n v="24705.674418604649"/>
    <b v="0"/>
    <n v="260.66000000000003"/>
    <n v="8.4784777104272967E-3"/>
    <d v="2025-06-30T00:00:00"/>
    <m/>
  </r>
  <r>
    <x v="124"/>
    <s v="COMP005"/>
    <n v="258.98"/>
    <n v="259.98"/>
    <n v="257.97000000000003"/>
    <n v="259.75"/>
    <n v="10764"/>
    <n v="175"/>
    <n v="1"/>
    <n v="259.75"/>
    <n v="24705.674418604649"/>
    <b v="0"/>
    <n v="262.87"/>
    <n v="-1.1868984669228153E-2"/>
    <d v="2025-06-30T00:00:00"/>
    <m/>
  </r>
  <r>
    <x v="125"/>
    <s v="COMP005"/>
    <n v="261.86"/>
    <n v="264.16000000000003"/>
    <n v="259.56"/>
    <n v="260.3"/>
    <n v="43727"/>
    <n v="176"/>
    <n v="1"/>
    <n v="260.3"/>
    <n v="24705.674418604649"/>
    <b v="0"/>
    <n v="259.75"/>
    <n v="2.1174205967276665E-3"/>
    <d v="2025-06-30T00:00:00"/>
    <m/>
  </r>
  <r>
    <x v="126"/>
    <s v="COMP005"/>
    <n v="255.13"/>
    <n v="259.61"/>
    <n v="250.64"/>
    <n v="254.83"/>
    <n v="42160"/>
    <n v="177"/>
    <n v="1"/>
    <n v="254.83"/>
    <n v="24705.674418604649"/>
    <b v="0"/>
    <n v="260.3"/>
    <n v="-2.1014214368036875E-2"/>
    <d v="2025-06-30T00:00:00"/>
    <m/>
  </r>
  <r>
    <x v="127"/>
    <s v="COMP005"/>
    <n v="247.49"/>
    <n v="251.48"/>
    <n v="243.5"/>
    <n v="247.69"/>
    <n v="11433"/>
    <n v="178"/>
    <n v="1"/>
    <n v="247.69"/>
    <n v="24705.674418604649"/>
    <b v="0"/>
    <n v="254.83"/>
    <n v="-2.8018679119412998E-2"/>
    <d v="2025-06-30T00:00:00"/>
    <m/>
  </r>
  <r>
    <x v="128"/>
    <s v="COMP005"/>
    <n v="247.45"/>
    <n v="248.7"/>
    <n v="246.2"/>
    <n v="248.18"/>
    <n v="22281"/>
    <n v="181"/>
    <n v="1"/>
    <n v="248.18"/>
    <n v="24705.674418604649"/>
    <b v="0"/>
    <n v="247.69"/>
    <n v="1.9782793007388634E-3"/>
    <d v="2025-06-30T00:00:00"/>
    <m/>
  </r>
  <r>
    <x v="0"/>
    <s v="COMP006"/>
    <n v="251.68"/>
    <n v="254.93"/>
    <n v="248.43"/>
    <n v="251.05"/>
    <n v="3745"/>
    <n v="1"/>
    <n v="1"/>
    <n v="251.05"/>
    <n v="25531.798449612401"/>
    <b v="0"/>
    <b v="0"/>
    <n v="0"/>
    <d v="2025-01-31T00:00:00"/>
    <m/>
  </r>
  <r>
    <x v="1"/>
    <s v="COMP006"/>
    <n v="246.67"/>
    <n v="250.19"/>
    <n v="243.14"/>
    <n v="245.97"/>
    <n v="6818"/>
    <n v="2"/>
    <n v="1"/>
    <n v="245.97"/>
    <n v="25531.798449612401"/>
    <b v="0"/>
    <n v="251.05"/>
    <n v="-2.0235012945628409E-2"/>
    <d v="2025-01-31T00:00:00"/>
    <m/>
  </r>
  <r>
    <x v="2"/>
    <s v="COMP006"/>
    <n v="241.06"/>
    <n v="242.87"/>
    <n v="239.25"/>
    <n v="241.02"/>
    <n v="31116"/>
    <n v="3"/>
    <n v="1"/>
    <n v="241.02"/>
    <n v="25531.798449612401"/>
    <b v="0"/>
    <n v="245.97"/>
    <n v="-2.0124405415294502E-2"/>
    <d v="2025-01-31T00:00:00"/>
    <m/>
  </r>
  <r>
    <x v="3"/>
    <s v="COMP006"/>
    <n v="241.1"/>
    <n v="241.78"/>
    <n v="240.42"/>
    <n v="240.5"/>
    <n v="18908"/>
    <n v="6"/>
    <n v="1"/>
    <n v="240.5"/>
    <n v="25531.798449612401"/>
    <b v="0"/>
    <n v="241.02"/>
    <n v="-2.1574973031284134E-3"/>
    <d v="2025-01-31T00:00:00"/>
    <m/>
  </r>
  <r>
    <x v="4"/>
    <s v="COMP006"/>
    <n v="237.95"/>
    <n v="240.54"/>
    <n v="235.37"/>
    <n v="238.9"/>
    <n v="21093"/>
    <n v="7"/>
    <n v="1"/>
    <n v="238.9"/>
    <n v="25531.798449612401"/>
    <b v="0"/>
    <n v="240.5"/>
    <n v="-6.6528066528066289E-3"/>
    <d v="2025-01-31T00:00:00"/>
    <m/>
  </r>
  <r>
    <x v="5"/>
    <s v="COMP006"/>
    <n v="239.29"/>
    <n v="242.01"/>
    <n v="236.56"/>
    <n v="239.28"/>
    <n v="21963"/>
    <n v="8"/>
    <n v="1"/>
    <n v="239.28"/>
    <n v="25531.798449612401"/>
    <b v="0"/>
    <n v="238.9"/>
    <n v="1.590623691921287E-3"/>
    <d v="2025-01-31T00:00:00"/>
    <m/>
  </r>
  <r>
    <x v="6"/>
    <s v="COMP006"/>
    <n v="238.14"/>
    <n v="241.55"/>
    <n v="234.73"/>
    <n v="238.93"/>
    <n v="21936"/>
    <n v="9"/>
    <n v="1"/>
    <n v="238.93"/>
    <n v="25531.798449612401"/>
    <b v="0"/>
    <n v="239.28"/>
    <n v="-1.4627214978267899E-3"/>
    <d v="2025-01-31T00:00:00"/>
    <m/>
  </r>
  <r>
    <x v="7"/>
    <s v="COMP006"/>
    <n v="238.4"/>
    <n v="241.69"/>
    <n v="235.11"/>
    <n v="239.08"/>
    <n v="28606"/>
    <n v="10"/>
    <n v="1"/>
    <n v="239.08"/>
    <n v="25531.798449612401"/>
    <b v="0"/>
    <n v="238.93"/>
    <n v="6.2779893692715722E-4"/>
    <d v="2025-01-31T00:00:00"/>
    <m/>
  </r>
  <r>
    <x v="8"/>
    <s v="COMP006"/>
    <n v="241.75"/>
    <n v="244.74"/>
    <n v="238.77"/>
    <n v="240.98"/>
    <n v="45245"/>
    <n v="13"/>
    <n v="1"/>
    <n v="240.98"/>
    <n v="25531.798449612401"/>
    <b v="0"/>
    <n v="239.08"/>
    <n v="7.9471306675588799E-3"/>
    <d v="2025-01-31T00:00:00"/>
    <m/>
  </r>
  <r>
    <x v="9"/>
    <s v="COMP006"/>
    <n v="237.84"/>
    <n v="240.36"/>
    <n v="235.32"/>
    <n v="239.63"/>
    <n v="29572"/>
    <n v="14"/>
    <n v="1"/>
    <n v="239.63"/>
    <n v="25531.798449612401"/>
    <b v="0"/>
    <n v="240.98"/>
    <n v="-5.6021246576479144E-3"/>
    <d v="2025-01-31T00:00:00"/>
    <m/>
  </r>
  <r>
    <x v="10"/>
    <s v="COMP006"/>
    <n v="238.98"/>
    <n v="240.12"/>
    <n v="237.85"/>
    <n v="239.03"/>
    <n v="32131"/>
    <n v="15"/>
    <n v="1"/>
    <n v="239.03"/>
    <n v="25531.798449612401"/>
    <b v="0"/>
    <n v="239.63"/>
    <n v="-2.5038601176814021E-3"/>
    <d v="2025-01-31T00:00:00"/>
    <m/>
  </r>
  <r>
    <x v="11"/>
    <s v="COMP006"/>
    <n v="244.51"/>
    <n v="245.81"/>
    <n v="243.22"/>
    <n v="243.51"/>
    <n v="42475"/>
    <n v="16"/>
    <n v="1"/>
    <n v="243.51"/>
    <n v="25531.798449612401"/>
    <b v="0"/>
    <n v="239.03"/>
    <n v="1.8742417269798726E-2"/>
    <d v="2025-01-31T00:00:00"/>
    <m/>
  </r>
  <r>
    <x v="12"/>
    <s v="COMP006"/>
    <n v="243.61"/>
    <n v="248.24"/>
    <n v="238.98"/>
    <n v="243.57"/>
    <n v="12908"/>
    <n v="17"/>
    <n v="1"/>
    <n v="243.57"/>
    <n v="25531.798449612401"/>
    <b v="0"/>
    <n v="243.51"/>
    <n v="2.4639645189110214E-4"/>
    <d v="2025-01-31T00:00:00"/>
    <m/>
  </r>
  <r>
    <x v="13"/>
    <s v="COMP006"/>
    <n v="242.79"/>
    <n v="245.66"/>
    <n v="239.92"/>
    <n v="243.08"/>
    <n v="17616"/>
    <n v="20"/>
    <n v="1"/>
    <n v="243.08"/>
    <n v="25531.798449612401"/>
    <b v="0"/>
    <n v="243.57"/>
    <n v="-2.0117420043518526E-3"/>
    <d v="2025-01-31T00:00:00"/>
    <m/>
  </r>
  <r>
    <x v="14"/>
    <s v="COMP006"/>
    <n v="242.13"/>
    <n v="244.39"/>
    <n v="239.86"/>
    <n v="243.39"/>
    <n v="44369"/>
    <n v="21"/>
    <n v="1"/>
    <n v="243.39"/>
    <n v="25531.798449612401"/>
    <b v="0"/>
    <n v="243.08"/>
    <n v="1.2753003126541626E-3"/>
    <d v="2025-01-31T00:00:00"/>
    <m/>
  </r>
  <r>
    <x v="15"/>
    <s v="COMP006"/>
    <n v="243.08"/>
    <n v="247.31"/>
    <n v="238.84"/>
    <n v="242.96"/>
    <n v="32226"/>
    <n v="22"/>
    <n v="1"/>
    <n v="242.96"/>
    <n v="25531.798449612401"/>
    <b v="0"/>
    <n v="243.39"/>
    <n v="-1.7667118616211776E-3"/>
    <d v="2025-01-31T00:00:00"/>
    <m/>
  </r>
  <r>
    <x v="16"/>
    <s v="COMP006"/>
    <n v="241.89"/>
    <n v="243.64"/>
    <n v="240.14"/>
    <n v="240.85"/>
    <n v="14379"/>
    <n v="23"/>
    <n v="1"/>
    <n v="240.85"/>
    <n v="25531.798449612401"/>
    <b v="0"/>
    <n v="242.96"/>
    <n v="-8.6845571287455289E-3"/>
    <d v="2025-01-31T00:00:00"/>
    <m/>
  </r>
  <r>
    <x v="17"/>
    <s v="COMP006"/>
    <n v="237.22"/>
    <n v="239.75"/>
    <n v="234.69"/>
    <n v="237.9"/>
    <n v="9682"/>
    <n v="24"/>
    <n v="1"/>
    <n v="237.9"/>
    <n v="25531.798449612401"/>
    <b v="0"/>
    <n v="240.85"/>
    <n v="-1.2248287315756648E-2"/>
    <d v="2025-01-31T00:00:00"/>
    <m/>
  </r>
  <r>
    <x v="18"/>
    <s v="COMP006"/>
    <n v="235.35"/>
    <n v="239.5"/>
    <n v="231.21"/>
    <n v="235.68"/>
    <n v="33983"/>
    <n v="27"/>
    <n v="1"/>
    <n v="235.68"/>
    <n v="25531.798449612401"/>
    <b v="0"/>
    <n v="237.9"/>
    <n v="-9.3316519546027699E-3"/>
    <d v="2025-01-31T00:00:00"/>
    <m/>
  </r>
  <r>
    <x v="19"/>
    <s v="COMP006"/>
    <n v="238.78"/>
    <n v="241.8"/>
    <n v="235.77"/>
    <n v="238.34"/>
    <n v="25734"/>
    <n v="28"/>
    <n v="1"/>
    <n v="238.34"/>
    <n v="25531.798449612401"/>
    <b v="0"/>
    <n v="235.68"/>
    <n v="1.128649015614391E-2"/>
    <d v="2025-01-31T00:00:00"/>
    <m/>
  </r>
  <r>
    <x v="20"/>
    <s v="COMP006"/>
    <n v="238.04"/>
    <n v="239.86"/>
    <n v="236.22"/>
    <n v="236.51"/>
    <n v="43736"/>
    <n v="29"/>
    <n v="1"/>
    <n v="236.51"/>
    <n v="25531.798449612401"/>
    <b v="0"/>
    <n v="238.34"/>
    <n v="-7.6781069061005814E-3"/>
    <d v="2025-01-31T00:00:00"/>
    <m/>
  </r>
  <r>
    <x v="21"/>
    <s v="COMP006"/>
    <n v="237.13"/>
    <n v="240.5"/>
    <n v="233.76"/>
    <n v="236.11"/>
    <n v="48464"/>
    <n v="30"/>
    <n v="1"/>
    <n v="236.11"/>
    <n v="25531.798449612401"/>
    <b v="0"/>
    <n v="236.51"/>
    <n v="-1.6912604118218143E-3"/>
    <d v="2025-01-31T00:00:00"/>
    <m/>
  </r>
  <r>
    <x v="22"/>
    <s v="COMP006"/>
    <n v="239.01"/>
    <n v="240.39"/>
    <n v="237.62"/>
    <n v="238.26"/>
    <n v="12185"/>
    <n v="31"/>
    <n v="1"/>
    <n v="238.26"/>
    <n v="25531.798449612401"/>
    <b v="0"/>
    <n v="236.11"/>
    <n v="9.1059252043538055E-3"/>
    <d v="2025-01-31T00:00:00"/>
    <m/>
  </r>
  <r>
    <x v="23"/>
    <s v="COMP006"/>
    <n v="236.39"/>
    <n v="238.92"/>
    <n v="233.87"/>
    <n v="237.48"/>
    <n v="20167"/>
    <n v="34"/>
    <n v="1"/>
    <n v="237.48"/>
    <n v="25531.798449612401"/>
    <b v="0"/>
    <n v="238.26"/>
    <n v="-3.2737345756736389E-3"/>
    <d v="2025-02-28T00:00:00"/>
    <m/>
  </r>
  <r>
    <x v="24"/>
    <s v="COMP006"/>
    <n v="239.01"/>
    <n v="241.84"/>
    <n v="236.19"/>
    <n v="239.44"/>
    <n v="28076"/>
    <n v="35"/>
    <n v="1"/>
    <n v="239.44"/>
    <n v="25531.798449612401"/>
    <b v="0"/>
    <n v="237.48"/>
    <n v="8.2533265959239006E-3"/>
    <d v="2025-02-28T00:00:00"/>
    <m/>
  </r>
  <r>
    <x v="25"/>
    <s v="COMP006"/>
    <n v="234.17"/>
    <n v="237.81"/>
    <n v="230.53"/>
    <n v="234.89"/>
    <n v="23973"/>
    <n v="36"/>
    <n v="1"/>
    <n v="234.89"/>
    <n v="25531.798449612401"/>
    <b v="0"/>
    <n v="239.44"/>
    <n v="-1.900267290344141E-2"/>
    <d v="2025-02-28T00:00:00"/>
    <m/>
  </r>
  <r>
    <x v="26"/>
    <s v="COMP006"/>
    <n v="234.35"/>
    <n v="236.71"/>
    <n v="231.99"/>
    <n v="234.56"/>
    <n v="2932"/>
    <n v="37"/>
    <n v="1"/>
    <n v="234.56"/>
    <n v="25531.798449612401"/>
    <b v="0"/>
    <n v="234.89"/>
    <n v="-1.4049129379708975E-3"/>
    <d v="2025-02-28T00:00:00"/>
    <m/>
  </r>
  <r>
    <x v="27"/>
    <s v="COMP006"/>
    <n v="234.61"/>
    <n v="237"/>
    <n v="232.21"/>
    <n v="234.85"/>
    <n v="39405"/>
    <n v="38"/>
    <n v="1"/>
    <n v="234.85"/>
    <n v="25531.798449612401"/>
    <b v="0"/>
    <n v="234.56"/>
    <n v="1.2363574351977832E-3"/>
    <d v="2025-02-28T00:00:00"/>
    <m/>
  </r>
  <r>
    <x v="28"/>
    <s v="COMP006"/>
    <n v="235.53"/>
    <n v="237.06"/>
    <n v="233.99"/>
    <n v="234.97"/>
    <n v="28882"/>
    <n v="41"/>
    <n v="1"/>
    <n v="234.97"/>
    <n v="25531.798449612401"/>
    <b v="0"/>
    <n v="234.85"/>
    <n v="5.1096444539069431E-4"/>
    <d v="2025-02-28T00:00:00"/>
    <m/>
  </r>
  <r>
    <x v="29"/>
    <s v="COMP006"/>
    <n v="231.42"/>
    <n v="233.29"/>
    <n v="229.55"/>
    <n v="230.18"/>
    <n v="7474"/>
    <n v="42"/>
    <n v="1"/>
    <n v="230.18"/>
    <n v="25531.798449612401"/>
    <b v="0"/>
    <n v="234.97"/>
    <n v="-2.0385581138017587E-2"/>
    <d v="2025-02-28T00:00:00"/>
    <m/>
  </r>
  <r>
    <x v="30"/>
    <s v="COMP006"/>
    <n v="233.61"/>
    <n v="237.46"/>
    <n v="229.76"/>
    <n v="233.75"/>
    <n v="14979"/>
    <n v="43"/>
    <n v="1"/>
    <n v="233.75"/>
    <n v="25531.798449612401"/>
    <b v="0"/>
    <n v="230.18"/>
    <n v="1.5509601181683869E-2"/>
    <d v="2025-02-28T00:00:00"/>
    <m/>
  </r>
  <r>
    <x v="31"/>
    <s v="COMP006"/>
    <n v="232.58"/>
    <n v="234.36"/>
    <n v="230.8"/>
    <n v="231.31"/>
    <n v="13867"/>
    <n v="44"/>
    <n v="1"/>
    <n v="231.31"/>
    <n v="25531.798449612401"/>
    <b v="0"/>
    <n v="233.75"/>
    <n v="-1.0438502673796781E-2"/>
    <d v="2025-02-28T00:00:00"/>
    <m/>
  </r>
  <r>
    <x v="32"/>
    <s v="COMP006"/>
    <n v="232.24"/>
    <n v="236.76"/>
    <n v="227.72"/>
    <n v="232.34"/>
    <n v="31527"/>
    <n v="45"/>
    <n v="1"/>
    <n v="232.34"/>
    <n v="25531.798449612401"/>
    <b v="0"/>
    <n v="231.31"/>
    <n v="4.4528987073624189E-3"/>
    <d v="2025-02-28T00:00:00"/>
    <m/>
  </r>
  <r>
    <x v="33"/>
    <s v="COMP006"/>
    <n v="233.42"/>
    <n v="236.85"/>
    <n v="229.99"/>
    <n v="232.42"/>
    <n v="6451"/>
    <n v="48"/>
    <n v="1"/>
    <n v="232.42"/>
    <n v="25531.798449612401"/>
    <b v="0"/>
    <n v="232.34"/>
    <n v="3.4432297495043504E-4"/>
    <d v="2025-02-28T00:00:00"/>
    <m/>
  </r>
  <r>
    <x v="34"/>
    <s v="COMP006"/>
    <n v="235.01"/>
    <n v="236.65"/>
    <n v="233.37"/>
    <n v="235.43"/>
    <n v="40954"/>
    <n v="49"/>
    <n v="1"/>
    <n v="235.43"/>
    <n v="25531.798449612401"/>
    <b v="0"/>
    <n v="232.42"/>
    <n v="1.2950692711470698E-2"/>
    <d v="2025-02-28T00:00:00"/>
    <m/>
  </r>
  <r>
    <x v="35"/>
    <s v="COMP006"/>
    <n v="241.98"/>
    <n v="242.92"/>
    <n v="241.03"/>
    <n v="242.07"/>
    <n v="31873"/>
    <n v="50"/>
    <n v="1"/>
    <n v="242.07"/>
    <n v="25531.798449612401"/>
    <b v="0"/>
    <n v="235.43"/>
    <n v="2.8203712356114286E-2"/>
    <d v="2025-02-28T00:00:00"/>
    <m/>
  </r>
  <r>
    <x v="36"/>
    <s v="COMP006"/>
    <n v="236.28"/>
    <n v="238.29"/>
    <n v="234.27"/>
    <n v="238.22"/>
    <n v="26372"/>
    <n v="51"/>
    <n v="1"/>
    <n v="238.22"/>
    <n v="25531.798449612401"/>
    <b v="0"/>
    <n v="242.07"/>
    <n v="-1.5904490436650532E-2"/>
    <d v="2025-02-28T00:00:00"/>
    <m/>
  </r>
  <r>
    <x v="37"/>
    <s v="COMP006"/>
    <n v="236.25"/>
    <n v="240.63"/>
    <n v="231.88"/>
    <n v="236.34"/>
    <n v="30290"/>
    <n v="52"/>
    <n v="1"/>
    <n v="236.34"/>
    <n v="25531.798449612401"/>
    <b v="0"/>
    <n v="238.22"/>
    <n v="-7.8918646629166124E-3"/>
    <d v="2025-02-28T00:00:00"/>
    <m/>
  </r>
  <r>
    <x v="38"/>
    <s v="COMP006"/>
    <n v="235.64"/>
    <n v="238.83"/>
    <n v="232.44"/>
    <n v="236.96"/>
    <n v="6366"/>
    <n v="55"/>
    <n v="1"/>
    <n v="236.96"/>
    <n v="25531.798449612401"/>
    <b v="0"/>
    <n v="236.34"/>
    <n v="2.6233392570026424E-3"/>
    <d v="2025-02-28T00:00:00"/>
    <m/>
  </r>
  <r>
    <x v="39"/>
    <s v="COMP006"/>
    <n v="232.66"/>
    <n v="235.57"/>
    <n v="229.74"/>
    <n v="233.74"/>
    <n v="11717"/>
    <n v="56"/>
    <n v="1"/>
    <n v="233.74"/>
    <n v="25531.798449612401"/>
    <b v="0"/>
    <n v="236.96"/>
    <n v="-1.3588791357191082E-2"/>
    <d v="2025-02-28T00:00:00"/>
    <m/>
  </r>
  <r>
    <x v="40"/>
    <s v="COMP006"/>
    <n v="237.22"/>
    <n v="239.5"/>
    <n v="234.94"/>
    <n v="236.11"/>
    <n v="24360"/>
    <n v="57"/>
    <n v="1"/>
    <n v="236.11"/>
    <n v="25531.798449612401"/>
    <b v="0"/>
    <n v="233.74"/>
    <n v="1.0139471207324396E-2"/>
    <d v="2025-02-28T00:00:00"/>
    <m/>
  </r>
  <r>
    <x v="41"/>
    <s v="COMP006"/>
    <n v="237.92"/>
    <n v="240.87"/>
    <n v="234.96"/>
    <n v="238.69"/>
    <n v="37435"/>
    <n v="58"/>
    <n v="1"/>
    <n v="238.69"/>
    <n v="25531.798449612401"/>
    <b v="0"/>
    <n v="236.11"/>
    <n v="1.0927110245224615E-2"/>
    <d v="2025-02-28T00:00:00"/>
    <m/>
  </r>
  <r>
    <x v="42"/>
    <s v="COMP006"/>
    <n v="239.94"/>
    <n v="243.15"/>
    <n v="236.72"/>
    <n v="240.43"/>
    <n v="42045"/>
    <n v="59"/>
    <n v="1"/>
    <n v="240.43"/>
    <n v="25531.798449612401"/>
    <b v="0"/>
    <n v="238.69"/>
    <n v="7.289790104319448E-3"/>
    <d v="2025-02-28T00:00:00"/>
    <m/>
  </r>
  <r>
    <x v="43"/>
    <s v="COMP006"/>
    <n v="240.65"/>
    <n v="244.12"/>
    <n v="237.18"/>
    <n v="241.21"/>
    <n v="19020"/>
    <n v="62"/>
    <n v="1"/>
    <n v="241.21"/>
    <n v="25531.798449612401"/>
    <b v="0"/>
    <n v="240.43"/>
    <n v="3.2441874974004953E-3"/>
    <d v="2025-03-31T00:00:00"/>
    <m/>
  </r>
  <r>
    <x v="44"/>
    <s v="COMP006"/>
    <n v="245.04"/>
    <n v="247.32"/>
    <n v="242.75"/>
    <n v="245.46"/>
    <n v="20710"/>
    <n v="63"/>
    <n v="1"/>
    <n v="245.46"/>
    <n v="25531.798449612401"/>
    <b v="0"/>
    <n v="241.21"/>
    <n v="1.7619501679034866E-2"/>
    <d v="2025-03-31T00:00:00"/>
    <m/>
  </r>
  <r>
    <x v="45"/>
    <s v="COMP006"/>
    <n v="242.97"/>
    <n v="245.04"/>
    <n v="240.9"/>
    <n v="241.97"/>
    <n v="5967"/>
    <n v="64"/>
    <n v="1"/>
    <n v="241.97"/>
    <n v="25531.798449612401"/>
    <b v="0"/>
    <n v="245.46"/>
    <n v="-1.42182025584617E-2"/>
    <d v="2025-03-31T00:00:00"/>
    <m/>
  </r>
  <r>
    <x v="46"/>
    <s v="COMP006"/>
    <n v="242.52"/>
    <n v="246.34"/>
    <n v="238.7"/>
    <n v="242.23"/>
    <n v="6722"/>
    <n v="65"/>
    <n v="1"/>
    <n v="242.23"/>
    <n v="25531.798449612401"/>
    <b v="0"/>
    <n v="241.97"/>
    <n v="1.0745133694259243E-3"/>
    <d v="2025-03-31T00:00:00"/>
    <m/>
  </r>
  <r>
    <x v="47"/>
    <s v="COMP006"/>
    <n v="240.06"/>
    <n v="241.26"/>
    <n v="238.86"/>
    <n v="240.04"/>
    <n v="38212"/>
    <n v="66"/>
    <n v="1"/>
    <n v="240.04"/>
    <n v="25531.798449612401"/>
    <b v="0"/>
    <n v="242.23"/>
    <n v="-9.040994096519827E-3"/>
    <d v="2025-03-31T00:00:00"/>
    <m/>
  </r>
  <r>
    <x v="48"/>
    <s v="COMP006"/>
    <n v="242.37"/>
    <n v="245.14"/>
    <n v="239.59"/>
    <n v="242.81"/>
    <n v="13297"/>
    <n v="69"/>
    <n v="1"/>
    <n v="242.81"/>
    <n v="25531.798449612401"/>
    <b v="0"/>
    <n v="240.04"/>
    <n v="1.1539743376104026E-2"/>
    <d v="2025-03-31T00:00:00"/>
    <m/>
  </r>
  <r>
    <x v="49"/>
    <s v="COMP006"/>
    <n v="239.09"/>
    <n v="241.6"/>
    <n v="236.59"/>
    <n v="237.32"/>
    <n v="20702"/>
    <n v="70"/>
    <n v="1"/>
    <n v="237.32"/>
    <n v="25531.798449612401"/>
    <b v="0"/>
    <n v="242.81"/>
    <n v="-2.2610271405625836E-2"/>
    <d v="2025-03-31T00:00:00"/>
    <m/>
  </r>
  <r>
    <x v="50"/>
    <s v="COMP006"/>
    <n v="237.12"/>
    <n v="241.66"/>
    <n v="232.58"/>
    <n v="237.29"/>
    <n v="21127"/>
    <n v="71"/>
    <n v="1"/>
    <n v="237.29"/>
    <n v="25531.798449612401"/>
    <b v="0"/>
    <n v="237.32"/>
    <n v="-1.2641159615709227E-4"/>
    <d v="2025-03-31T00:00:00"/>
    <m/>
  </r>
  <r>
    <x v="51"/>
    <s v="COMP006"/>
    <n v="238.43"/>
    <n v="240.8"/>
    <n v="236.06"/>
    <n v="238.35"/>
    <n v="29482"/>
    <n v="72"/>
    <n v="1"/>
    <n v="238.35"/>
    <n v="25531.798449612401"/>
    <b v="0"/>
    <n v="237.29"/>
    <n v="4.4671077584390508E-3"/>
    <d v="2025-03-31T00:00:00"/>
    <m/>
  </r>
  <r>
    <x v="52"/>
    <s v="COMP006"/>
    <n v="234.73"/>
    <n v="237.43"/>
    <n v="232.03"/>
    <n v="235.58"/>
    <n v="41546"/>
    <n v="73"/>
    <n v="1"/>
    <n v="235.58"/>
    <n v="25531.798449612401"/>
    <b v="0"/>
    <n v="238.35"/>
    <n v="-1.1621564925529607E-2"/>
    <d v="2025-03-31T00:00:00"/>
    <m/>
  </r>
  <r>
    <x v="53"/>
    <s v="COMP006"/>
    <n v="234.66"/>
    <n v="238.23"/>
    <n v="231.09"/>
    <n v="233.79"/>
    <n v="20149"/>
    <n v="76"/>
    <n v="1"/>
    <n v="233.79"/>
    <n v="25531.798449612401"/>
    <b v="0"/>
    <n v="235.58"/>
    <n v="-7.5982681042534184E-3"/>
    <d v="2025-03-31T00:00:00"/>
    <m/>
  </r>
  <r>
    <x v="54"/>
    <s v="COMP006"/>
    <n v="233.02"/>
    <n v="236.8"/>
    <n v="229.25"/>
    <n v="233.89"/>
    <n v="5956"/>
    <n v="77"/>
    <n v="1"/>
    <n v="233.89"/>
    <n v="25531.798449612401"/>
    <b v="0"/>
    <n v="233.79"/>
    <n v="4.2773429145812189E-4"/>
    <d v="2025-03-31T00:00:00"/>
    <m/>
  </r>
  <r>
    <x v="55"/>
    <s v="COMP006"/>
    <n v="237.26"/>
    <n v="239.45"/>
    <n v="235.08"/>
    <n v="236.78"/>
    <n v="16417"/>
    <n v="78"/>
    <n v="1"/>
    <n v="236.78"/>
    <n v="25531.798449612401"/>
    <b v="0"/>
    <n v="233.89"/>
    <n v="1.2356235837359507E-2"/>
    <d v="2025-03-31T00:00:00"/>
    <m/>
  </r>
  <r>
    <x v="56"/>
    <s v="COMP006"/>
    <n v="233.54"/>
    <n v="237.87"/>
    <n v="229.21"/>
    <n v="233.77"/>
    <n v="33598"/>
    <n v="79"/>
    <n v="1"/>
    <n v="233.77"/>
    <n v="25531.798449612401"/>
    <b v="0"/>
    <n v="236.78"/>
    <n v="-1.2712222316073954E-2"/>
    <d v="2025-03-31T00:00:00"/>
    <m/>
  </r>
  <r>
    <x v="57"/>
    <s v="COMP006"/>
    <n v="231.97"/>
    <n v="233.65"/>
    <n v="230.29"/>
    <n v="231.31"/>
    <n v="21584"/>
    <n v="80"/>
    <n v="1"/>
    <n v="231.31"/>
    <n v="25531.798449612401"/>
    <b v="0"/>
    <n v="233.77"/>
    <n v="-1.052316379347225E-2"/>
    <d v="2025-03-31T00:00:00"/>
    <m/>
  </r>
  <r>
    <x v="58"/>
    <s v="COMP006"/>
    <n v="232.96"/>
    <n v="235.74"/>
    <n v="230.18"/>
    <n v="234.67"/>
    <n v="44361"/>
    <n v="83"/>
    <n v="1"/>
    <n v="234.67"/>
    <n v="25531.798449612401"/>
    <b v="0"/>
    <n v="231.31"/>
    <n v="1.4525960831784122E-2"/>
    <d v="2025-03-31T00:00:00"/>
    <m/>
  </r>
  <r>
    <x v="59"/>
    <s v="COMP006"/>
    <n v="234.98"/>
    <n v="237.1"/>
    <n v="232.87"/>
    <n v="233.92"/>
    <n v="13996"/>
    <n v="84"/>
    <n v="1"/>
    <n v="233.92"/>
    <n v="25531.798449612401"/>
    <b v="0"/>
    <n v="234.67"/>
    <n v="-3.1959773298674736E-3"/>
    <d v="2025-03-31T00:00:00"/>
    <m/>
  </r>
  <r>
    <x v="60"/>
    <s v="COMP006"/>
    <n v="232.06"/>
    <n v="235.03"/>
    <n v="229.08"/>
    <n v="231.69"/>
    <n v="23626"/>
    <n v="85"/>
    <n v="1"/>
    <n v="231.69"/>
    <n v="25531.798449612401"/>
    <b v="0"/>
    <n v="233.92"/>
    <n v="-9.5331737346100801E-3"/>
    <d v="2025-03-31T00:00:00"/>
    <m/>
  </r>
  <r>
    <x v="61"/>
    <s v="COMP006"/>
    <n v="232.69"/>
    <n v="235.41"/>
    <n v="229.96"/>
    <n v="233.89"/>
    <n v="2132"/>
    <n v="86"/>
    <n v="1"/>
    <n v="233.89"/>
    <n v="25531.798449612401"/>
    <b v="1"/>
    <n v="231.69"/>
    <n v="9.4954465017911376E-3"/>
    <d v="2025-03-31T00:00:00"/>
    <m/>
  </r>
  <r>
    <x v="62"/>
    <s v="COMP006"/>
    <n v="231.25"/>
    <n v="234.15"/>
    <n v="228.35"/>
    <n v="232.51"/>
    <n v="40065"/>
    <n v="87"/>
    <n v="1"/>
    <n v="232.51"/>
    <n v="25531.798449612401"/>
    <b v="0"/>
    <n v="233.89"/>
    <n v="-5.9002095001923788E-3"/>
    <d v="2025-03-31T00:00:00"/>
    <m/>
  </r>
  <r>
    <x v="63"/>
    <s v="COMP006"/>
    <n v="236.71"/>
    <n v="239.8"/>
    <n v="233.62"/>
    <n v="235.59"/>
    <n v="3179"/>
    <n v="90"/>
    <n v="1"/>
    <n v="235.59"/>
    <n v="25531.798449612401"/>
    <b v="0"/>
    <n v="232.51"/>
    <n v="1.3246742075609705E-2"/>
    <d v="2025-03-31T00:00:00"/>
    <m/>
  </r>
  <r>
    <x v="64"/>
    <s v="COMP006"/>
    <n v="233.53"/>
    <n v="237.53"/>
    <n v="229.53"/>
    <n v="233.69"/>
    <n v="48857"/>
    <n v="91"/>
    <n v="1"/>
    <n v="233.69"/>
    <n v="25531.798449612401"/>
    <b v="0"/>
    <n v="235.59"/>
    <n v="-8.0648584405110819E-3"/>
    <d v="2025-04-30T00:00:00"/>
    <m/>
  </r>
  <r>
    <x v="65"/>
    <s v="COMP006"/>
    <n v="232.37"/>
    <n v="234.23"/>
    <n v="230.52"/>
    <n v="233.27"/>
    <n v="40464"/>
    <n v="92"/>
    <n v="1"/>
    <n v="233.27"/>
    <n v="25531.798449612401"/>
    <b v="0"/>
    <n v="233.69"/>
    <n v="-1.7972527707646347E-3"/>
    <d v="2025-04-30T00:00:00"/>
    <m/>
  </r>
  <r>
    <x v="66"/>
    <s v="COMP006"/>
    <n v="235.42"/>
    <n v="237.52"/>
    <n v="233.32"/>
    <n v="236.12"/>
    <n v="14869"/>
    <n v="93"/>
    <n v="1"/>
    <n v="236.12"/>
    <n v="25531.798449612401"/>
    <b v="0"/>
    <n v="233.27"/>
    <n v="1.221760192052126E-2"/>
    <d v="2025-04-30T00:00:00"/>
    <m/>
  </r>
  <r>
    <x v="67"/>
    <s v="COMP006"/>
    <n v="235.83"/>
    <n v="236.48"/>
    <n v="235.17"/>
    <n v="235.51"/>
    <n v="32555"/>
    <n v="94"/>
    <n v="1"/>
    <n v="235.51"/>
    <n v="25531.798449612401"/>
    <b v="0"/>
    <n v="236.12"/>
    <n v="-2.5834321531425278E-3"/>
    <d v="2025-04-30T00:00:00"/>
    <m/>
  </r>
  <r>
    <x v="68"/>
    <s v="COMP006"/>
    <n v="236.43"/>
    <n v="239.22"/>
    <n v="233.63"/>
    <n v="237.82"/>
    <n v="47976"/>
    <n v="97"/>
    <n v="1"/>
    <n v="237.82"/>
    <n v="25531.798449612401"/>
    <b v="0"/>
    <n v="235.51"/>
    <n v="9.8085007006072037E-3"/>
    <d v="2025-04-30T00:00:00"/>
    <m/>
  </r>
  <r>
    <x v="69"/>
    <s v="COMP006"/>
    <n v="236.72"/>
    <n v="239.62"/>
    <n v="233.82"/>
    <n v="237.68"/>
    <n v="46095"/>
    <n v="98"/>
    <n v="1"/>
    <n v="237.68"/>
    <n v="25531.798449612401"/>
    <b v="0"/>
    <n v="237.82"/>
    <n v="-5.8868051467490692E-4"/>
    <d v="2025-04-30T00:00:00"/>
    <m/>
  </r>
  <r>
    <x v="70"/>
    <s v="COMP006"/>
    <n v="242.09"/>
    <n v="243.98"/>
    <n v="240.2"/>
    <n v="243.75"/>
    <n v="48068"/>
    <n v="99"/>
    <n v="1"/>
    <n v="243.75"/>
    <n v="25531.798449612401"/>
    <b v="0"/>
    <n v="237.68"/>
    <n v="2.5538539212386371E-2"/>
    <d v="2025-04-30T00:00:00"/>
    <m/>
  </r>
  <r>
    <x v="71"/>
    <s v="COMP006"/>
    <n v="248.96"/>
    <n v="252.5"/>
    <n v="245.41"/>
    <n v="248.67"/>
    <n v="17673"/>
    <n v="100"/>
    <n v="1"/>
    <n v="248.67"/>
    <n v="25531.798449612401"/>
    <b v="0"/>
    <n v="243.75"/>
    <n v="2.0184615384615332E-2"/>
    <d v="2025-04-30T00:00:00"/>
    <m/>
  </r>
  <r>
    <x v="72"/>
    <s v="COMP006"/>
    <n v="245.43"/>
    <n v="248.89"/>
    <n v="241.96"/>
    <n v="244.6"/>
    <n v="8415"/>
    <n v="101"/>
    <n v="1"/>
    <n v="244.6"/>
    <n v="25531.798449612401"/>
    <b v="0"/>
    <n v="248.67"/>
    <n v="-1.6367072827441966E-2"/>
    <d v="2025-04-30T00:00:00"/>
    <m/>
  </r>
  <r>
    <x v="73"/>
    <s v="COMP006"/>
    <n v="244.7"/>
    <n v="247.7"/>
    <n v="241.69"/>
    <n v="246.28"/>
    <n v="38726"/>
    <n v="104"/>
    <n v="1"/>
    <n v="246.28"/>
    <n v="25531.798449612401"/>
    <b v="0"/>
    <n v="244.6"/>
    <n v="6.8683565004088584E-3"/>
    <d v="2025-04-30T00:00:00"/>
    <m/>
  </r>
  <r>
    <x v="74"/>
    <s v="COMP006"/>
    <n v="242.26"/>
    <n v="244.44"/>
    <n v="240.08"/>
    <n v="243.81"/>
    <n v="33252"/>
    <n v="105"/>
    <n v="1"/>
    <n v="243.81"/>
    <n v="25531.798449612401"/>
    <b v="0"/>
    <n v="246.28"/>
    <n v="-1.0029235017053755E-2"/>
    <d v="2025-04-30T00:00:00"/>
    <m/>
  </r>
  <r>
    <x v="75"/>
    <s v="COMP006"/>
    <n v="244.2"/>
    <n v="246.5"/>
    <n v="241.91"/>
    <n v="244.46"/>
    <n v="35148"/>
    <n v="106"/>
    <n v="1"/>
    <n v="244.46"/>
    <n v="25531.798449612401"/>
    <b v="0"/>
    <n v="243.81"/>
    <n v="2.6660104179484258E-3"/>
    <d v="2025-04-30T00:00:00"/>
    <m/>
  </r>
  <r>
    <x v="76"/>
    <s v="COMP006"/>
    <n v="246.01"/>
    <n v="248.27"/>
    <n v="243.75"/>
    <n v="244.73"/>
    <n v="47694"/>
    <n v="107"/>
    <n v="1"/>
    <n v="244.73"/>
    <n v="25531.798449612401"/>
    <b v="0"/>
    <n v="244.46"/>
    <n v="1.1044751697618497E-3"/>
    <d v="2025-04-30T00:00:00"/>
    <m/>
  </r>
  <r>
    <x v="77"/>
    <s v="COMP006"/>
    <n v="241.55"/>
    <n v="243.02"/>
    <n v="240.09"/>
    <n v="241.55"/>
    <n v="39402"/>
    <n v="108"/>
    <n v="1"/>
    <n v="241.55"/>
    <n v="25531.798449612401"/>
    <b v="0"/>
    <n v="244.73"/>
    <n v="-1.2993911657745183E-2"/>
    <d v="2025-04-30T00:00:00"/>
    <m/>
  </r>
  <r>
    <x v="78"/>
    <s v="COMP006"/>
    <n v="246.89"/>
    <n v="249.18"/>
    <n v="244.6"/>
    <n v="244.86"/>
    <n v="11179"/>
    <n v="111"/>
    <n v="1"/>
    <n v="244.86"/>
    <n v="25531.798449612401"/>
    <b v="0"/>
    <n v="241.55"/>
    <n v="1.3703167046160224E-2"/>
    <d v="2025-04-30T00:00:00"/>
    <m/>
  </r>
  <r>
    <x v="79"/>
    <s v="COMP006"/>
    <n v="247.37"/>
    <n v="250.29"/>
    <n v="244.44"/>
    <n v="245.54"/>
    <n v="31206"/>
    <n v="112"/>
    <n v="1"/>
    <n v="245.54"/>
    <n v="25531.798449612401"/>
    <b v="0"/>
    <n v="244.86"/>
    <n v="2.77709711671967E-3"/>
    <d v="2025-04-30T00:00:00"/>
    <m/>
  </r>
  <r>
    <x v="80"/>
    <s v="COMP006"/>
    <n v="245.27"/>
    <n v="247.86"/>
    <n v="242.69"/>
    <n v="244.72"/>
    <n v="23412"/>
    <n v="113"/>
    <n v="1"/>
    <n v="244.72"/>
    <n v="25531.798449612401"/>
    <b v="0"/>
    <n v="245.54"/>
    <n v="-3.3395780728190647E-3"/>
    <d v="2025-04-30T00:00:00"/>
    <m/>
  </r>
  <r>
    <x v="81"/>
    <s v="COMP006"/>
    <n v="243.72"/>
    <n v="245.49"/>
    <n v="241.96"/>
    <n v="243.43"/>
    <n v="36517"/>
    <n v="114"/>
    <n v="1"/>
    <n v="243.43"/>
    <n v="25531.798449612401"/>
    <b v="0"/>
    <n v="244.72"/>
    <n v="-5.2713305001634196E-3"/>
    <d v="2025-04-30T00:00:00"/>
    <m/>
  </r>
  <r>
    <x v="82"/>
    <s v="COMP006"/>
    <n v="245.3"/>
    <n v="247.91"/>
    <n v="242.69"/>
    <n v="243.92"/>
    <n v="17589"/>
    <n v="115"/>
    <n v="1"/>
    <n v="243.92"/>
    <n v="25531.798449612401"/>
    <b v="0"/>
    <n v="243.43"/>
    <n v="2.0128989853345136E-3"/>
    <d v="2025-04-30T00:00:00"/>
    <m/>
  </r>
  <r>
    <x v="83"/>
    <s v="COMP006"/>
    <n v="244.72"/>
    <n v="245.85"/>
    <n v="243.58"/>
    <n v="245.23"/>
    <n v="8214"/>
    <n v="118"/>
    <n v="1"/>
    <n v="245.23"/>
    <n v="25531.798449612401"/>
    <b v="0"/>
    <n v="243.92"/>
    <n v="5.3706133158412687E-3"/>
    <d v="2025-04-30T00:00:00"/>
    <m/>
  </r>
  <r>
    <x v="84"/>
    <s v="COMP006"/>
    <n v="244.47"/>
    <n v="248.86"/>
    <n v="240.08"/>
    <n v="244.91"/>
    <n v="28127"/>
    <n v="119"/>
    <n v="1"/>
    <n v="244.91"/>
    <n v="25531.798449612401"/>
    <b v="0"/>
    <n v="245.23"/>
    <n v="-1.3048974432165444E-3"/>
    <d v="2025-04-30T00:00:00"/>
    <m/>
  </r>
  <r>
    <x v="85"/>
    <s v="COMP006"/>
    <n v="236.9"/>
    <n v="239.98"/>
    <n v="233.81"/>
    <n v="236.38"/>
    <n v="19375"/>
    <n v="120"/>
    <n v="1"/>
    <n v="236.38"/>
    <n v="25531.798449612401"/>
    <b v="0"/>
    <n v="244.91"/>
    <n v="-3.4829120901555675E-2"/>
    <d v="2025-04-30T00:00:00"/>
    <m/>
  </r>
  <r>
    <x v="86"/>
    <s v="COMP006"/>
    <n v="237.86"/>
    <n v="239.61"/>
    <n v="236.11"/>
    <n v="236.48"/>
    <n v="11014"/>
    <n v="121"/>
    <n v="1"/>
    <n v="236.48"/>
    <n v="25531.798449612401"/>
    <b v="0"/>
    <n v="236.38"/>
    <n v="4.2304763516369542E-4"/>
    <d v="2025-05-31T00:00:00"/>
    <m/>
  </r>
  <r>
    <x v="87"/>
    <s v="COMP006"/>
    <n v="233.99"/>
    <n v="235.79"/>
    <n v="232.19"/>
    <n v="232.28"/>
    <n v="31881"/>
    <n v="122"/>
    <n v="1"/>
    <n v="232.28"/>
    <n v="25531.798449612401"/>
    <b v="0"/>
    <n v="236.48"/>
    <n v="-1.7760487144790209E-2"/>
    <d v="2025-05-31T00:00:00"/>
    <m/>
  </r>
  <r>
    <x v="88"/>
    <s v="COMP006"/>
    <n v="232.18"/>
    <n v="235.34"/>
    <n v="229.02"/>
    <n v="231.73"/>
    <n v="4551"/>
    <n v="125"/>
    <n v="1"/>
    <n v="231.73"/>
    <n v="25531.798449612401"/>
    <b v="0"/>
    <n v="232.28"/>
    <n v="-2.3678319269847224E-3"/>
    <d v="2025-05-31T00:00:00"/>
    <m/>
  </r>
  <r>
    <x v="89"/>
    <s v="COMP006"/>
    <n v="227.21"/>
    <n v="227.91"/>
    <n v="226.51"/>
    <n v="227.72"/>
    <n v="29483"/>
    <n v="126"/>
    <n v="1"/>
    <n v="227.72"/>
    <n v="25531.798449612401"/>
    <b v="0"/>
    <n v="231.73"/>
    <n v="-1.7304621758080486E-2"/>
    <d v="2025-05-31T00:00:00"/>
    <m/>
  </r>
  <r>
    <x v="90"/>
    <s v="COMP006"/>
    <n v="224.45"/>
    <n v="227.99"/>
    <n v="220.91"/>
    <n v="223.74"/>
    <n v="12156"/>
    <n v="127"/>
    <n v="1"/>
    <n v="223.74"/>
    <n v="25531.798449612401"/>
    <b v="0"/>
    <n v="227.72"/>
    <n v="-1.7477604075180002E-2"/>
    <d v="2025-05-31T00:00:00"/>
    <m/>
  </r>
  <r>
    <x v="91"/>
    <s v="COMP006"/>
    <n v="226.8"/>
    <n v="229.85"/>
    <n v="223.75"/>
    <n v="227.3"/>
    <n v="39078"/>
    <n v="128"/>
    <n v="1"/>
    <n v="227.3"/>
    <n v="25531.798449612401"/>
    <b v="0"/>
    <n v="223.74"/>
    <n v="1.5911325645838931E-2"/>
    <d v="2025-05-31T00:00:00"/>
    <m/>
  </r>
  <r>
    <x v="92"/>
    <s v="COMP006"/>
    <n v="226.76"/>
    <n v="228.75"/>
    <n v="224.77"/>
    <n v="226.44"/>
    <n v="11728"/>
    <n v="129"/>
    <n v="1"/>
    <n v="226.44"/>
    <n v="25531.798449612401"/>
    <b v="0"/>
    <n v="227.3"/>
    <n v="-3.7835459744831219E-3"/>
    <d v="2025-05-31T00:00:00"/>
    <m/>
  </r>
  <r>
    <x v="93"/>
    <s v="COMP006"/>
    <n v="226.02"/>
    <n v="227.39"/>
    <n v="224.65"/>
    <n v="225.37"/>
    <n v="21238"/>
    <n v="132"/>
    <n v="1"/>
    <n v="225.37"/>
    <n v="25531.798449612401"/>
    <b v="0"/>
    <n v="226.44"/>
    <n v="-4.7253135488429304E-3"/>
    <d v="2025-05-31T00:00:00"/>
    <m/>
  </r>
  <r>
    <x v="94"/>
    <s v="COMP006"/>
    <n v="227.37"/>
    <n v="230.04"/>
    <n v="224.7"/>
    <n v="226.8"/>
    <n v="20456"/>
    <n v="133"/>
    <n v="1"/>
    <n v="226.8"/>
    <n v="25531.798449612401"/>
    <b v="0"/>
    <n v="225.37"/>
    <n v="6.3451213559923983E-3"/>
    <d v="2025-05-31T00:00:00"/>
    <m/>
  </r>
  <r>
    <x v="95"/>
    <s v="COMP006"/>
    <n v="225.79"/>
    <n v="226.34"/>
    <n v="225.23"/>
    <n v="225.79"/>
    <n v="34276"/>
    <n v="134"/>
    <n v="1"/>
    <n v="225.79"/>
    <n v="25531.798449612401"/>
    <b v="0"/>
    <n v="226.8"/>
    <n v="-4.4532627865962052E-3"/>
    <d v="2025-05-31T00:00:00"/>
    <m/>
  </r>
  <r>
    <x v="96"/>
    <s v="COMP006"/>
    <n v="233.28"/>
    <n v="235.91"/>
    <n v="230.64"/>
    <n v="231.91"/>
    <n v="14050"/>
    <n v="135"/>
    <n v="1"/>
    <n v="231.91"/>
    <n v="25531.798449612401"/>
    <b v="0"/>
    <n v="225.79"/>
    <n v="2.7104831923468731E-2"/>
    <d v="2025-05-31T00:00:00"/>
    <m/>
  </r>
  <r>
    <x v="97"/>
    <s v="COMP006"/>
    <n v="230.96"/>
    <n v="231.41"/>
    <n v="230.52"/>
    <n v="231.17"/>
    <n v="38125"/>
    <n v="136"/>
    <n v="1"/>
    <n v="231.17"/>
    <n v="25531.798449612401"/>
    <b v="0"/>
    <n v="231.91"/>
    <n v="-3.1908930188435563E-3"/>
    <d v="2025-05-31T00:00:00"/>
    <m/>
  </r>
  <r>
    <x v="98"/>
    <s v="COMP006"/>
    <n v="233.47"/>
    <n v="235.38"/>
    <n v="231.56"/>
    <n v="232.29"/>
    <n v="37176"/>
    <n v="139"/>
    <n v="1"/>
    <n v="232.29"/>
    <n v="25531.798449612401"/>
    <b v="0"/>
    <n v="231.17"/>
    <n v="4.8449193234416429E-3"/>
    <d v="2025-05-31T00:00:00"/>
    <m/>
  </r>
  <r>
    <x v="99"/>
    <s v="COMP006"/>
    <n v="235.15"/>
    <n v="238.51"/>
    <n v="231.79"/>
    <n v="235.21"/>
    <n v="1174"/>
    <n v="140"/>
    <n v="1"/>
    <n v="235.21"/>
    <n v="25531.798449612401"/>
    <b v="1"/>
    <n v="232.29"/>
    <n v="1.2570493779327634E-2"/>
    <d v="2025-05-31T00:00:00"/>
    <m/>
  </r>
  <r>
    <x v="100"/>
    <s v="COMP006"/>
    <n v="239.79"/>
    <n v="242.15"/>
    <n v="237.42"/>
    <n v="240.06"/>
    <n v="13112"/>
    <n v="141"/>
    <n v="1"/>
    <n v="240.06"/>
    <n v="25531.798449612401"/>
    <b v="0"/>
    <n v="235.21"/>
    <n v="2.0619871604098439E-2"/>
    <d v="2025-05-31T00:00:00"/>
    <m/>
  </r>
  <r>
    <x v="101"/>
    <s v="COMP006"/>
    <n v="238.4"/>
    <n v="239.7"/>
    <n v="237.11"/>
    <n v="237.88"/>
    <n v="34919"/>
    <n v="142"/>
    <n v="1"/>
    <n v="237.88"/>
    <n v="25531.798449612401"/>
    <b v="0"/>
    <n v="240.06"/>
    <n v="-9.0810630675664701E-3"/>
    <d v="2025-05-31T00:00:00"/>
    <m/>
  </r>
  <r>
    <x v="102"/>
    <s v="COMP006"/>
    <n v="238.8"/>
    <n v="240.98"/>
    <n v="236.62"/>
    <n v="236.69"/>
    <n v="25618"/>
    <n v="143"/>
    <n v="1"/>
    <n v="236.69"/>
    <n v="25531.798449612401"/>
    <b v="0"/>
    <n v="237.88"/>
    <n v="-5.002522280141238E-3"/>
    <d v="2025-05-31T00:00:00"/>
    <m/>
  </r>
  <r>
    <x v="103"/>
    <s v="COMP006"/>
    <n v="242.57"/>
    <n v="244.62"/>
    <n v="240.53"/>
    <n v="240.58"/>
    <n v="44833"/>
    <n v="146"/>
    <n v="1"/>
    <n v="240.58"/>
    <n v="25531.798449612401"/>
    <b v="0"/>
    <n v="236.69"/>
    <n v="1.6434999366259726E-2"/>
    <d v="2025-05-31T00:00:00"/>
    <m/>
  </r>
  <r>
    <x v="104"/>
    <s v="COMP006"/>
    <n v="242.55"/>
    <n v="246.1"/>
    <n v="239.01"/>
    <n v="243.11"/>
    <n v="46814"/>
    <n v="147"/>
    <n v="1"/>
    <n v="243.11"/>
    <n v="25531.798449612401"/>
    <b v="0"/>
    <n v="240.58"/>
    <n v="1.0516252390057365E-2"/>
    <d v="2025-05-31T00:00:00"/>
    <m/>
  </r>
  <r>
    <x v="105"/>
    <s v="COMP006"/>
    <n v="245.32"/>
    <n v="247.64"/>
    <n v="243.01"/>
    <n v="246.48"/>
    <n v="21306"/>
    <n v="148"/>
    <n v="1"/>
    <n v="246.48"/>
    <n v="25531.798449612401"/>
    <b v="0"/>
    <n v="243.11"/>
    <n v="1.3862037760684365E-2"/>
    <d v="2025-05-31T00:00:00"/>
    <m/>
  </r>
  <r>
    <x v="106"/>
    <s v="COMP006"/>
    <n v="242.74"/>
    <n v="245.75"/>
    <n v="239.74"/>
    <n v="242.32"/>
    <n v="39055"/>
    <n v="149"/>
    <n v="1"/>
    <n v="242.32"/>
    <n v="25531.798449612401"/>
    <b v="0"/>
    <n v="246.48"/>
    <n v="-1.6877637130801676E-2"/>
    <d v="2025-05-31T00:00:00"/>
    <m/>
  </r>
  <r>
    <x v="107"/>
    <s v="COMP006"/>
    <n v="246.04"/>
    <n v="247.41"/>
    <n v="244.66"/>
    <n v="247.16"/>
    <n v="40194"/>
    <n v="150"/>
    <n v="1"/>
    <n v="247.16"/>
    <n v="25531.798449612401"/>
    <b v="0"/>
    <n v="242.32"/>
    <n v="1.9973588643116554E-2"/>
    <d v="2025-05-31T00:00:00"/>
    <m/>
  </r>
  <r>
    <x v="108"/>
    <s v="COMP006"/>
    <n v="245.75"/>
    <n v="247.22"/>
    <n v="244.27"/>
    <n v="244.85"/>
    <n v="49367"/>
    <n v="153"/>
    <n v="1"/>
    <n v="244.85"/>
    <n v="25531.798449612401"/>
    <b v="0"/>
    <n v="247.16"/>
    <n v="-9.3461725198252243E-3"/>
    <d v="2025-06-30T00:00:00"/>
    <m/>
  </r>
  <r>
    <x v="109"/>
    <s v="COMP006"/>
    <n v="246.11"/>
    <n v="249.43"/>
    <n v="242.79"/>
    <n v="245.51"/>
    <n v="36531"/>
    <n v="154"/>
    <n v="1"/>
    <n v="245.51"/>
    <n v="25531.798449612401"/>
    <b v="0"/>
    <n v="244.85"/>
    <n v="2.6955278742086851E-3"/>
    <d v="2025-06-30T00:00:00"/>
    <m/>
  </r>
  <r>
    <x v="110"/>
    <s v="COMP006"/>
    <n v="243.51"/>
    <n v="246.22"/>
    <n v="240.8"/>
    <n v="245.11"/>
    <n v="4731"/>
    <n v="155"/>
    <n v="1"/>
    <n v="245.11"/>
    <n v="25531.798449612401"/>
    <b v="0"/>
    <n v="245.51"/>
    <n v="-1.6292615372081678E-3"/>
    <d v="2025-06-30T00:00:00"/>
    <m/>
  </r>
  <r>
    <x v="111"/>
    <s v="COMP006"/>
    <n v="242.59"/>
    <n v="245.75"/>
    <n v="239.44"/>
    <n v="242.47"/>
    <n v="27113"/>
    <n v="156"/>
    <n v="1"/>
    <n v="242.47"/>
    <n v="25531.798449612401"/>
    <b v="0"/>
    <n v="245.11"/>
    <n v="-1.0770674391089774E-2"/>
    <d v="2025-06-30T00:00:00"/>
    <m/>
  </r>
  <r>
    <x v="112"/>
    <s v="COMP006"/>
    <n v="238.72"/>
    <n v="242.4"/>
    <n v="235.04"/>
    <n v="238.25"/>
    <n v="21452"/>
    <n v="157"/>
    <n v="1"/>
    <n v="238.25"/>
    <n v="25531.798449612401"/>
    <b v="0"/>
    <n v="242.47"/>
    <n v="-1.7404214954427347E-2"/>
    <d v="2025-06-30T00:00:00"/>
    <m/>
  </r>
  <r>
    <x v="113"/>
    <s v="COMP006"/>
    <n v="232.56"/>
    <n v="233.46"/>
    <n v="231.67"/>
    <n v="233.13"/>
    <n v="42334"/>
    <n v="160"/>
    <n v="1"/>
    <n v="233.13"/>
    <n v="25531.798449612401"/>
    <b v="0"/>
    <n v="238.25"/>
    <n v="-2.1490031479538318E-2"/>
    <d v="2025-06-30T00:00:00"/>
    <m/>
  </r>
  <r>
    <x v="114"/>
    <s v="COMP006"/>
    <n v="232.92"/>
    <n v="236.2"/>
    <n v="229.64"/>
    <n v="233.53"/>
    <n v="22074"/>
    <n v="161"/>
    <n v="1"/>
    <n v="233.53"/>
    <n v="25531.798449612401"/>
    <b v="0"/>
    <n v="233.13"/>
    <n v="1.715780894779761E-3"/>
    <d v="2025-06-30T00:00:00"/>
    <m/>
  </r>
  <r>
    <x v="115"/>
    <s v="COMP006"/>
    <n v="230.01"/>
    <n v="232.02"/>
    <n v="228.01"/>
    <n v="229.14"/>
    <n v="17199"/>
    <n v="162"/>
    <n v="1"/>
    <n v="229.14"/>
    <n v="25531.798449612401"/>
    <b v="0"/>
    <n v="233.53"/>
    <n v="-1.8798441313749904E-2"/>
    <d v="2025-06-30T00:00:00"/>
    <m/>
  </r>
  <r>
    <x v="116"/>
    <s v="COMP006"/>
    <n v="224.82"/>
    <n v="226.18"/>
    <n v="223.46"/>
    <n v="225.94"/>
    <n v="20581"/>
    <n v="163"/>
    <n v="1"/>
    <n v="225.94"/>
    <n v="25531.798449612401"/>
    <b v="0"/>
    <n v="229.14"/>
    <n v="-1.3965261412237012E-2"/>
    <d v="2025-06-30T00:00:00"/>
    <m/>
  </r>
  <r>
    <x v="117"/>
    <s v="COMP006"/>
    <n v="225.83"/>
    <n v="227.14"/>
    <n v="224.51"/>
    <n v="225.38"/>
    <n v="17523"/>
    <n v="164"/>
    <n v="1"/>
    <n v="225.38"/>
    <n v="25531.798449612401"/>
    <b v="0"/>
    <n v="225.94"/>
    <n v="-2.4785341241037543E-3"/>
    <d v="2025-06-30T00:00:00"/>
    <m/>
  </r>
  <r>
    <x v="118"/>
    <s v="COMP006"/>
    <n v="218.69"/>
    <n v="220.77"/>
    <n v="216.6"/>
    <n v="218.06"/>
    <n v="11808"/>
    <n v="167"/>
    <n v="1"/>
    <n v="218.06"/>
    <n v="25531.798449612401"/>
    <b v="0"/>
    <n v="225.38"/>
    <n v="-3.2478480788002452E-2"/>
    <d v="2025-06-30T00:00:00"/>
    <m/>
  </r>
  <r>
    <x v="119"/>
    <s v="COMP006"/>
    <n v="220.86"/>
    <n v="224.13"/>
    <n v="217.6"/>
    <n v="220.26"/>
    <n v="1887"/>
    <n v="168"/>
    <n v="1"/>
    <n v="220.26"/>
    <n v="25531.798449612401"/>
    <b v="1"/>
    <n v="218.06"/>
    <n v="1.0088966339539525E-2"/>
    <d v="2025-06-30T00:00:00"/>
    <m/>
  </r>
  <r>
    <x v="120"/>
    <s v="COMP006"/>
    <n v="214.79"/>
    <n v="217.08"/>
    <n v="212.51"/>
    <n v="213.73"/>
    <n v="17402"/>
    <n v="169"/>
    <n v="1"/>
    <n v="213.73"/>
    <n v="25531.798449612401"/>
    <b v="0"/>
    <n v="220.26"/>
    <n v="-2.9646781076909115E-2"/>
    <d v="2025-06-30T00:00:00"/>
    <m/>
  </r>
  <r>
    <x v="121"/>
    <s v="COMP006"/>
    <n v="214.86"/>
    <n v="216.46"/>
    <n v="213.26"/>
    <n v="213.57"/>
    <n v="13253"/>
    <n v="170"/>
    <n v="1"/>
    <n v="213.57"/>
    <n v="25531.798449612401"/>
    <b v="0"/>
    <n v="213.73"/>
    <n v="-7.4860805689419638E-4"/>
    <d v="2025-06-30T00:00:00"/>
    <m/>
  </r>
  <r>
    <x v="122"/>
    <s v="COMP006"/>
    <n v="212.44"/>
    <n v="215.26"/>
    <n v="209.62"/>
    <n v="213.66"/>
    <n v="47220"/>
    <n v="171"/>
    <n v="1"/>
    <n v="213.66"/>
    <n v="25531.798449612401"/>
    <b v="0"/>
    <n v="213.57"/>
    <n v="4.2140750105353476E-4"/>
    <d v="2025-06-30T00:00:00"/>
    <m/>
  </r>
  <r>
    <x v="123"/>
    <s v="COMP006"/>
    <n v="215.28"/>
    <n v="218.54"/>
    <n v="212.01"/>
    <n v="215.17"/>
    <n v="46270"/>
    <n v="174"/>
    <n v="1"/>
    <n v="215.17"/>
    <n v="25531.798449612401"/>
    <b v="0"/>
    <n v="213.66"/>
    <n v="7.0673031919872269E-3"/>
    <d v="2025-06-30T00:00:00"/>
    <m/>
  </r>
  <r>
    <x v="124"/>
    <s v="COMP006"/>
    <n v="214.63"/>
    <n v="215.96"/>
    <n v="213.3"/>
    <n v="215.1"/>
    <n v="39709"/>
    <n v="175"/>
    <n v="1"/>
    <n v="215.1"/>
    <n v="25531.798449612401"/>
    <b v="0"/>
    <n v="215.17"/>
    <n v="-3.253241622902504E-4"/>
    <d v="2025-06-30T00:00:00"/>
    <m/>
  </r>
  <r>
    <x v="125"/>
    <s v="COMP006"/>
    <n v="219.84"/>
    <n v="223.35"/>
    <n v="216.32"/>
    <n v="220.69"/>
    <n v="16166"/>
    <n v="176"/>
    <n v="1"/>
    <n v="220.69"/>
    <n v="25531.798449612401"/>
    <b v="0"/>
    <n v="215.1"/>
    <n v="2.5987912598791275E-2"/>
    <d v="2025-06-30T00:00:00"/>
    <m/>
  </r>
  <r>
    <x v="126"/>
    <s v="COMP006"/>
    <n v="220.14"/>
    <n v="223.26"/>
    <n v="217.01"/>
    <n v="221.35"/>
    <n v="39556"/>
    <n v="177"/>
    <n v="1"/>
    <n v="221.35"/>
    <n v="25531.798449612401"/>
    <b v="0"/>
    <n v="220.69"/>
    <n v="2.9906203271557233E-3"/>
    <d v="2025-06-30T00:00:00"/>
    <m/>
  </r>
  <r>
    <x v="127"/>
    <s v="COMP006"/>
    <n v="226.32"/>
    <n v="228.75"/>
    <n v="223.9"/>
    <n v="224.36"/>
    <n v="41505"/>
    <n v="178"/>
    <n v="1"/>
    <n v="224.36"/>
    <n v="25531.798449612401"/>
    <b v="0"/>
    <n v="221.35"/>
    <n v="1.3598373616444632E-2"/>
    <d v="2025-06-30T00:00:00"/>
    <m/>
  </r>
  <r>
    <x v="128"/>
    <s v="COMP006"/>
    <n v="221.73"/>
    <n v="222.88"/>
    <n v="220.58"/>
    <n v="222.38"/>
    <n v="2988"/>
    <n v="181"/>
    <n v="1"/>
    <n v="222.38"/>
    <n v="25531.798449612401"/>
    <b v="0"/>
    <n v="224.36"/>
    <n v="-8.8251025138171603E-3"/>
    <d v="2025-06-30T00:00:00"/>
    <m/>
  </r>
  <r>
    <x v="0"/>
    <s v="COMP007"/>
    <n v="451.6"/>
    <n v="456.73"/>
    <n v="446.47"/>
    <n v="453.01"/>
    <n v="33115"/>
    <n v="1"/>
    <n v="1"/>
    <n v="453.01"/>
    <n v="25383.449612403099"/>
    <b v="0"/>
    <b v="0"/>
    <n v="0"/>
    <d v="2025-01-31T00:00:00"/>
    <m/>
  </r>
  <r>
    <x v="1"/>
    <s v="COMP007"/>
    <n v="455.77"/>
    <n v="457.35"/>
    <n v="454.19"/>
    <n v="455.26"/>
    <n v="6520"/>
    <n v="2"/>
    <n v="1"/>
    <n v="455.26"/>
    <n v="25383.449612403099"/>
    <b v="0"/>
    <n v="453.01"/>
    <n v="4.9667777753250484E-3"/>
    <d v="2025-01-31T00:00:00"/>
    <m/>
  </r>
  <r>
    <x v="2"/>
    <s v="COMP007"/>
    <n v="450.26"/>
    <n v="457.49"/>
    <n v="443.03"/>
    <n v="450.82"/>
    <n v="42605"/>
    <n v="3"/>
    <n v="1"/>
    <n v="450.82"/>
    <n v="25383.449612403099"/>
    <b v="0"/>
    <n v="455.26"/>
    <n v="-9.7526688046391027E-3"/>
    <d v="2025-01-31T00:00:00"/>
    <m/>
  </r>
  <r>
    <x v="3"/>
    <s v="COMP007"/>
    <n v="453.35"/>
    <n v="458.26"/>
    <n v="448.45"/>
    <n v="451.13"/>
    <n v="14045"/>
    <n v="6"/>
    <n v="1"/>
    <n v="451.13"/>
    <n v="25383.449612403099"/>
    <b v="0"/>
    <n v="450.82"/>
    <n v="6.8763586353755887E-4"/>
    <d v="2025-01-31T00:00:00"/>
    <m/>
  </r>
  <r>
    <x v="4"/>
    <s v="COMP007"/>
    <n v="453.76"/>
    <n v="454.22"/>
    <n v="453.29"/>
    <n v="453.47"/>
    <n v="31954"/>
    <n v="7"/>
    <n v="1"/>
    <n v="453.47"/>
    <n v="25383.449612403099"/>
    <b v="0"/>
    <n v="451.13"/>
    <n v="5.1869749296212441E-3"/>
    <d v="2025-01-31T00:00:00"/>
    <m/>
  </r>
  <r>
    <x v="5"/>
    <s v="COMP007"/>
    <n v="467.12"/>
    <n v="474.67"/>
    <n v="459.57"/>
    <n v="467.82"/>
    <n v="22113"/>
    <n v="8"/>
    <n v="1"/>
    <n v="467.82"/>
    <n v="25383.449612403099"/>
    <b v="0"/>
    <n v="453.47"/>
    <n v="3.1644871766599698E-2"/>
    <d v="2025-01-31T00:00:00"/>
    <m/>
  </r>
  <r>
    <x v="6"/>
    <s v="COMP007"/>
    <n v="473.5"/>
    <n v="475.67"/>
    <n v="471.33"/>
    <n v="472.33"/>
    <n v="44939"/>
    <n v="9"/>
    <n v="1"/>
    <n v="472.33"/>
    <n v="25383.449612403099"/>
    <b v="0"/>
    <n v="467.82"/>
    <n v="9.640460005985188E-3"/>
    <d v="2025-01-31T00:00:00"/>
    <m/>
  </r>
  <r>
    <x v="7"/>
    <s v="COMP007"/>
    <n v="480.18"/>
    <n v="481.77"/>
    <n v="478.6"/>
    <n v="480.63"/>
    <n v="27829"/>
    <n v="10"/>
    <n v="1"/>
    <n v="480.63"/>
    <n v="25383.449612403099"/>
    <b v="0"/>
    <n v="472.33"/>
    <n v="1.7572459932674214E-2"/>
    <d v="2025-01-31T00:00:00"/>
    <m/>
  </r>
  <r>
    <x v="8"/>
    <s v="COMP007"/>
    <n v="491.84"/>
    <n v="493.86"/>
    <n v="489.82"/>
    <n v="492.22"/>
    <n v="32870"/>
    <n v="13"/>
    <n v="1"/>
    <n v="492.22"/>
    <n v="25383.449612403099"/>
    <b v="0"/>
    <n v="480.63"/>
    <n v="2.4114183467532264E-2"/>
    <d v="2025-01-31T00:00:00"/>
    <m/>
  </r>
  <r>
    <x v="9"/>
    <s v="COMP007"/>
    <n v="495.45"/>
    <n v="497.7"/>
    <n v="493.2"/>
    <n v="495.38"/>
    <n v="38275"/>
    <n v="14"/>
    <n v="1"/>
    <n v="495.38"/>
    <n v="25383.449612403099"/>
    <b v="0"/>
    <n v="492.22"/>
    <n v="6.4198935435373777E-3"/>
    <d v="2025-01-31T00:00:00"/>
    <m/>
  </r>
  <r>
    <x v="10"/>
    <s v="COMP007"/>
    <n v="495.22"/>
    <n v="502.97"/>
    <n v="487.48"/>
    <n v="497.28"/>
    <n v="9328"/>
    <n v="15"/>
    <n v="1"/>
    <n v="497.28"/>
    <n v="25383.449612403099"/>
    <b v="0"/>
    <n v="495.38"/>
    <n v="3.835439460616047E-3"/>
    <d v="2025-01-31T00:00:00"/>
    <m/>
  </r>
  <r>
    <x v="11"/>
    <s v="COMP007"/>
    <n v="490.7"/>
    <n v="494.84"/>
    <n v="486.55"/>
    <n v="490.76"/>
    <n v="36010"/>
    <n v="16"/>
    <n v="1"/>
    <n v="490.76"/>
    <n v="25383.449612403099"/>
    <b v="0"/>
    <n v="497.28"/>
    <n v="-1.3111325611325575E-2"/>
    <d v="2025-01-31T00:00:00"/>
    <m/>
  </r>
  <r>
    <x v="12"/>
    <s v="COMP007"/>
    <n v="490.13"/>
    <n v="496.99"/>
    <n v="483.28"/>
    <n v="490.16"/>
    <n v="9640"/>
    <n v="17"/>
    <n v="1"/>
    <n v="490.16"/>
    <n v="25383.449612403099"/>
    <b v="0"/>
    <n v="490.76"/>
    <n v="-1.2225935284048534E-3"/>
    <d v="2025-01-31T00:00:00"/>
    <m/>
  </r>
  <r>
    <x v="13"/>
    <s v="COMP007"/>
    <n v="485.23"/>
    <n v="487.81"/>
    <n v="482.65"/>
    <n v="485.83"/>
    <n v="38004"/>
    <n v="20"/>
    <n v="1"/>
    <n v="485.83"/>
    <n v="25383.449612403099"/>
    <b v="0"/>
    <n v="490.16"/>
    <n v="-8.8338501713726963E-3"/>
    <d v="2025-01-31T00:00:00"/>
    <m/>
  </r>
  <r>
    <x v="14"/>
    <s v="COMP007"/>
    <n v="484.65"/>
    <n v="491.91"/>
    <n v="477.39"/>
    <n v="483.5"/>
    <n v="13207"/>
    <n v="21"/>
    <n v="1"/>
    <n v="483.5"/>
    <n v="25383.449612403099"/>
    <b v="0"/>
    <n v="485.83"/>
    <n v="-4.7959162670069451E-3"/>
    <d v="2025-01-31T00:00:00"/>
    <m/>
  </r>
  <r>
    <x v="15"/>
    <s v="COMP007"/>
    <n v="496.37"/>
    <n v="504.5"/>
    <n v="488.25"/>
    <n v="495.14"/>
    <n v="29916"/>
    <n v="22"/>
    <n v="1"/>
    <n v="495.14"/>
    <n v="25383.449612403099"/>
    <b v="0"/>
    <n v="483.5"/>
    <n v="2.4074457083764191E-2"/>
    <d v="2025-01-31T00:00:00"/>
    <m/>
  </r>
  <r>
    <x v="16"/>
    <s v="COMP007"/>
    <n v="494.89"/>
    <n v="497.14"/>
    <n v="492.63"/>
    <n v="495.98"/>
    <n v="20071"/>
    <n v="23"/>
    <n v="1"/>
    <n v="495.98"/>
    <n v="25383.449612403099"/>
    <b v="0"/>
    <n v="495.14"/>
    <n v="1.6964898816496988E-3"/>
    <d v="2025-01-31T00:00:00"/>
    <m/>
  </r>
  <r>
    <x v="17"/>
    <s v="COMP007"/>
    <n v="492.95"/>
    <n v="500.27"/>
    <n v="485.62"/>
    <n v="490.65"/>
    <n v="16810"/>
    <n v="24"/>
    <n v="1"/>
    <n v="490.65"/>
    <n v="25383.449612403099"/>
    <b v="0"/>
    <n v="495.98"/>
    <n v="-1.0746401064559137E-2"/>
    <d v="2025-01-31T00:00:00"/>
    <m/>
  </r>
  <r>
    <x v="18"/>
    <s v="COMP007"/>
    <n v="497.83"/>
    <n v="501.38"/>
    <n v="494.27"/>
    <n v="499.34"/>
    <n v="26396"/>
    <n v="27"/>
    <n v="1"/>
    <n v="499.34"/>
    <n v="25383.449612403099"/>
    <b v="0"/>
    <n v="490.65"/>
    <n v="1.7711199429328438E-2"/>
    <d v="2025-01-31T00:00:00"/>
    <m/>
  </r>
  <r>
    <x v="19"/>
    <s v="COMP007"/>
    <n v="506.34"/>
    <n v="513.36"/>
    <n v="499.33"/>
    <n v="505.51"/>
    <n v="40082"/>
    <n v="28"/>
    <n v="1"/>
    <n v="505.51"/>
    <n v="25383.449612403099"/>
    <b v="0"/>
    <n v="499.34"/>
    <n v="1.2356310329635151E-2"/>
    <d v="2025-01-31T00:00:00"/>
    <m/>
  </r>
  <r>
    <x v="20"/>
    <s v="COMP007"/>
    <n v="510.01"/>
    <n v="512.79999999999995"/>
    <n v="507.23"/>
    <n v="512.09"/>
    <n v="41142"/>
    <n v="29"/>
    <n v="1"/>
    <n v="512.09"/>
    <n v="25383.449612403099"/>
    <b v="0"/>
    <n v="505.51"/>
    <n v="1.301655753595387E-2"/>
    <d v="2025-01-31T00:00:00"/>
    <m/>
  </r>
  <r>
    <x v="21"/>
    <s v="COMP007"/>
    <n v="502.74"/>
    <n v="508.27"/>
    <n v="497.21"/>
    <n v="499.43"/>
    <n v="48897"/>
    <n v="30"/>
    <n v="1"/>
    <n v="499.43"/>
    <n v="25383.449612403099"/>
    <b v="0"/>
    <n v="512.09"/>
    <n v="-2.4722216797828555E-2"/>
    <d v="2025-01-31T00:00:00"/>
    <m/>
  </r>
  <r>
    <x v="22"/>
    <s v="COMP007"/>
    <n v="513.21"/>
    <n v="514.54999999999995"/>
    <n v="511.86"/>
    <n v="511.96"/>
    <n v="40579"/>
    <n v="31"/>
    <n v="1"/>
    <n v="511.96"/>
    <n v="25383.449612403099"/>
    <b v="0"/>
    <n v="499.43"/>
    <n v="2.5088601005145813E-2"/>
    <d v="2025-01-31T00:00:00"/>
    <m/>
  </r>
  <r>
    <x v="23"/>
    <s v="COMP007"/>
    <n v="508.21"/>
    <n v="515.58000000000004"/>
    <n v="500.84"/>
    <n v="508.49"/>
    <n v="34272"/>
    <n v="34"/>
    <n v="1"/>
    <n v="508.49"/>
    <n v="25383.449612403099"/>
    <b v="0"/>
    <n v="511.96"/>
    <n v="-6.7778732713492671E-3"/>
    <d v="2025-02-28T00:00:00"/>
    <m/>
  </r>
  <r>
    <x v="24"/>
    <s v="COMP007"/>
    <n v="517.07000000000005"/>
    <n v="522.6"/>
    <n v="511.53"/>
    <n v="513.62"/>
    <n v="26963"/>
    <n v="35"/>
    <n v="1"/>
    <n v="513.62"/>
    <n v="25383.449612403099"/>
    <b v="0"/>
    <n v="508.49"/>
    <n v="1.008869397628271E-2"/>
    <d v="2025-02-28T00:00:00"/>
    <m/>
  </r>
  <r>
    <x v="25"/>
    <s v="COMP007"/>
    <n v="527.91"/>
    <n v="533.88"/>
    <n v="521.95000000000005"/>
    <n v="530.34"/>
    <n v="1717"/>
    <n v="36"/>
    <n v="1"/>
    <n v="530.34"/>
    <n v="25383.449612403099"/>
    <b v="1"/>
    <n v="513.62"/>
    <n v="3.2553249484054414E-2"/>
    <d v="2025-02-28T00:00:00"/>
    <m/>
  </r>
  <r>
    <x v="26"/>
    <s v="COMP007"/>
    <n v="543.38"/>
    <n v="550.64"/>
    <n v="536.13"/>
    <n v="545.07000000000005"/>
    <n v="30100"/>
    <n v="37"/>
    <n v="1"/>
    <n v="545.07000000000005"/>
    <n v="25383.449612403099"/>
    <b v="0"/>
    <n v="530.34"/>
    <n v="2.7774635139721719E-2"/>
    <d v="2025-02-28T00:00:00"/>
    <m/>
  </r>
  <r>
    <x v="27"/>
    <s v="COMP007"/>
    <n v="541.05999999999995"/>
    <n v="543.74"/>
    <n v="538.38"/>
    <n v="538.53"/>
    <n v="44949"/>
    <n v="38"/>
    <n v="1"/>
    <n v="538.53"/>
    <n v="25383.449612403099"/>
    <b v="0"/>
    <n v="545.07000000000005"/>
    <n v="-1.1998458913534182E-2"/>
    <d v="2025-02-28T00:00:00"/>
    <m/>
  </r>
  <r>
    <x v="28"/>
    <s v="COMP007"/>
    <n v="526.74"/>
    <n v="533.04"/>
    <n v="520.44000000000005"/>
    <n v="528.94000000000005"/>
    <n v="44442"/>
    <n v="41"/>
    <n v="1"/>
    <n v="528.94000000000005"/>
    <n v="25383.449612403099"/>
    <b v="0"/>
    <n v="538.53"/>
    <n v="-1.7807735873581636E-2"/>
    <d v="2025-02-28T00:00:00"/>
    <m/>
  </r>
  <r>
    <x v="29"/>
    <s v="COMP007"/>
    <n v="539.08000000000004"/>
    <n v="541.71"/>
    <n v="536.45000000000005"/>
    <n v="538.69000000000005"/>
    <n v="37487"/>
    <n v="42"/>
    <n v="1"/>
    <n v="538.69000000000005"/>
    <n v="25383.449612403099"/>
    <b v="0"/>
    <n v="528.94000000000005"/>
    <n v="1.8433092600294926E-2"/>
    <d v="2025-02-28T00:00:00"/>
    <m/>
  </r>
  <r>
    <x v="30"/>
    <s v="COMP007"/>
    <n v="542.41999999999996"/>
    <n v="549.25"/>
    <n v="535.58000000000004"/>
    <n v="539.78"/>
    <n v="39759"/>
    <n v="43"/>
    <n v="1"/>
    <n v="539.78"/>
    <n v="25383.449612403099"/>
    <b v="0"/>
    <n v="538.69000000000005"/>
    <n v="2.0234272030294196E-3"/>
    <d v="2025-02-28T00:00:00"/>
    <m/>
  </r>
  <r>
    <x v="31"/>
    <s v="COMP007"/>
    <n v="541.35"/>
    <n v="546.9"/>
    <n v="535.79999999999995"/>
    <n v="536.51"/>
    <n v="12064"/>
    <n v="44"/>
    <n v="1"/>
    <n v="536.51"/>
    <n v="25383.449612403099"/>
    <b v="0"/>
    <n v="539.78"/>
    <n v="-6.0580236392604059E-3"/>
    <d v="2025-02-28T00:00:00"/>
    <m/>
  </r>
  <r>
    <x v="32"/>
    <s v="COMP007"/>
    <n v="543.73"/>
    <n v="551.48"/>
    <n v="535.99"/>
    <n v="540.86"/>
    <n v="7476"/>
    <n v="45"/>
    <n v="1"/>
    <n v="540.86"/>
    <n v="25383.449612403099"/>
    <b v="0"/>
    <n v="536.51"/>
    <n v="8.1079569812305876E-3"/>
    <d v="2025-02-28T00:00:00"/>
    <m/>
  </r>
  <r>
    <x v="33"/>
    <s v="COMP007"/>
    <n v="541.88"/>
    <n v="548.55999999999995"/>
    <n v="535.20000000000005"/>
    <n v="539.88"/>
    <n v="23463"/>
    <n v="48"/>
    <n v="1"/>
    <n v="539.88"/>
    <n v="25383.449612403099"/>
    <b v="0"/>
    <n v="540.86"/>
    <n v="-1.8119291498724589E-3"/>
    <d v="2025-02-28T00:00:00"/>
    <m/>
  </r>
  <r>
    <x v="34"/>
    <s v="COMP007"/>
    <n v="549.70000000000005"/>
    <n v="555.07000000000005"/>
    <n v="544.33000000000004"/>
    <n v="544.79999999999995"/>
    <n v="27946"/>
    <n v="49"/>
    <n v="1"/>
    <n v="544.79999999999995"/>
    <n v="25383.449612403099"/>
    <b v="0"/>
    <n v="539.88"/>
    <n v="9.1131362525004797E-3"/>
    <d v="2025-02-28T00:00:00"/>
    <m/>
  </r>
  <r>
    <x v="35"/>
    <s v="COMP007"/>
    <n v="544.67999999999995"/>
    <n v="547.79"/>
    <n v="541.57000000000005"/>
    <n v="545.39"/>
    <n v="23335"/>
    <n v="50"/>
    <n v="1"/>
    <n v="545.39"/>
    <n v="25383.449612403099"/>
    <b v="0"/>
    <n v="544.79999999999995"/>
    <n v="1.0829662261380908E-3"/>
    <d v="2025-02-28T00:00:00"/>
    <m/>
  </r>
  <r>
    <x v="36"/>
    <s v="COMP007"/>
    <n v="549.97"/>
    <n v="557.21"/>
    <n v="542.73"/>
    <n v="550.51"/>
    <n v="23010"/>
    <n v="51"/>
    <n v="1"/>
    <n v="550.51"/>
    <n v="25383.449612403099"/>
    <b v="0"/>
    <n v="545.39"/>
    <n v="9.3877775536771943E-3"/>
    <d v="2025-02-28T00:00:00"/>
    <m/>
  </r>
  <r>
    <x v="37"/>
    <s v="COMP007"/>
    <n v="546.23"/>
    <n v="548.49"/>
    <n v="543.97"/>
    <n v="544.47"/>
    <n v="44626"/>
    <n v="52"/>
    <n v="1"/>
    <n v="544.47"/>
    <n v="25383.449612403099"/>
    <b v="0"/>
    <n v="550.51"/>
    <n v="-1.0971644475123003E-2"/>
    <d v="2025-02-28T00:00:00"/>
    <m/>
  </r>
  <r>
    <x v="38"/>
    <s v="COMP007"/>
    <n v="557.51"/>
    <n v="564.76"/>
    <n v="550.25"/>
    <n v="554.46"/>
    <n v="34665"/>
    <n v="55"/>
    <n v="1"/>
    <n v="554.46"/>
    <n v="25383.449612403099"/>
    <b v="0"/>
    <n v="544.47"/>
    <n v="1.8348118353628314E-2"/>
    <d v="2025-02-28T00:00:00"/>
    <m/>
  </r>
  <r>
    <x v="39"/>
    <s v="COMP007"/>
    <n v="560.48"/>
    <n v="566.89"/>
    <n v="554.07000000000005"/>
    <n v="559.49"/>
    <n v="15683"/>
    <n v="56"/>
    <n v="1"/>
    <n v="559.49"/>
    <n v="25383.449612403099"/>
    <b v="0"/>
    <n v="554.46"/>
    <n v="9.0718897666197239E-3"/>
    <d v="2025-02-28T00:00:00"/>
    <m/>
  </r>
  <r>
    <x v="40"/>
    <s v="COMP007"/>
    <n v="567.22"/>
    <n v="571.33000000000004"/>
    <n v="563.12"/>
    <n v="564.19000000000005"/>
    <n v="45535"/>
    <n v="57"/>
    <n v="1"/>
    <n v="564.19000000000005"/>
    <n v="25383.449612403099"/>
    <b v="0"/>
    <n v="559.49"/>
    <n v="8.4005076051404774E-3"/>
    <d v="2025-02-28T00:00:00"/>
    <m/>
  </r>
  <r>
    <x v="41"/>
    <s v="COMP007"/>
    <n v="559.12"/>
    <n v="562.54"/>
    <n v="555.70000000000005"/>
    <n v="556.44000000000005"/>
    <n v="22639"/>
    <n v="58"/>
    <n v="1"/>
    <n v="556.44000000000005"/>
    <n v="25383.449612403099"/>
    <b v="0"/>
    <n v="564.19000000000005"/>
    <n v="-1.3736507205019585E-2"/>
    <d v="2025-02-28T00:00:00"/>
    <m/>
  </r>
  <r>
    <x v="42"/>
    <s v="COMP007"/>
    <n v="567.91999999999996"/>
    <n v="573.46"/>
    <n v="562.38"/>
    <n v="568.62"/>
    <n v="4439"/>
    <n v="59"/>
    <n v="1"/>
    <n v="568.62"/>
    <n v="25383.449612403099"/>
    <b v="0"/>
    <n v="556.44000000000005"/>
    <n v="2.1889152469268831E-2"/>
    <d v="2025-02-28T00:00:00"/>
    <m/>
  </r>
  <r>
    <x v="43"/>
    <s v="COMP007"/>
    <n v="568.36"/>
    <n v="577.20000000000005"/>
    <n v="559.52"/>
    <n v="568.65"/>
    <n v="12577"/>
    <n v="62"/>
    <n v="1"/>
    <n v="568.65"/>
    <n v="25383.449612403099"/>
    <b v="0"/>
    <n v="568.62"/>
    <n v="5.275931201852329E-5"/>
    <d v="2025-03-31T00:00:00"/>
    <m/>
  </r>
  <r>
    <x v="44"/>
    <s v="COMP007"/>
    <n v="578.29999999999995"/>
    <n v="582.74"/>
    <n v="573.86"/>
    <n v="574.03"/>
    <n v="25255"/>
    <n v="63"/>
    <n v="1"/>
    <n v="574.03"/>
    <n v="25383.449612403099"/>
    <b v="0"/>
    <n v="568.65"/>
    <n v="9.4610041325947341E-3"/>
    <d v="2025-03-31T00:00:00"/>
    <m/>
  </r>
  <r>
    <x v="45"/>
    <s v="COMP007"/>
    <n v="573.70000000000005"/>
    <n v="579.99"/>
    <n v="567.41999999999996"/>
    <n v="571.84"/>
    <n v="36931"/>
    <n v="64"/>
    <n v="1"/>
    <n v="571.84"/>
    <n v="25383.449612403099"/>
    <b v="0"/>
    <n v="574.03"/>
    <n v="-3.8151316133302111E-3"/>
    <d v="2025-03-31T00:00:00"/>
    <m/>
  </r>
  <r>
    <x v="46"/>
    <s v="COMP007"/>
    <n v="569.87"/>
    <n v="576.09"/>
    <n v="563.64"/>
    <n v="573.86"/>
    <n v="36740"/>
    <n v="65"/>
    <n v="1"/>
    <n v="573.86"/>
    <n v="25383.449612403099"/>
    <b v="0"/>
    <n v="571.84"/>
    <n v="3.5324566312254857E-3"/>
    <d v="2025-03-31T00:00:00"/>
    <m/>
  </r>
  <r>
    <x v="47"/>
    <s v="COMP007"/>
    <n v="575.57000000000005"/>
    <n v="577.97"/>
    <n v="573.16999999999996"/>
    <n v="576.15"/>
    <n v="18374"/>
    <n v="66"/>
    <n v="1"/>
    <n v="576.15"/>
    <n v="25383.449612403099"/>
    <b v="0"/>
    <n v="573.86"/>
    <n v="3.9905203359703826E-3"/>
    <d v="2025-03-31T00:00:00"/>
    <m/>
  </r>
  <r>
    <x v="48"/>
    <s v="COMP007"/>
    <n v="555.85"/>
    <n v="562.80999999999995"/>
    <n v="548.89"/>
    <n v="556.16999999999996"/>
    <n v="1489"/>
    <n v="69"/>
    <n v="1"/>
    <n v="556.16999999999996"/>
    <n v="25383.449612403099"/>
    <b v="1"/>
    <n v="576.15"/>
    <n v="-3.4678469148659234E-2"/>
    <d v="2025-03-31T00:00:00"/>
    <m/>
  </r>
  <r>
    <x v="49"/>
    <s v="COMP007"/>
    <n v="560.1"/>
    <n v="566.89"/>
    <n v="553.30999999999995"/>
    <n v="560.4"/>
    <n v="20275"/>
    <n v="70"/>
    <n v="1"/>
    <n v="560.4"/>
    <n v="25383.449612403099"/>
    <b v="0"/>
    <n v="556.16999999999996"/>
    <n v="7.6055882194293444E-3"/>
    <d v="2025-03-31T00:00:00"/>
    <m/>
  </r>
  <r>
    <x v="50"/>
    <s v="COMP007"/>
    <n v="573.19000000000005"/>
    <n v="580.03"/>
    <n v="566.35"/>
    <n v="574.58000000000004"/>
    <n v="33821"/>
    <n v="71"/>
    <n v="1"/>
    <n v="574.58000000000004"/>
    <n v="25383.449612403099"/>
    <b v="0"/>
    <n v="560.4"/>
    <n v="2.530335474660968E-2"/>
    <d v="2025-03-31T00:00:00"/>
    <m/>
  </r>
  <r>
    <x v="51"/>
    <s v="COMP007"/>
    <n v="577.47"/>
    <n v="583.11"/>
    <n v="571.83000000000004"/>
    <n v="578.64"/>
    <n v="39712"/>
    <n v="72"/>
    <n v="1"/>
    <n v="578.64"/>
    <n v="25383.449612403099"/>
    <b v="0"/>
    <n v="574.58000000000004"/>
    <n v="7.0660308399177578E-3"/>
    <d v="2025-03-31T00:00:00"/>
    <m/>
  </r>
  <r>
    <x v="52"/>
    <s v="COMP007"/>
    <n v="571.99"/>
    <n v="574.6"/>
    <n v="569.38"/>
    <n v="571.84"/>
    <n v="2629"/>
    <n v="73"/>
    <n v="1"/>
    <n v="571.84"/>
    <n v="25383.449612403099"/>
    <b v="0"/>
    <n v="578.64"/>
    <n v="-1.175169362643432E-2"/>
    <d v="2025-03-31T00:00:00"/>
    <m/>
  </r>
  <r>
    <x v="53"/>
    <s v="COMP007"/>
    <n v="577.51"/>
    <n v="586.70000000000005"/>
    <n v="568.32000000000005"/>
    <n v="576.67999999999995"/>
    <n v="46450"/>
    <n v="76"/>
    <n v="1"/>
    <n v="576.67999999999995"/>
    <n v="25383.449612403099"/>
    <b v="0"/>
    <n v="571.84"/>
    <n v="8.4639059876887197E-3"/>
    <d v="2025-03-31T00:00:00"/>
    <m/>
  </r>
  <r>
    <x v="54"/>
    <s v="COMP007"/>
    <n v="585.22"/>
    <n v="586.76"/>
    <n v="583.66999999999996"/>
    <n v="584.57000000000005"/>
    <n v="19945"/>
    <n v="77"/>
    <n v="1"/>
    <n v="584.57000000000005"/>
    <n v="25383.449612403099"/>
    <b v="0"/>
    <n v="576.67999999999995"/>
    <n v="1.3681764583478013E-2"/>
    <d v="2025-03-31T00:00:00"/>
    <m/>
  </r>
  <r>
    <x v="55"/>
    <s v="COMP007"/>
    <n v="586.66999999999996"/>
    <n v="590.07000000000005"/>
    <n v="583.27"/>
    <n v="588.49"/>
    <n v="5886"/>
    <n v="78"/>
    <n v="1"/>
    <n v="588.49"/>
    <n v="25383.449612403099"/>
    <b v="0"/>
    <n v="584.57000000000005"/>
    <n v="6.705783738474364E-3"/>
    <d v="2025-03-31T00:00:00"/>
    <m/>
  </r>
  <r>
    <x v="56"/>
    <s v="COMP007"/>
    <n v="587.28"/>
    <n v="595.84"/>
    <n v="578.72"/>
    <n v="588.08000000000004"/>
    <n v="17767"/>
    <n v="79"/>
    <n v="1"/>
    <n v="588.08000000000004"/>
    <n v="25383.449612403099"/>
    <b v="0"/>
    <n v="588.49"/>
    <n v="-6.9669832962321906E-4"/>
    <d v="2025-03-31T00:00:00"/>
    <m/>
  </r>
  <r>
    <x v="57"/>
    <s v="COMP007"/>
    <n v="586.53"/>
    <n v="592.87"/>
    <n v="580.17999999999995"/>
    <n v="586.42999999999995"/>
    <n v="13226"/>
    <n v="80"/>
    <n v="1"/>
    <n v="586.42999999999995"/>
    <n v="25383.449612403099"/>
    <b v="0"/>
    <n v="588.08000000000004"/>
    <n v="-2.8057407155490594E-3"/>
    <d v="2025-03-31T00:00:00"/>
    <m/>
  </r>
  <r>
    <x v="58"/>
    <s v="COMP007"/>
    <n v="586.58000000000004"/>
    <n v="592.20000000000005"/>
    <n v="580.96"/>
    <n v="584.75"/>
    <n v="48788"/>
    <n v="83"/>
    <n v="1"/>
    <n v="584.75"/>
    <n v="25383.449612403099"/>
    <b v="0"/>
    <n v="586.42999999999995"/>
    <n v="-2.8647920467915183E-3"/>
    <d v="2025-03-31T00:00:00"/>
    <m/>
  </r>
  <r>
    <x v="59"/>
    <s v="COMP007"/>
    <n v="592.20000000000005"/>
    <n v="599.79999999999995"/>
    <n v="584.59"/>
    <n v="590.05999999999995"/>
    <n v="49908"/>
    <n v="84"/>
    <n v="1"/>
    <n v="590.05999999999995"/>
    <n v="25383.449612403099"/>
    <b v="0"/>
    <n v="584.75"/>
    <n v="9.0808037622914835E-3"/>
    <d v="2025-03-31T00:00:00"/>
    <m/>
  </r>
  <r>
    <x v="60"/>
    <s v="COMP007"/>
    <n v="578.85"/>
    <n v="587.41999999999996"/>
    <n v="570.27"/>
    <n v="579.83000000000004"/>
    <n v="49564"/>
    <n v="85"/>
    <n v="1"/>
    <n v="579.83000000000004"/>
    <n v="25383.449612403099"/>
    <b v="0"/>
    <n v="590.05999999999995"/>
    <n v="-1.7337219943734376E-2"/>
    <d v="2025-03-31T00:00:00"/>
    <m/>
  </r>
  <r>
    <x v="61"/>
    <s v="COMP007"/>
    <n v="577.47"/>
    <n v="586.66"/>
    <n v="568.27"/>
    <n v="577.25"/>
    <n v="11006"/>
    <n v="86"/>
    <n v="1"/>
    <n v="577.25"/>
    <n v="25383.449612403099"/>
    <b v="0"/>
    <n v="579.83000000000004"/>
    <n v="-4.4495800493248722E-3"/>
    <d v="2025-03-31T00:00:00"/>
    <m/>
  </r>
  <r>
    <x v="62"/>
    <s v="COMP007"/>
    <n v="590.28"/>
    <n v="600.70000000000005"/>
    <n v="579.85"/>
    <n v="589.12"/>
    <n v="21324"/>
    <n v="87"/>
    <n v="1"/>
    <n v="589.12"/>
    <n v="25383.449612403099"/>
    <b v="0"/>
    <n v="577.25"/>
    <n v="2.0563014291901265E-2"/>
    <d v="2025-03-31T00:00:00"/>
    <m/>
  </r>
  <r>
    <x v="63"/>
    <s v="COMP007"/>
    <n v="605.11"/>
    <n v="610.51"/>
    <n v="599.70000000000005"/>
    <n v="601.52"/>
    <n v="30063"/>
    <n v="90"/>
    <n v="1"/>
    <n v="601.52"/>
    <n v="25383.449612403099"/>
    <b v="0"/>
    <n v="589.12"/>
    <n v="2.104834329168926E-2"/>
    <d v="2025-03-31T00:00:00"/>
    <m/>
  </r>
  <r>
    <x v="64"/>
    <s v="COMP007"/>
    <n v="589.21"/>
    <n v="590.92999999999995"/>
    <n v="587.49"/>
    <n v="590.55999999999995"/>
    <n v="2093"/>
    <n v="91"/>
    <n v="1"/>
    <n v="590.55999999999995"/>
    <n v="25383.449612403099"/>
    <b v="1"/>
    <n v="601.52"/>
    <n v="-1.8220508046282811E-2"/>
    <d v="2025-04-30T00:00:00"/>
    <m/>
  </r>
  <r>
    <x v="65"/>
    <s v="COMP007"/>
    <n v="579.58000000000004"/>
    <n v="587.16999999999996"/>
    <n v="571.99"/>
    <n v="582.34"/>
    <n v="6710"/>
    <n v="92"/>
    <n v="1"/>
    <n v="582.34"/>
    <n v="25383.449612403099"/>
    <b v="0"/>
    <n v="590.55999999999995"/>
    <n v="-1.3918992143050519E-2"/>
    <d v="2025-04-30T00:00:00"/>
    <m/>
  </r>
  <r>
    <x v="66"/>
    <s v="COMP007"/>
    <n v="583.5"/>
    <n v="586.96"/>
    <n v="580.04"/>
    <n v="580.49"/>
    <n v="34457"/>
    <n v="93"/>
    <n v="1"/>
    <n v="580.49"/>
    <n v="25383.449612403099"/>
    <b v="0"/>
    <n v="582.34"/>
    <n v="-3.1768382731737861E-3"/>
    <d v="2025-04-30T00:00:00"/>
    <m/>
  </r>
  <r>
    <x v="67"/>
    <s v="COMP007"/>
    <n v="589.28"/>
    <n v="596.4"/>
    <n v="582.16"/>
    <n v="587.20000000000005"/>
    <n v="1365"/>
    <n v="94"/>
    <n v="1"/>
    <n v="587.20000000000005"/>
    <n v="25383.449612403099"/>
    <b v="1"/>
    <n v="580.49"/>
    <n v="1.1559199986218602E-2"/>
    <d v="2025-04-30T00:00:00"/>
    <m/>
  </r>
  <r>
    <x v="68"/>
    <s v="COMP007"/>
    <n v="577.20000000000005"/>
    <n v="584.16"/>
    <n v="570.24"/>
    <n v="573.97"/>
    <n v="25476"/>
    <n v="97"/>
    <n v="1"/>
    <n v="573.97"/>
    <n v="25383.449612403099"/>
    <b v="0"/>
    <n v="587.20000000000005"/>
    <n v="-2.2530653950953709E-2"/>
    <d v="2025-04-30T00:00:00"/>
    <m/>
  </r>
  <r>
    <x v="69"/>
    <s v="COMP007"/>
    <n v="572.39"/>
    <n v="578.72"/>
    <n v="566.05999999999995"/>
    <n v="573.71"/>
    <n v="33001"/>
    <n v="98"/>
    <n v="1"/>
    <n v="573.71"/>
    <n v="25383.449612403099"/>
    <b v="0"/>
    <n v="573.97"/>
    <n v="-4.5298534766623845E-4"/>
    <d v="2025-04-30T00:00:00"/>
    <m/>
  </r>
  <r>
    <x v="70"/>
    <s v="COMP007"/>
    <n v="570.05999999999995"/>
    <n v="578.96"/>
    <n v="561.16"/>
    <n v="570.42999999999995"/>
    <n v="22372"/>
    <n v="99"/>
    <n v="1"/>
    <n v="570.42999999999995"/>
    <n v="25383.449612403099"/>
    <b v="0"/>
    <n v="573.71"/>
    <n v="-5.7171741820782034E-3"/>
    <d v="2025-04-30T00:00:00"/>
    <m/>
  </r>
  <r>
    <x v="71"/>
    <s v="COMP007"/>
    <n v="580.02"/>
    <n v="580.96"/>
    <n v="579.07000000000005"/>
    <n v="580.17999999999995"/>
    <n v="28923"/>
    <n v="100"/>
    <n v="1"/>
    <n v="580.17999999999995"/>
    <n v="25383.449612403099"/>
    <b v="0"/>
    <n v="570.42999999999995"/>
    <n v="1.7092368914678403E-2"/>
    <d v="2025-04-30T00:00:00"/>
    <m/>
  </r>
  <r>
    <x v="72"/>
    <s v="COMP007"/>
    <n v="568.01"/>
    <n v="578.45000000000005"/>
    <n v="557.57000000000005"/>
    <n v="568.17999999999995"/>
    <n v="10306"/>
    <n v="101"/>
    <n v="1"/>
    <n v="568.17999999999995"/>
    <n v="25383.449612403099"/>
    <b v="0"/>
    <n v="580.17999999999995"/>
    <n v="-2.0683236237029889E-2"/>
    <d v="2025-04-30T00:00:00"/>
    <m/>
  </r>
  <r>
    <x v="73"/>
    <s v="COMP007"/>
    <n v="568.69000000000005"/>
    <n v="578.16"/>
    <n v="559.22"/>
    <n v="568.98"/>
    <n v="38228"/>
    <n v="104"/>
    <n v="1"/>
    <n v="568.98"/>
    <n v="25383.449612403099"/>
    <b v="0"/>
    <n v="568.17999999999995"/>
    <n v="1.4080045056145381E-3"/>
    <d v="2025-04-30T00:00:00"/>
    <m/>
  </r>
  <r>
    <x v="74"/>
    <s v="COMP007"/>
    <n v="565.70000000000005"/>
    <n v="571.58000000000004"/>
    <n v="559.83000000000004"/>
    <n v="566.29999999999995"/>
    <n v="20212"/>
    <n v="105"/>
    <n v="1"/>
    <n v="566.29999999999995"/>
    <n v="25383.449612403099"/>
    <b v="0"/>
    <n v="568.98"/>
    <n v="-4.7101831347324393E-3"/>
    <d v="2025-04-30T00:00:00"/>
    <m/>
  </r>
  <r>
    <x v="75"/>
    <s v="COMP007"/>
    <n v="577.64"/>
    <n v="578.52"/>
    <n v="576.76"/>
    <n v="577.02"/>
    <n v="5594"/>
    <n v="106"/>
    <n v="1"/>
    <n v="577.02"/>
    <n v="25383.449612403099"/>
    <b v="0"/>
    <n v="566.29999999999995"/>
    <n v="1.8929895814939129E-2"/>
    <d v="2025-04-30T00:00:00"/>
    <m/>
  </r>
  <r>
    <x v="76"/>
    <s v="COMP007"/>
    <n v="583.79999999999995"/>
    <n v="586.24"/>
    <n v="581.36"/>
    <n v="581.52"/>
    <n v="30179"/>
    <n v="107"/>
    <n v="1"/>
    <n v="581.52"/>
    <n v="25383.449612403099"/>
    <b v="0"/>
    <n v="577.02"/>
    <n v="7.7986898201102221E-3"/>
    <d v="2025-04-30T00:00:00"/>
    <m/>
  </r>
  <r>
    <x v="77"/>
    <s v="COMP007"/>
    <n v="579.82000000000005"/>
    <n v="584.94000000000005"/>
    <n v="574.70000000000005"/>
    <n v="577.38"/>
    <n v="33933"/>
    <n v="108"/>
    <n v="1"/>
    <n v="577.38"/>
    <n v="25383.449612403099"/>
    <b v="0"/>
    <n v="581.52"/>
    <n v="-7.1192736277341908E-3"/>
    <d v="2025-04-30T00:00:00"/>
    <m/>
  </r>
  <r>
    <x v="78"/>
    <s v="COMP007"/>
    <n v="578.51"/>
    <n v="583.96"/>
    <n v="573.05999999999995"/>
    <n v="583.76"/>
    <n v="18375"/>
    <n v="111"/>
    <n v="1"/>
    <n v="583.76"/>
    <n v="25383.449612403099"/>
    <b v="0"/>
    <n v="577.38"/>
    <n v="1.1049915133880626E-2"/>
    <d v="2025-04-30T00:00:00"/>
    <m/>
  </r>
  <r>
    <x v="79"/>
    <s v="COMP007"/>
    <n v="582.07000000000005"/>
    <n v="584.64"/>
    <n v="579.51"/>
    <n v="581.04999999999995"/>
    <n v="37607"/>
    <n v="112"/>
    <n v="1"/>
    <n v="581.04999999999995"/>
    <n v="25383.449612403099"/>
    <b v="0"/>
    <n v="583.76"/>
    <n v="-4.6423187611347753E-3"/>
    <d v="2025-04-30T00:00:00"/>
    <m/>
  </r>
  <r>
    <x v="80"/>
    <s v="COMP007"/>
    <n v="588.88"/>
    <n v="595.84"/>
    <n v="581.91999999999996"/>
    <n v="588.54999999999995"/>
    <n v="47287"/>
    <n v="113"/>
    <n v="1"/>
    <n v="588.54999999999995"/>
    <n v="25383.449612403099"/>
    <b v="0"/>
    <n v="581.04999999999995"/>
    <n v="1.290766715428965E-2"/>
    <d v="2025-04-30T00:00:00"/>
    <m/>
  </r>
  <r>
    <x v="81"/>
    <s v="COMP007"/>
    <n v="587.01"/>
    <n v="591.80999999999995"/>
    <n v="582.21"/>
    <n v="586.94000000000005"/>
    <n v="11776"/>
    <n v="114"/>
    <n v="1"/>
    <n v="586.94000000000005"/>
    <n v="25383.449612403099"/>
    <b v="0"/>
    <n v="588.54999999999995"/>
    <n v="-2.7355364879787613E-3"/>
    <d v="2025-04-30T00:00:00"/>
    <m/>
  </r>
  <r>
    <x v="82"/>
    <s v="COMP007"/>
    <n v="591.54"/>
    <n v="595.75"/>
    <n v="587.33000000000004"/>
    <n v="594.92999999999995"/>
    <n v="9210"/>
    <n v="115"/>
    <n v="1"/>
    <n v="594.92999999999995"/>
    <n v="25383.449612403099"/>
    <b v="0"/>
    <n v="586.94000000000005"/>
    <n v="1.3612975772651199E-2"/>
    <d v="2025-04-30T00:00:00"/>
    <m/>
  </r>
  <r>
    <x v="83"/>
    <s v="COMP007"/>
    <n v="596.76"/>
    <n v="603.64"/>
    <n v="589.88"/>
    <n v="598.35"/>
    <n v="40850"/>
    <n v="118"/>
    <n v="1"/>
    <n v="598.35"/>
    <n v="25383.449612403099"/>
    <b v="0"/>
    <n v="594.92999999999995"/>
    <n v="5.7485754626595952E-3"/>
    <d v="2025-04-30T00:00:00"/>
    <m/>
  </r>
  <r>
    <x v="84"/>
    <s v="COMP007"/>
    <n v="623.65"/>
    <n v="630.80999999999995"/>
    <n v="616.49"/>
    <n v="623.59"/>
    <n v="12094"/>
    <n v="119"/>
    <n v="1"/>
    <n v="623.59"/>
    <n v="25383.449612403099"/>
    <b v="0"/>
    <n v="598.35"/>
    <n v="4.2182669006434373E-2"/>
    <d v="2025-04-30T00:00:00"/>
    <m/>
  </r>
  <r>
    <x v="85"/>
    <s v="COMP007"/>
    <n v="623.32000000000005"/>
    <n v="634.89"/>
    <n v="611.74"/>
    <n v="623.32000000000005"/>
    <n v="7838"/>
    <n v="120"/>
    <n v="1"/>
    <n v="623.32000000000005"/>
    <n v="25383.449612403099"/>
    <b v="0"/>
    <n v="623.59"/>
    <n v="-4.3297679565095946E-4"/>
    <d v="2025-04-30T00:00:00"/>
    <m/>
  </r>
  <r>
    <x v="86"/>
    <s v="COMP007"/>
    <n v="626.39"/>
    <n v="634.23"/>
    <n v="618.54999999999995"/>
    <n v="626.48"/>
    <n v="5996"/>
    <n v="121"/>
    <n v="1"/>
    <n v="626.48"/>
    <n v="25383.449612403099"/>
    <b v="0"/>
    <n v="623.32000000000005"/>
    <n v="5.0696271578001151E-3"/>
    <d v="2025-05-31T00:00:00"/>
    <m/>
  </r>
  <r>
    <x v="87"/>
    <s v="COMP007"/>
    <n v="622.95000000000005"/>
    <n v="635.26"/>
    <n v="610.64"/>
    <n v="622.86"/>
    <n v="15211"/>
    <n v="122"/>
    <n v="1"/>
    <n v="622.86"/>
    <n v="25383.449612403099"/>
    <b v="0"/>
    <n v="626.48"/>
    <n v="-5.7783169454731264E-3"/>
    <d v="2025-05-31T00:00:00"/>
    <m/>
  </r>
  <r>
    <x v="88"/>
    <s v="COMP007"/>
    <n v="625.52"/>
    <n v="633.76"/>
    <n v="617.28"/>
    <n v="623.03"/>
    <n v="25229"/>
    <n v="125"/>
    <n v="1"/>
    <n v="623.03"/>
    <n v="25383.449612403099"/>
    <b v="0"/>
    <n v="622.86"/>
    <n v="2.7293452782320117E-4"/>
    <d v="2025-05-31T00:00:00"/>
    <m/>
  </r>
  <r>
    <x v="89"/>
    <s v="COMP007"/>
    <n v="605.57000000000005"/>
    <n v="609.47"/>
    <n v="601.67999999999995"/>
    <n v="602.32000000000005"/>
    <n v="29554"/>
    <n v="126"/>
    <n v="1"/>
    <n v="602.32000000000005"/>
    <n v="25383.449612403099"/>
    <b v="0"/>
    <n v="623.03"/>
    <n v="-3.3240774922555776E-2"/>
    <d v="2025-05-31T00:00:00"/>
    <m/>
  </r>
  <r>
    <x v="90"/>
    <s v="COMP007"/>
    <n v="608.86"/>
    <n v="616.1"/>
    <n v="601.62"/>
    <n v="606.01"/>
    <n v="40605"/>
    <n v="127"/>
    <n v="1"/>
    <n v="606.01"/>
    <n v="25383.449612403099"/>
    <b v="0"/>
    <n v="602.32000000000005"/>
    <n v="6.1263115951652623E-3"/>
    <d v="2025-05-31T00:00:00"/>
    <m/>
  </r>
  <r>
    <x v="91"/>
    <s v="COMP007"/>
    <n v="612.99"/>
    <n v="621.1"/>
    <n v="604.89"/>
    <n v="616.5"/>
    <n v="26515"/>
    <n v="128"/>
    <n v="1"/>
    <n v="616.5"/>
    <n v="25383.449612403099"/>
    <b v="0"/>
    <n v="606.01"/>
    <n v="1.7309945380439281E-2"/>
    <d v="2025-05-31T00:00:00"/>
    <m/>
  </r>
  <r>
    <x v="92"/>
    <s v="COMP007"/>
    <n v="618.54999999999995"/>
    <n v="625.92999999999995"/>
    <n v="611.16999999999996"/>
    <n v="619.73"/>
    <n v="33254"/>
    <n v="129"/>
    <n v="1"/>
    <n v="619.73"/>
    <n v="25383.449612403099"/>
    <b v="0"/>
    <n v="616.5"/>
    <n v="5.2392538523925681E-3"/>
    <d v="2025-05-31T00:00:00"/>
    <m/>
  </r>
  <r>
    <x v="93"/>
    <s v="COMP007"/>
    <n v="615.22"/>
    <n v="621.58000000000004"/>
    <n v="608.85"/>
    <n v="609.70000000000005"/>
    <n v="1917"/>
    <n v="132"/>
    <n v="1"/>
    <n v="609.70000000000005"/>
    <n v="25383.449612403099"/>
    <b v="1"/>
    <n v="619.73"/>
    <n v="-1.6184467429364358E-2"/>
    <d v="2025-05-31T00:00:00"/>
    <m/>
  </r>
  <r>
    <x v="94"/>
    <s v="COMP007"/>
    <n v="600.82000000000005"/>
    <n v="605.61"/>
    <n v="596.04"/>
    <n v="603.72"/>
    <n v="40104"/>
    <n v="133"/>
    <n v="1"/>
    <n v="603.72"/>
    <n v="25383.449612403099"/>
    <b v="0"/>
    <n v="609.70000000000005"/>
    <n v="-9.8081023454158079E-3"/>
    <d v="2025-05-31T00:00:00"/>
    <m/>
  </r>
  <r>
    <x v="95"/>
    <s v="COMP007"/>
    <n v="582.57000000000005"/>
    <n v="587.76"/>
    <n v="577.39"/>
    <n v="585.65"/>
    <n v="10941"/>
    <n v="134"/>
    <n v="1"/>
    <n v="585.65"/>
    <n v="25383.449612403099"/>
    <b v="0"/>
    <n v="603.72"/>
    <n v="-2.9931093884582337E-2"/>
    <d v="2025-05-31T00:00:00"/>
    <m/>
  </r>
  <r>
    <x v="96"/>
    <s v="COMP007"/>
    <n v="593.82000000000005"/>
    <n v="599.94000000000005"/>
    <n v="587.69000000000005"/>
    <n v="593.05999999999995"/>
    <n v="22133"/>
    <n v="135"/>
    <n v="1"/>
    <n v="593.05999999999995"/>
    <n v="25383.449612403099"/>
    <b v="0"/>
    <n v="585.65"/>
    <n v="1.2652608213096505E-2"/>
    <d v="2025-05-31T00:00:00"/>
    <m/>
  </r>
  <r>
    <x v="97"/>
    <s v="COMP007"/>
    <n v="582.07000000000005"/>
    <n v="586.44000000000005"/>
    <n v="577.70000000000005"/>
    <n v="585.73"/>
    <n v="13192"/>
    <n v="136"/>
    <n v="1"/>
    <n v="585.73"/>
    <n v="25383.449612403099"/>
    <b v="0"/>
    <n v="593.05999999999995"/>
    <n v="-1.235962634472048E-2"/>
    <d v="2025-05-31T00:00:00"/>
    <m/>
  </r>
  <r>
    <x v="98"/>
    <s v="COMP007"/>
    <n v="585.13"/>
    <n v="592.79999999999995"/>
    <n v="577.46"/>
    <n v="585.66"/>
    <n v="22259"/>
    <n v="139"/>
    <n v="1"/>
    <n v="585.66"/>
    <n v="25383.449612403099"/>
    <b v="0"/>
    <n v="585.73"/>
    <n v="-1.1950898878331317E-4"/>
    <d v="2025-05-31T00:00:00"/>
    <m/>
  </r>
  <r>
    <x v="99"/>
    <s v="COMP007"/>
    <n v="583.30999999999995"/>
    <n v="589.98"/>
    <n v="576.64"/>
    <n v="584.66"/>
    <n v="48269"/>
    <n v="140"/>
    <n v="1"/>
    <n v="584.66"/>
    <n v="25383.449612403099"/>
    <b v="0"/>
    <n v="585.66"/>
    <n v="-1.7074753269815252E-3"/>
    <d v="2025-05-31T00:00:00"/>
    <m/>
  </r>
  <r>
    <x v="100"/>
    <s v="COMP007"/>
    <n v="596.15"/>
    <n v="602.25"/>
    <n v="590.04999999999995"/>
    <n v="595.87"/>
    <n v="6213"/>
    <n v="141"/>
    <n v="1"/>
    <n v="595.87"/>
    <n v="25383.449612403099"/>
    <b v="0"/>
    <n v="584.66"/>
    <n v="1.9173536756405495E-2"/>
    <d v="2025-05-31T00:00:00"/>
    <m/>
  </r>
  <r>
    <x v="101"/>
    <s v="COMP007"/>
    <n v="598.41999999999996"/>
    <n v="607.16999999999996"/>
    <n v="589.66999999999996"/>
    <n v="596.65"/>
    <n v="26520"/>
    <n v="142"/>
    <n v="1"/>
    <n v="596.65"/>
    <n v="25383.449612403099"/>
    <b v="0"/>
    <n v="595.87"/>
    <n v="1.3090103546075029E-3"/>
    <d v="2025-05-31T00:00:00"/>
    <m/>
  </r>
  <r>
    <x v="102"/>
    <s v="COMP007"/>
    <n v="599.02"/>
    <n v="606.24"/>
    <n v="591.79999999999995"/>
    <n v="602.9"/>
    <n v="43570"/>
    <n v="143"/>
    <n v="1"/>
    <n v="602.9"/>
    <n v="25383.449612403099"/>
    <b v="0"/>
    <n v="596.65"/>
    <n v="1.0475152937232885E-2"/>
    <d v="2025-05-31T00:00:00"/>
    <m/>
  </r>
  <r>
    <x v="103"/>
    <s v="COMP007"/>
    <n v="608.66"/>
    <n v="614.41"/>
    <n v="602.9"/>
    <n v="607.21"/>
    <n v="12413"/>
    <n v="146"/>
    <n v="1"/>
    <n v="607.21"/>
    <n v="25383.449612403099"/>
    <b v="0"/>
    <n v="602.9"/>
    <n v="7.1487808923537226E-3"/>
    <d v="2025-05-31T00:00:00"/>
    <m/>
  </r>
  <r>
    <x v="104"/>
    <s v="COMP007"/>
    <n v="621.78"/>
    <n v="626.53"/>
    <n v="617.03"/>
    <n v="617.85"/>
    <n v="24513"/>
    <n v="147"/>
    <n v="1"/>
    <n v="617.85"/>
    <n v="25383.449612403099"/>
    <b v="0"/>
    <n v="607.21"/>
    <n v="1.752276807035455E-2"/>
    <d v="2025-05-31T00:00:00"/>
    <m/>
  </r>
  <r>
    <x v="105"/>
    <s v="COMP007"/>
    <n v="612.91999999999996"/>
    <n v="617.17999999999995"/>
    <n v="608.66"/>
    <n v="616.14"/>
    <n v="30299"/>
    <n v="148"/>
    <n v="1"/>
    <n v="616.14"/>
    <n v="25383.449612403099"/>
    <b v="0"/>
    <n v="617.85"/>
    <n v="-2.7676620538966356E-3"/>
    <d v="2025-05-31T00:00:00"/>
    <m/>
  </r>
  <r>
    <x v="106"/>
    <s v="COMP007"/>
    <n v="628.16999999999996"/>
    <n v="634.08000000000004"/>
    <n v="622.26"/>
    <n v="630.97"/>
    <n v="23250"/>
    <n v="149"/>
    <n v="1"/>
    <n v="630.97"/>
    <n v="25383.449612403099"/>
    <b v="0"/>
    <n v="616.14"/>
    <n v="2.4069205050800211E-2"/>
    <d v="2025-05-31T00:00:00"/>
    <m/>
  </r>
  <r>
    <x v="107"/>
    <s v="COMP007"/>
    <n v="611.52"/>
    <n v="618.13"/>
    <n v="604.91"/>
    <n v="615.53"/>
    <n v="2262"/>
    <n v="150"/>
    <n v="1"/>
    <n v="615.53"/>
    <n v="25383.449612403099"/>
    <b v="1"/>
    <n v="630.97"/>
    <n v="-2.4470260075756461E-2"/>
    <d v="2025-05-31T00:00:00"/>
    <m/>
  </r>
  <r>
    <x v="108"/>
    <s v="COMP007"/>
    <n v="624.28"/>
    <n v="630.87"/>
    <n v="617.69000000000005"/>
    <n v="622.37"/>
    <n v="41150"/>
    <n v="153"/>
    <n v="1"/>
    <n v="622.37"/>
    <n v="25383.449612403099"/>
    <b v="0"/>
    <n v="615.53"/>
    <n v="1.1112374701476828E-2"/>
    <d v="2025-06-30T00:00:00"/>
    <m/>
  </r>
  <r>
    <x v="109"/>
    <s v="COMP007"/>
    <n v="612.58000000000004"/>
    <n v="619.28"/>
    <n v="605.87"/>
    <n v="615.75"/>
    <n v="29850"/>
    <n v="154"/>
    <n v="1"/>
    <n v="615.75"/>
    <n v="25383.449612403099"/>
    <b v="0"/>
    <n v="622.37"/>
    <n v="-1.0636759483908293E-2"/>
    <d v="2025-06-30T00:00:00"/>
    <m/>
  </r>
  <r>
    <x v="110"/>
    <s v="COMP007"/>
    <n v="606.78"/>
    <n v="612.46"/>
    <n v="601.1"/>
    <n v="612.09"/>
    <n v="47830"/>
    <n v="155"/>
    <n v="1"/>
    <n v="612.09"/>
    <n v="25383.449612403099"/>
    <b v="0"/>
    <n v="615.75"/>
    <n v="-5.9439707673568298E-3"/>
    <d v="2025-06-30T00:00:00"/>
    <m/>
  </r>
  <r>
    <x v="111"/>
    <s v="COMP007"/>
    <n v="616.54"/>
    <n v="624.08000000000004"/>
    <n v="609.01"/>
    <n v="616.64"/>
    <n v="34998"/>
    <n v="156"/>
    <n v="1"/>
    <n v="616.64"/>
    <n v="25383.449612403099"/>
    <b v="0"/>
    <n v="612.09"/>
    <n v="7.4335473541471912E-3"/>
    <d v="2025-06-30T00:00:00"/>
    <m/>
  </r>
  <r>
    <x v="112"/>
    <s v="COMP007"/>
    <n v="626.04"/>
    <n v="631.69000000000005"/>
    <n v="620.39"/>
    <n v="621.16999999999996"/>
    <n v="15715"/>
    <n v="157"/>
    <n v="1"/>
    <n v="621.16999999999996"/>
    <n v="25383.449612403099"/>
    <b v="0"/>
    <n v="616.64"/>
    <n v="7.3462636222106463E-3"/>
    <d v="2025-06-30T00:00:00"/>
    <m/>
  </r>
  <r>
    <x v="113"/>
    <s v="COMP007"/>
    <n v="620.39"/>
    <n v="626.91999999999996"/>
    <n v="613.87"/>
    <n v="626.08000000000004"/>
    <n v="14232"/>
    <n v="160"/>
    <n v="1"/>
    <n v="626.08000000000004"/>
    <n v="25383.449612403099"/>
    <b v="0"/>
    <n v="621.16999999999996"/>
    <n v="7.9044383985061775E-3"/>
    <d v="2025-06-30T00:00:00"/>
    <m/>
  </r>
  <r>
    <x v="114"/>
    <s v="COMP007"/>
    <n v="614.02"/>
    <n v="623.63"/>
    <n v="604.41"/>
    <n v="615.39"/>
    <n v="26500"/>
    <n v="161"/>
    <n v="1"/>
    <n v="615.39"/>
    <n v="25383.449612403099"/>
    <b v="0"/>
    <n v="626.08000000000004"/>
    <n v="-1.7074495272169778E-2"/>
    <d v="2025-06-30T00:00:00"/>
    <m/>
  </r>
  <r>
    <x v="115"/>
    <s v="COMP007"/>
    <n v="624.99"/>
    <n v="627.94000000000005"/>
    <n v="622.04"/>
    <n v="626.88"/>
    <n v="23449"/>
    <n v="162"/>
    <n v="1"/>
    <n v="626.88"/>
    <n v="25383.449612403099"/>
    <b v="0"/>
    <n v="615.39"/>
    <n v="1.8671086627992019E-2"/>
    <d v="2025-06-30T00:00:00"/>
    <m/>
  </r>
  <r>
    <x v="116"/>
    <s v="COMP007"/>
    <n v="621.49"/>
    <n v="625.11"/>
    <n v="617.87"/>
    <n v="619.95000000000005"/>
    <n v="26338"/>
    <n v="163"/>
    <n v="1"/>
    <n v="619.95000000000005"/>
    <n v="25383.449612403099"/>
    <b v="0"/>
    <n v="626.88"/>
    <n v="-1.1054747320061176E-2"/>
    <d v="2025-06-30T00:00:00"/>
    <m/>
  </r>
  <r>
    <x v="117"/>
    <s v="COMP007"/>
    <n v="615.36"/>
    <n v="619.89"/>
    <n v="610.83000000000004"/>
    <n v="614.13"/>
    <n v="46961"/>
    <n v="164"/>
    <n v="1"/>
    <n v="614.13"/>
    <n v="25383.449612403099"/>
    <b v="0"/>
    <n v="619.95000000000005"/>
    <n v="-9.387853859182272E-3"/>
    <d v="2025-06-30T00:00:00"/>
    <m/>
  </r>
  <r>
    <x v="118"/>
    <s v="COMP007"/>
    <n v="616.98"/>
    <n v="620.16"/>
    <n v="613.79999999999995"/>
    <n v="619.23"/>
    <n v="20539"/>
    <n v="167"/>
    <n v="1"/>
    <n v="619.23"/>
    <n v="25383.449612403099"/>
    <b v="0"/>
    <n v="614.13"/>
    <n v="8.3044306580040434E-3"/>
    <d v="2025-06-30T00:00:00"/>
    <m/>
  </r>
  <r>
    <x v="119"/>
    <s v="COMP007"/>
    <n v="618.47"/>
    <n v="629.16"/>
    <n v="607.78"/>
    <n v="617.15"/>
    <n v="15119"/>
    <n v="168"/>
    <n v="1"/>
    <n v="617.15"/>
    <n v="25383.449612403099"/>
    <b v="0"/>
    <n v="619.23"/>
    <n v="-3.3590103838638968E-3"/>
    <d v="2025-06-30T00:00:00"/>
    <m/>
  </r>
  <r>
    <x v="120"/>
    <s v="COMP007"/>
    <n v="620.35"/>
    <n v="621.12"/>
    <n v="619.59"/>
    <n v="619.70000000000005"/>
    <n v="35710"/>
    <n v="169"/>
    <n v="1"/>
    <n v="619.70000000000005"/>
    <n v="25383.449612403099"/>
    <b v="0"/>
    <n v="617.15"/>
    <n v="4.1318966215669909E-3"/>
    <d v="2025-06-30T00:00:00"/>
    <m/>
  </r>
  <r>
    <x v="121"/>
    <s v="COMP007"/>
    <n v="606.08000000000004"/>
    <n v="612.86"/>
    <n v="599.29"/>
    <n v="603.23"/>
    <n v="26479"/>
    <n v="170"/>
    <n v="1"/>
    <n v="603.23"/>
    <n v="25383.449612403099"/>
    <b v="0"/>
    <n v="619.70000000000005"/>
    <n v="-2.6577376149749921E-2"/>
    <d v="2025-06-30T00:00:00"/>
    <m/>
  </r>
  <r>
    <x v="122"/>
    <s v="COMP007"/>
    <n v="606.75"/>
    <n v="608.20000000000005"/>
    <n v="605.29"/>
    <n v="605.54"/>
    <n v="18033"/>
    <n v="171"/>
    <n v="1"/>
    <n v="605.54"/>
    <n v="25383.449612403099"/>
    <b v="0"/>
    <n v="603.23"/>
    <n v="3.8293851433117473E-3"/>
    <d v="2025-06-30T00:00:00"/>
    <m/>
  </r>
  <r>
    <x v="123"/>
    <s v="COMP007"/>
    <n v="606.75"/>
    <n v="610.46"/>
    <n v="603.03"/>
    <n v="607.35"/>
    <n v="18420"/>
    <n v="174"/>
    <n v="1"/>
    <n v="607.35"/>
    <n v="25383.449612403099"/>
    <b v="0"/>
    <n v="605.54"/>
    <n v="2.9890676090762944E-3"/>
    <d v="2025-06-30T00:00:00"/>
    <m/>
  </r>
  <r>
    <x v="124"/>
    <s v="COMP007"/>
    <n v="602.71"/>
    <n v="604.36"/>
    <n v="601.05999999999995"/>
    <n v="603.6"/>
    <n v="12349"/>
    <n v="175"/>
    <n v="1"/>
    <n v="603.6"/>
    <n v="25383.449612403099"/>
    <b v="0"/>
    <n v="607.35"/>
    <n v="-6.1743640405038276E-3"/>
    <d v="2025-06-30T00:00:00"/>
    <m/>
  </r>
  <r>
    <x v="125"/>
    <s v="COMP007"/>
    <n v="588.89"/>
    <n v="598.74"/>
    <n v="579.04"/>
    <n v="588.16999999999996"/>
    <n v="13453"/>
    <n v="176"/>
    <n v="1"/>
    <n v="588.16999999999996"/>
    <n v="25383.449612403099"/>
    <b v="0"/>
    <n v="603.6"/>
    <n v="-2.556328694499679E-2"/>
    <d v="2025-06-30T00:00:00"/>
    <m/>
  </r>
  <r>
    <x v="126"/>
    <s v="COMP007"/>
    <n v="590.9"/>
    <n v="596.89"/>
    <n v="584.91999999999996"/>
    <n v="586.74"/>
    <n v="16830"/>
    <n v="177"/>
    <n v="1"/>
    <n v="586.74"/>
    <n v="25383.449612403099"/>
    <b v="0"/>
    <n v="588.16999999999996"/>
    <n v="-2.4312698709555913E-3"/>
    <d v="2025-06-30T00:00:00"/>
    <m/>
  </r>
  <r>
    <x v="127"/>
    <s v="COMP007"/>
    <n v="582.32000000000005"/>
    <n v="587.76"/>
    <n v="576.87"/>
    <n v="586.6"/>
    <n v="46066"/>
    <n v="178"/>
    <n v="1"/>
    <n v="586.6"/>
    <n v="25383.449612403099"/>
    <b v="0"/>
    <n v="586.74"/>
    <n v="-2.3860653781911299E-4"/>
    <d v="2025-06-30T00:00:00"/>
    <m/>
  </r>
  <r>
    <x v="128"/>
    <s v="COMP007"/>
    <n v="582.63"/>
    <n v="590.62"/>
    <n v="574.65"/>
    <n v="584.03"/>
    <n v="11692"/>
    <n v="181"/>
    <n v="1"/>
    <n v="584.03"/>
    <n v="25383.449612403099"/>
    <b v="0"/>
    <n v="586.6"/>
    <n v="-4.3811796795091206E-3"/>
    <d v="2025-06-30T00:00:00"/>
    <m/>
  </r>
  <r>
    <x v="0"/>
    <s v="COMP008"/>
    <n v="991.39"/>
    <n v="1001.97"/>
    <n v="980.81"/>
    <n v="986.3"/>
    <n v="25423"/>
    <n v="1"/>
    <n v="4"/>
    <n v="246.57499999999999"/>
    <n v="24664.891472868221"/>
    <b v="0"/>
    <b v="0"/>
    <n v="0"/>
    <d v="2025-01-31T00:00:00"/>
    <m/>
  </r>
  <r>
    <x v="1"/>
    <s v="COMP008"/>
    <n v="972.56"/>
    <n v="983.93"/>
    <n v="961.19"/>
    <n v="977.8"/>
    <n v="2961"/>
    <n v="2"/>
    <n v="4"/>
    <n v="244.45"/>
    <n v="24664.891472868221"/>
    <b v="0"/>
    <n v="986.3"/>
    <n v="-8.6180675250937845E-3"/>
    <d v="2025-01-31T00:00:00"/>
    <m/>
  </r>
  <r>
    <x v="2"/>
    <s v="COMP008"/>
    <n v="985.67"/>
    <n v="997.34"/>
    <n v="974"/>
    <n v="990.54"/>
    <n v="14255"/>
    <n v="3"/>
    <n v="4"/>
    <n v="247.63499999999999"/>
    <n v="24664.891472868221"/>
    <b v="0"/>
    <n v="977.8"/>
    <n v="1.3029249335242391E-2"/>
    <d v="2025-01-31T00:00:00"/>
    <m/>
  </r>
  <r>
    <x v="3"/>
    <s v="COMP008"/>
    <n v="997.05"/>
    <n v="1010.86"/>
    <n v="983.24"/>
    <n v="992.23"/>
    <n v="21389"/>
    <n v="6"/>
    <n v="4"/>
    <n v="248.0575"/>
    <n v="24664.891472868221"/>
    <b v="0"/>
    <n v="990.54"/>
    <n v="1.7061400852061044E-3"/>
    <d v="2025-01-31T00:00:00"/>
    <m/>
  </r>
  <r>
    <x v="4"/>
    <s v="COMP008"/>
    <n v="990.9"/>
    <n v="992.43"/>
    <n v="989.37"/>
    <n v="991.2"/>
    <n v="44919"/>
    <n v="7"/>
    <n v="4"/>
    <n v="247.8"/>
    <n v="24664.891472868221"/>
    <b v="0"/>
    <n v="992.23"/>
    <n v="-1.038065771040961E-3"/>
    <d v="2025-01-31T00:00:00"/>
    <m/>
  </r>
  <r>
    <x v="5"/>
    <s v="COMP008"/>
    <n v="999.71"/>
    <n v="1009.49"/>
    <n v="989.92"/>
    <n v="995.36"/>
    <n v="43358"/>
    <n v="8"/>
    <n v="4"/>
    <n v="248.84"/>
    <n v="24664.891472868221"/>
    <b v="0"/>
    <n v="991.2"/>
    <n v="4.1969330104923005E-3"/>
    <d v="2025-01-31T00:00:00"/>
    <m/>
  </r>
  <r>
    <x v="6"/>
    <s v="COMP008"/>
    <n v="1000.31"/>
    <n v="1014.39"/>
    <n v="986.23"/>
    <n v="995.12"/>
    <n v="32521"/>
    <n v="9"/>
    <n v="4"/>
    <n v="248.78"/>
    <n v="24664.891472868221"/>
    <b v="0"/>
    <n v="995.36"/>
    <n v="-2.4111879119113595E-4"/>
    <d v="2025-01-31T00:00:00"/>
    <m/>
  </r>
  <r>
    <x v="7"/>
    <s v="COMP008"/>
    <n v="1016.8"/>
    <n v="1018.78"/>
    <n v="1014.83"/>
    <n v="1014.93"/>
    <n v="32349"/>
    <n v="10"/>
    <n v="4"/>
    <n v="253.73249999999999"/>
    <n v="24664.891472868221"/>
    <b v="0"/>
    <n v="995.12"/>
    <n v="1.9907146876758527E-2"/>
    <d v="2025-01-31T00:00:00"/>
    <m/>
  </r>
  <r>
    <x v="8"/>
    <s v="COMP008"/>
    <n v="1004.74"/>
    <n v="1018.95"/>
    <n v="990.53"/>
    <n v="1005.64"/>
    <n v="33703"/>
    <n v="13"/>
    <n v="4"/>
    <n v="251.41"/>
    <n v="24664.891472868221"/>
    <b v="0"/>
    <n v="1014.93"/>
    <n v="-9.1533406244765289E-3"/>
    <d v="2025-01-31T00:00:00"/>
    <m/>
  </r>
  <r>
    <x v="9"/>
    <s v="COMP008"/>
    <n v="995.94"/>
    <n v="1000.42"/>
    <n v="991.46"/>
    <n v="994.99"/>
    <n v="5247"/>
    <n v="14"/>
    <n v="4"/>
    <n v="248.7475"/>
    <n v="24664.891472868221"/>
    <b v="0"/>
    <n v="1005.64"/>
    <n v="-1.0590270872280316E-2"/>
    <d v="2025-01-31T00:00:00"/>
    <m/>
  </r>
  <r>
    <x v="10"/>
    <s v="COMP008"/>
    <n v="978.62"/>
    <n v="994.02"/>
    <n v="963.22"/>
    <n v="978.03"/>
    <n v="11703"/>
    <n v="15"/>
    <n v="4"/>
    <n v="244.50749999999999"/>
    <n v="24664.891472868221"/>
    <b v="0"/>
    <n v="994.99"/>
    <n v="-1.704539744118035E-2"/>
    <d v="2025-01-31T00:00:00"/>
    <m/>
  </r>
  <r>
    <x v="11"/>
    <s v="COMP008"/>
    <n v="974.75"/>
    <n v="986.87"/>
    <n v="962.64"/>
    <n v="971.63"/>
    <n v="13392"/>
    <n v="16"/>
    <n v="4"/>
    <n v="242.9075"/>
    <n v="24664.891472868221"/>
    <b v="0"/>
    <n v="978.03"/>
    <n v="-6.5437665511282658E-3"/>
    <d v="2025-01-31T00:00:00"/>
    <m/>
  </r>
  <r>
    <x v="12"/>
    <s v="COMP008"/>
    <n v="961"/>
    <n v="971.3"/>
    <n v="950.7"/>
    <n v="958.58"/>
    <n v="7305"/>
    <n v="17"/>
    <n v="4"/>
    <n v="239.64500000000001"/>
    <n v="24664.891472868221"/>
    <b v="0"/>
    <n v="971.63"/>
    <n v="-1.3431038564062405E-2"/>
    <d v="2025-01-31T00:00:00"/>
    <m/>
  </r>
  <r>
    <x v="13"/>
    <s v="COMP008"/>
    <n v="966.25"/>
    <n v="977.91"/>
    <n v="954.59"/>
    <n v="961.45"/>
    <n v="13427"/>
    <n v="20"/>
    <n v="4"/>
    <n v="240.36250000000001"/>
    <n v="24664.891472868221"/>
    <b v="0"/>
    <n v="958.58"/>
    <n v="2.9940119760479087E-3"/>
    <d v="2025-01-31T00:00:00"/>
    <m/>
  </r>
  <r>
    <x v="14"/>
    <s v="COMP008"/>
    <n v="967.65"/>
    <n v="979.42"/>
    <n v="955.89"/>
    <n v="961.93"/>
    <n v="3230"/>
    <n v="21"/>
    <n v="4"/>
    <n v="240.48249999999999"/>
    <n v="24664.891472868221"/>
    <b v="0"/>
    <n v="961.45"/>
    <n v="4.9924593062551821E-4"/>
    <d v="2025-01-31T00:00:00"/>
    <m/>
  </r>
  <r>
    <x v="15"/>
    <s v="COMP008"/>
    <n v="946"/>
    <n v="951.2"/>
    <n v="940.81"/>
    <n v="949.17"/>
    <n v="27177"/>
    <n v="22"/>
    <n v="4"/>
    <n v="237.29249999999999"/>
    <n v="24664.891472868221"/>
    <b v="0"/>
    <n v="961.93"/>
    <n v="-1.3264998492613799E-2"/>
    <d v="2025-01-31T00:00:00"/>
    <m/>
  </r>
  <r>
    <x v="16"/>
    <s v="COMP008"/>
    <n v="954.96"/>
    <n v="960"/>
    <n v="949.92"/>
    <n v="956.46"/>
    <n v="47040"/>
    <n v="23"/>
    <n v="4"/>
    <n v="239.11500000000001"/>
    <n v="24664.891472868221"/>
    <b v="0"/>
    <n v="949.17"/>
    <n v="7.6803944498878788E-3"/>
    <d v="2025-01-31T00:00:00"/>
    <m/>
  </r>
  <r>
    <x v="17"/>
    <s v="COMP008"/>
    <n v="975.55"/>
    <n v="991.98"/>
    <n v="959.11"/>
    <n v="975.15"/>
    <n v="14780"/>
    <n v="24"/>
    <n v="4"/>
    <n v="243.78749999999999"/>
    <n v="24664.891472868221"/>
    <b v="0"/>
    <n v="956.46"/>
    <n v="1.9540806724797629E-2"/>
    <d v="2025-01-31T00:00:00"/>
    <m/>
  </r>
  <r>
    <x v="18"/>
    <s v="COMP008"/>
    <n v="981.78"/>
    <n v="994.19"/>
    <n v="969.38"/>
    <n v="979.79"/>
    <n v="39652"/>
    <n v="27"/>
    <n v="4"/>
    <n v="244.94749999999999"/>
    <n v="24664.891472868221"/>
    <b v="0"/>
    <n v="975.15"/>
    <n v="4.7582423216940848E-3"/>
    <d v="2025-01-31T00:00:00"/>
    <m/>
  </r>
  <r>
    <x v="19"/>
    <s v="COMP008"/>
    <n v="950.95"/>
    <n v="958.47"/>
    <n v="943.42"/>
    <n v="949.12"/>
    <n v="26901"/>
    <n v="28"/>
    <n v="4"/>
    <n v="237.28"/>
    <n v="24664.891472868221"/>
    <b v="0"/>
    <n v="979.79"/>
    <n v="-3.1302626072933958E-2"/>
    <d v="2025-01-31T00:00:00"/>
    <m/>
  </r>
  <r>
    <x v="20"/>
    <s v="COMP008"/>
    <n v="973.88"/>
    <n v="985.72"/>
    <n v="962.05"/>
    <n v="973.41"/>
    <n v="17260"/>
    <n v="29"/>
    <n v="4"/>
    <n v="243.35249999999999"/>
    <n v="24664.891472868221"/>
    <b v="0"/>
    <n v="949.12"/>
    <n v="2.5592127444369481E-2"/>
    <d v="2025-01-31T00:00:00"/>
    <m/>
  </r>
  <r>
    <x v="21"/>
    <s v="COMP008"/>
    <n v="985.89"/>
    <n v="989.83"/>
    <n v="981.96"/>
    <n v="982.85"/>
    <n v="42430"/>
    <n v="30"/>
    <n v="4"/>
    <n v="245.71250000000001"/>
    <n v="24664.891472868221"/>
    <b v="0"/>
    <n v="973.41"/>
    <n v="9.6978662639587172E-3"/>
    <d v="2025-01-31T00:00:00"/>
    <m/>
  </r>
  <r>
    <x v="22"/>
    <s v="COMP008"/>
    <n v="1004.86"/>
    <n v="1020.89"/>
    <n v="988.84"/>
    <n v="1007.61"/>
    <n v="14026"/>
    <n v="31"/>
    <n v="4"/>
    <n v="251.9025"/>
    <n v="24664.891472868221"/>
    <b v="0"/>
    <n v="982.85"/>
    <n v="2.5192043546828091E-2"/>
    <d v="2025-01-31T00:00:00"/>
    <m/>
  </r>
  <r>
    <x v="23"/>
    <s v="COMP008"/>
    <n v="1020.87"/>
    <n v="1033.3800000000001"/>
    <n v="1008.37"/>
    <n v="1021.8"/>
    <n v="43946"/>
    <n v="34"/>
    <n v="4"/>
    <n v="255.45"/>
    <n v="24664.891472868221"/>
    <b v="0"/>
    <n v="1007.61"/>
    <n v="1.4082829666239855E-2"/>
    <d v="2025-02-28T00:00:00"/>
    <m/>
  </r>
  <r>
    <x v="24"/>
    <s v="COMP008"/>
    <n v="1037.24"/>
    <n v="1047.33"/>
    <n v="1027.1500000000001"/>
    <n v="1038.8"/>
    <n v="8347"/>
    <n v="35"/>
    <n v="4"/>
    <n v="259.7"/>
    <n v="24664.891472868221"/>
    <b v="0"/>
    <n v="1021.8"/>
    <n v="1.6637306713642594E-2"/>
    <d v="2025-02-28T00:00:00"/>
    <m/>
  </r>
  <r>
    <x v="25"/>
    <s v="COMP008"/>
    <n v="1033.24"/>
    <n v="1041.96"/>
    <n v="1024.51"/>
    <n v="1041.73"/>
    <n v="5668"/>
    <n v="36"/>
    <n v="4"/>
    <n v="260.4325"/>
    <n v="24664.891472868221"/>
    <b v="0"/>
    <n v="1038.8"/>
    <n v="2.8205621871390681E-3"/>
    <d v="2025-02-28T00:00:00"/>
    <m/>
  </r>
  <r>
    <x v="26"/>
    <s v="COMP008"/>
    <n v="1045.6199999999999"/>
    <n v="1054.74"/>
    <n v="1036.49"/>
    <n v="1038.54"/>
    <n v="35484"/>
    <n v="37"/>
    <n v="4"/>
    <n v="259.63499999999999"/>
    <n v="24664.891472868221"/>
    <b v="0"/>
    <n v="1041.73"/>
    <n v="-3.0622138173999544E-3"/>
    <d v="2025-02-28T00:00:00"/>
    <m/>
  </r>
  <r>
    <x v="27"/>
    <s v="COMP008"/>
    <n v="1047.29"/>
    <n v="1053.3800000000001"/>
    <n v="1041.21"/>
    <n v="1043.69"/>
    <n v="35028"/>
    <n v="38"/>
    <n v="4"/>
    <n v="260.92250000000001"/>
    <n v="24664.891472868221"/>
    <b v="0"/>
    <n v="1038.54"/>
    <n v="4.9588845879793659E-3"/>
    <d v="2025-02-28T00:00:00"/>
    <m/>
  </r>
  <r>
    <x v="28"/>
    <s v="COMP008"/>
    <n v="1038.3699999999999"/>
    <n v="1046.77"/>
    <n v="1029.98"/>
    <n v="1034.6600000000001"/>
    <n v="31266"/>
    <n v="41"/>
    <n v="4"/>
    <n v="258.66500000000002"/>
    <n v="24664.891472868221"/>
    <b v="0"/>
    <n v="1043.69"/>
    <n v="-8.6519943661431762E-3"/>
    <d v="2025-02-28T00:00:00"/>
    <m/>
  </r>
  <r>
    <x v="29"/>
    <s v="COMP008"/>
    <n v="1039.08"/>
    <n v="1052.96"/>
    <n v="1025.2"/>
    <n v="1040.58"/>
    <n v="15011"/>
    <n v="42"/>
    <n v="4"/>
    <n v="260.14499999999998"/>
    <n v="24664.891472868221"/>
    <b v="0"/>
    <n v="1034.6600000000001"/>
    <n v="5.7216863510716996E-3"/>
    <d v="2025-02-28T00:00:00"/>
    <m/>
  </r>
  <r>
    <x v="30"/>
    <s v="COMP008"/>
    <n v="1004.46"/>
    <n v="1019.37"/>
    <n v="989.55"/>
    <n v="1006.94"/>
    <n v="40019"/>
    <n v="43"/>
    <n v="4"/>
    <n v="251.73500000000001"/>
    <n v="24664.891472868221"/>
    <b v="0"/>
    <n v="1040.58"/>
    <n v="-3.2328124699686593E-2"/>
    <d v="2025-02-28T00:00:00"/>
    <m/>
  </r>
  <r>
    <x v="31"/>
    <s v="COMP008"/>
    <n v="1007.03"/>
    <n v="1009.81"/>
    <n v="1004.25"/>
    <n v="1007.73"/>
    <n v="31663"/>
    <n v="44"/>
    <n v="4"/>
    <n v="251.9325"/>
    <n v="24664.891472868221"/>
    <b v="0"/>
    <n v="1006.94"/>
    <n v="7.8455518700216856E-4"/>
    <d v="2025-02-28T00:00:00"/>
    <m/>
  </r>
  <r>
    <x v="32"/>
    <s v="COMP008"/>
    <n v="1018.61"/>
    <n v="1031.27"/>
    <n v="1005.95"/>
    <n v="1025.19"/>
    <n v="42691"/>
    <n v="45"/>
    <n v="4"/>
    <n v="256.29750000000001"/>
    <n v="24664.891472868221"/>
    <b v="0"/>
    <n v="1007.73"/>
    <n v="1.7326069482897239E-2"/>
    <d v="2025-02-28T00:00:00"/>
    <m/>
  </r>
  <r>
    <x v="33"/>
    <s v="COMP008"/>
    <n v="1034.08"/>
    <n v="1046.8499999999999"/>
    <n v="1021.32"/>
    <n v="1026.6500000000001"/>
    <n v="32417"/>
    <n v="48"/>
    <n v="4"/>
    <n v="256.66250000000002"/>
    <n v="24664.891472868221"/>
    <b v="0"/>
    <n v="1025.19"/>
    <n v="1.4241262595226605E-3"/>
    <d v="2025-02-28T00:00:00"/>
    <m/>
  </r>
  <r>
    <x v="34"/>
    <s v="COMP008"/>
    <n v="1050.3699999999999"/>
    <n v="1058.54"/>
    <n v="1042.2"/>
    <n v="1049.49"/>
    <n v="47326"/>
    <n v="49"/>
    <n v="4"/>
    <n v="262.3725"/>
    <n v="24664.891472868221"/>
    <b v="0"/>
    <n v="1026.6500000000001"/>
    <n v="2.2247114401207729E-2"/>
    <d v="2025-02-28T00:00:00"/>
    <m/>
  </r>
  <r>
    <x v="35"/>
    <s v="COMP008"/>
    <n v="1047.18"/>
    <n v="1048.68"/>
    <n v="1045.69"/>
    <n v="1046.26"/>
    <n v="22031"/>
    <n v="50"/>
    <n v="4"/>
    <n v="261.565"/>
    <n v="24664.891472868221"/>
    <b v="0"/>
    <n v="1049.49"/>
    <n v="-3.077685351932861E-3"/>
    <d v="2025-02-28T00:00:00"/>
    <m/>
  </r>
  <r>
    <x v="36"/>
    <s v="COMP008"/>
    <n v="1064.21"/>
    <n v="1080.78"/>
    <n v="1047.6400000000001"/>
    <n v="1059.81"/>
    <n v="30432"/>
    <n v="51"/>
    <n v="4"/>
    <n v="264.95249999999999"/>
    <n v="24664.891472868221"/>
    <b v="0"/>
    <n v="1046.26"/>
    <n v="1.2950891747749082E-2"/>
    <d v="2025-02-28T00:00:00"/>
    <m/>
  </r>
  <r>
    <x v="37"/>
    <s v="COMP008"/>
    <n v="1050.69"/>
    <n v="1060.51"/>
    <n v="1040.8699999999999"/>
    <n v="1048.4000000000001"/>
    <n v="21884"/>
    <n v="52"/>
    <n v="4"/>
    <n v="262.10000000000002"/>
    <n v="24664.891472868221"/>
    <b v="0"/>
    <n v="1059.81"/>
    <n v="-1.0766080712580421E-2"/>
    <d v="2025-02-28T00:00:00"/>
    <m/>
  </r>
  <r>
    <x v="38"/>
    <s v="COMP008"/>
    <n v="1068.53"/>
    <n v="1077.25"/>
    <n v="1059.81"/>
    <n v="1061.44"/>
    <n v="44618"/>
    <n v="55"/>
    <n v="4"/>
    <n v="265.36"/>
    <n v="24664.891472868221"/>
    <b v="0"/>
    <n v="1048.4000000000001"/>
    <n v="1.2438000763067496E-2"/>
    <d v="2025-02-28T00:00:00"/>
    <m/>
  </r>
  <r>
    <x v="39"/>
    <s v="COMP008"/>
    <n v="1064.68"/>
    <n v="1072.28"/>
    <n v="1057.08"/>
    <n v="1064.8"/>
    <n v="21142"/>
    <n v="56"/>
    <n v="4"/>
    <n v="266.2"/>
    <n v="24664.891472868221"/>
    <b v="0"/>
    <n v="1061.44"/>
    <n v="3.1655110039191096E-3"/>
    <d v="2025-02-28T00:00:00"/>
    <m/>
  </r>
  <r>
    <x v="40"/>
    <s v="COMP008"/>
    <n v="1056.74"/>
    <n v="1063.21"/>
    <n v="1050.27"/>
    <n v="1062.1099999999999"/>
    <n v="9848"/>
    <n v="57"/>
    <n v="4"/>
    <n v="265.52749999999997"/>
    <n v="24664.891472868221"/>
    <b v="0"/>
    <n v="1064.8"/>
    <n v="-2.5262960180316065E-3"/>
    <d v="2025-02-28T00:00:00"/>
    <m/>
  </r>
  <r>
    <x v="41"/>
    <s v="COMP008"/>
    <n v="1033.3699999999999"/>
    <n v="1045.6400000000001"/>
    <n v="1021.1"/>
    <n v="1028.47"/>
    <n v="21908"/>
    <n v="58"/>
    <n v="4"/>
    <n v="257.11750000000001"/>
    <n v="24664.891472868221"/>
    <b v="0"/>
    <n v="1062.1099999999999"/>
    <n v="-3.1672802252120665E-2"/>
    <d v="2025-02-28T00:00:00"/>
    <m/>
  </r>
  <r>
    <x v="42"/>
    <s v="COMP008"/>
    <n v="1031.78"/>
    <n v="1042.67"/>
    <n v="1020.88"/>
    <n v="1025.42"/>
    <n v="43222"/>
    <n v="59"/>
    <n v="4"/>
    <n v="256.35500000000002"/>
    <n v="24664.891472868221"/>
    <b v="0"/>
    <n v="1028.47"/>
    <n v="-2.9655702159518066E-3"/>
    <d v="2025-02-28T00:00:00"/>
    <m/>
  </r>
  <r>
    <x v="43"/>
    <s v="COMP008"/>
    <n v="1023.93"/>
    <n v="1031.3"/>
    <n v="1016.57"/>
    <n v="1028.43"/>
    <n v="10968"/>
    <n v="62"/>
    <n v="4"/>
    <n v="257.10750000000002"/>
    <n v="24664.891472868221"/>
    <b v="0"/>
    <n v="1025.42"/>
    <n v="2.9353825749448914E-3"/>
    <d v="2025-03-31T00:00:00"/>
    <m/>
  </r>
  <r>
    <x v="44"/>
    <s v="COMP008"/>
    <n v="1040.21"/>
    <n v="1045.2"/>
    <n v="1035.22"/>
    <n v="1039.47"/>
    <n v="10275"/>
    <n v="63"/>
    <n v="4"/>
    <n v="259.86750000000001"/>
    <n v="24664.891472868221"/>
    <b v="0"/>
    <n v="1028.43"/>
    <n v="1.0734809369621619E-2"/>
    <d v="2025-03-31T00:00:00"/>
    <m/>
  </r>
  <r>
    <x v="45"/>
    <s v="COMP008"/>
    <n v="1051.72"/>
    <n v="1062.8800000000001"/>
    <n v="1040.56"/>
    <n v="1060.3699999999999"/>
    <n v="1406"/>
    <n v="64"/>
    <n v="4"/>
    <n v="265.09249999999997"/>
    <n v="24664.891472868221"/>
    <b v="1"/>
    <n v="1039.47"/>
    <n v="2.0106400377115127E-2"/>
    <d v="2025-03-31T00:00:00"/>
    <m/>
  </r>
  <r>
    <x v="46"/>
    <s v="COMP008"/>
    <n v="1093.5899999999999"/>
    <n v="1099.73"/>
    <n v="1087.45"/>
    <n v="1088.1600000000001"/>
    <n v="45036"/>
    <n v="65"/>
    <n v="4"/>
    <n v="272.04000000000002"/>
    <n v="24664.891472868221"/>
    <b v="0"/>
    <n v="1060.3699999999999"/>
    <n v="2.6207833114856319E-2"/>
    <d v="2025-03-31T00:00:00"/>
    <m/>
  </r>
  <r>
    <x v="47"/>
    <s v="COMP008"/>
    <n v="1106.33"/>
    <n v="1112.54"/>
    <n v="1100.1199999999999"/>
    <n v="1105.6500000000001"/>
    <n v="3618"/>
    <n v="66"/>
    <n v="4"/>
    <n v="276.41250000000002"/>
    <n v="24664.891472868221"/>
    <b v="0"/>
    <n v="1088.1600000000001"/>
    <n v="1.6073003970004419E-2"/>
    <d v="2025-03-31T00:00:00"/>
    <m/>
  </r>
  <r>
    <x v="48"/>
    <s v="COMP008"/>
    <n v="1094.6500000000001"/>
    <n v="1112.52"/>
    <n v="1076.78"/>
    <n v="1098.1099999999999"/>
    <n v="40696"/>
    <n v="69"/>
    <n v="4"/>
    <n v="274.52749999999997"/>
    <n v="24664.891472868221"/>
    <b v="0"/>
    <n v="1105.6500000000001"/>
    <n v="-6.8195179306292141E-3"/>
    <d v="2025-03-31T00:00:00"/>
    <m/>
  </r>
  <r>
    <x v="49"/>
    <s v="COMP008"/>
    <n v="1095.07"/>
    <n v="1114.47"/>
    <n v="1075.67"/>
    <n v="1094.1600000000001"/>
    <n v="15719"/>
    <n v="70"/>
    <n v="4"/>
    <n v="273.54000000000002"/>
    <n v="24664.891472868221"/>
    <b v="0"/>
    <n v="1098.1099999999999"/>
    <n v="-3.5970895447631096E-3"/>
    <d v="2025-03-31T00:00:00"/>
    <m/>
  </r>
  <r>
    <x v="50"/>
    <s v="COMP008"/>
    <n v="1101.6400000000001"/>
    <n v="1109.94"/>
    <n v="1093.3399999999999"/>
    <n v="1104.6500000000001"/>
    <n v="25042"/>
    <n v="71"/>
    <n v="4"/>
    <n v="276.16250000000002"/>
    <n v="24664.891472868221"/>
    <b v="0"/>
    <n v="1094.1600000000001"/>
    <n v="9.5872632887329164E-3"/>
    <d v="2025-03-31T00:00:00"/>
    <m/>
  </r>
  <r>
    <x v="51"/>
    <s v="COMP008"/>
    <n v="1104.95"/>
    <n v="1113.1500000000001"/>
    <n v="1096.75"/>
    <n v="1112.17"/>
    <n v="27514"/>
    <n v="72"/>
    <n v="4"/>
    <n v="278.04250000000002"/>
    <n v="24664.891472868221"/>
    <b v="0"/>
    <n v="1104.6500000000001"/>
    <n v="6.8075861132485234E-3"/>
    <d v="2025-03-31T00:00:00"/>
    <m/>
  </r>
  <r>
    <x v="52"/>
    <s v="COMP008"/>
    <n v="1130.3900000000001"/>
    <n v="1140.75"/>
    <n v="1120.02"/>
    <n v="1135.5"/>
    <n v="46487"/>
    <n v="73"/>
    <n v="4"/>
    <n v="283.875"/>
    <n v="24664.891472868221"/>
    <b v="0"/>
    <n v="1112.17"/>
    <n v="2.0977008910508219E-2"/>
    <d v="2025-03-31T00:00:00"/>
    <m/>
  </r>
  <r>
    <x v="53"/>
    <s v="COMP008"/>
    <n v="1168.6099999999999"/>
    <n v="1172.9000000000001"/>
    <n v="1164.31"/>
    <n v="1171.81"/>
    <n v="23908"/>
    <n v="76"/>
    <n v="4"/>
    <n v="292.95249999999999"/>
    <n v="24664.891472868221"/>
    <b v="0"/>
    <n v="1135.5"/>
    <n v="3.1977102597974413E-2"/>
    <d v="2025-03-31T00:00:00"/>
    <m/>
  </r>
  <r>
    <x v="54"/>
    <s v="COMP008"/>
    <n v="1207.47"/>
    <n v="1215.06"/>
    <n v="1199.8900000000001"/>
    <n v="1206.05"/>
    <n v="38952"/>
    <n v="77"/>
    <n v="4"/>
    <n v="301.51249999999999"/>
    <n v="24664.891472868221"/>
    <b v="0"/>
    <n v="1171.81"/>
    <n v="2.9219754055691632E-2"/>
    <d v="2025-03-31T00:00:00"/>
    <m/>
  </r>
  <r>
    <x v="55"/>
    <s v="COMP008"/>
    <n v="1225.49"/>
    <n v="1240.17"/>
    <n v="1210.82"/>
    <n v="1229.25"/>
    <n v="48929"/>
    <n v="78"/>
    <n v="4"/>
    <n v="307.3125"/>
    <n v="24664.891472868221"/>
    <b v="0"/>
    <n v="1206.05"/>
    <n v="1.9236350068405163E-2"/>
    <d v="2025-03-31T00:00:00"/>
    <m/>
  </r>
  <r>
    <x v="56"/>
    <s v="COMP008"/>
    <n v="1240.97"/>
    <n v="1251.07"/>
    <n v="1230.8699999999999"/>
    <n v="1237.75"/>
    <n v="30134"/>
    <n v="79"/>
    <n v="4"/>
    <n v="309.4375"/>
    <n v="24664.891472868221"/>
    <b v="0"/>
    <n v="1229.25"/>
    <n v="6.9147854382753714E-3"/>
    <d v="2025-03-31T00:00:00"/>
    <m/>
  </r>
  <r>
    <x v="57"/>
    <s v="COMP008"/>
    <n v="1261.96"/>
    <n v="1269.23"/>
    <n v="1254.7"/>
    <n v="1259.27"/>
    <n v="47799"/>
    <n v="80"/>
    <n v="4"/>
    <n v="314.8175"/>
    <n v="24664.891472868221"/>
    <b v="0"/>
    <n v="1237.75"/>
    <n v="1.7386386588567952E-2"/>
    <d v="2025-03-31T00:00:00"/>
    <m/>
  </r>
  <r>
    <x v="58"/>
    <s v="COMP008"/>
    <n v="1296.32"/>
    <n v="1307.5"/>
    <n v="1285.1400000000001"/>
    <n v="1286.22"/>
    <n v="38292"/>
    <n v="83"/>
    <n v="4"/>
    <n v="321.55500000000001"/>
    <n v="24664.891472868221"/>
    <b v="0"/>
    <n v="1259.27"/>
    <n v="2.1401288047837277E-2"/>
    <d v="2025-03-31T00:00:00"/>
    <m/>
  </r>
  <r>
    <x v="59"/>
    <s v="COMP008"/>
    <n v="1280.31"/>
    <n v="1289.79"/>
    <n v="1270.83"/>
    <n v="1284.1400000000001"/>
    <n v="6313"/>
    <n v="84"/>
    <n v="4"/>
    <n v="321.03500000000003"/>
    <n v="24664.891472868221"/>
    <b v="0"/>
    <n v="1286.22"/>
    <n v="-1.6171417020415847E-3"/>
    <d v="2025-03-31T00:00:00"/>
    <m/>
  </r>
  <r>
    <x v="60"/>
    <s v="COMP008"/>
    <n v="1280.01"/>
    <n v="1290.07"/>
    <n v="1269.95"/>
    <n v="1275.8499999999999"/>
    <n v="5887"/>
    <n v="85"/>
    <n v="4"/>
    <n v="318.96249999999998"/>
    <n v="24664.891472868221"/>
    <b v="0"/>
    <n v="1284.1400000000001"/>
    <n v="-6.4556824022304346E-3"/>
    <d v="2025-03-31T00:00:00"/>
    <m/>
  </r>
  <r>
    <x v="61"/>
    <s v="COMP008"/>
    <n v="1272.8"/>
    <n v="1288.3599999999999"/>
    <n v="1257.25"/>
    <n v="1263.8800000000001"/>
    <n v="4558"/>
    <n v="86"/>
    <n v="4"/>
    <n v="315.97000000000003"/>
    <n v="24664.891472868221"/>
    <b v="0"/>
    <n v="1275.8499999999999"/>
    <n v="-9.3819806403572532E-3"/>
    <d v="2025-03-31T00:00:00"/>
    <m/>
  </r>
  <r>
    <x v="62"/>
    <s v="COMP008"/>
    <n v="1241.97"/>
    <n v="1255.81"/>
    <n v="1228.1400000000001"/>
    <n v="1250.3"/>
    <n v="37343"/>
    <n v="87"/>
    <n v="4"/>
    <n v="312.57499999999999"/>
    <n v="24664.891472868221"/>
    <b v="0"/>
    <n v="1263.8800000000001"/>
    <n v="-1.0744690951672749E-2"/>
    <d v="2025-03-31T00:00:00"/>
    <m/>
  </r>
  <r>
    <x v="63"/>
    <s v="COMP008"/>
    <n v="1230.05"/>
    <n v="1240.43"/>
    <n v="1219.68"/>
    <n v="1229.01"/>
    <n v="40887"/>
    <n v="90"/>
    <n v="4"/>
    <n v="307.2525"/>
    <n v="24664.891472868221"/>
    <b v="0"/>
    <n v="1250.3"/>
    <n v="-1.7027913300807777E-2"/>
    <d v="2025-03-31T00:00:00"/>
    <m/>
  </r>
  <r>
    <x v="64"/>
    <s v="COMP008"/>
    <n v="1228.8699999999999"/>
    <n v="1243.1199999999999"/>
    <n v="1214.6199999999999"/>
    <n v="1233.18"/>
    <n v="32601"/>
    <n v="91"/>
    <n v="4"/>
    <n v="308.29500000000002"/>
    <n v="24664.891472868221"/>
    <b v="0"/>
    <n v="1229.01"/>
    <n v="3.392974833402554E-3"/>
    <d v="2025-04-30T00:00:00"/>
    <m/>
  </r>
  <r>
    <x v="65"/>
    <s v="COMP008"/>
    <n v="1221.06"/>
    <n v="1234.53"/>
    <n v="1207.5899999999999"/>
    <n v="1218.03"/>
    <n v="24099"/>
    <n v="92"/>
    <n v="4"/>
    <n v="304.50749999999999"/>
    <n v="24664.891472868221"/>
    <b v="0"/>
    <n v="1233.18"/>
    <n v="-1.2285311146791296E-2"/>
    <d v="2025-04-30T00:00:00"/>
    <m/>
  </r>
  <r>
    <x v="66"/>
    <s v="COMP008"/>
    <n v="1200.93"/>
    <n v="1217.06"/>
    <n v="1184.79"/>
    <n v="1206.3499999999999"/>
    <n v="20094"/>
    <n v="93"/>
    <n v="4"/>
    <n v="301.58749999999998"/>
    <n v="24664.891472868221"/>
    <b v="0"/>
    <n v="1218.03"/>
    <n v="-9.5892547802599801E-3"/>
    <d v="2025-04-30T00:00:00"/>
    <m/>
  </r>
  <r>
    <x v="67"/>
    <s v="COMP008"/>
    <n v="1220.9100000000001"/>
    <n v="1237.6300000000001"/>
    <n v="1204.2"/>
    <n v="1217.3499999999999"/>
    <n v="2657"/>
    <n v="94"/>
    <n v="4"/>
    <n v="304.33749999999998"/>
    <n v="24664.891472868221"/>
    <b v="0"/>
    <n v="1206.3499999999999"/>
    <n v="9.1184150536743076E-3"/>
    <d v="2025-04-30T00:00:00"/>
    <m/>
  </r>
  <r>
    <x v="68"/>
    <s v="COMP008"/>
    <n v="1222.01"/>
    <n v="1226.22"/>
    <n v="1217.8"/>
    <n v="1220.43"/>
    <n v="4164"/>
    <n v="97"/>
    <n v="4"/>
    <n v="305.10750000000002"/>
    <n v="24664.891472868221"/>
    <b v="0"/>
    <n v="1217.3499999999999"/>
    <n v="2.5300858421983445E-3"/>
    <d v="2025-04-30T00:00:00"/>
    <m/>
  </r>
  <r>
    <x v="69"/>
    <s v="COMP008"/>
    <n v="1235.49"/>
    <n v="1249.81"/>
    <n v="1221.18"/>
    <n v="1227.3399999999999"/>
    <n v="20601"/>
    <n v="98"/>
    <n v="4"/>
    <n v="306.83499999999998"/>
    <n v="24664.891472868221"/>
    <b v="0"/>
    <n v="1220.43"/>
    <n v="5.6619388248403055E-3"/>
    <d v="2025-04-30T00:00:00"/>
    <m/>
  </r>
  <r>
    <x v="70"/>
    <s v="COMP008"/>
    <n v="1245.21"/>
    <n v="1255.17"/>
    <n v="1235.26"/>
    <n v="1248.93"/>
    <n v="5552"/>
    <n v="99"/>
    <n v="4"/>
    <n v="312.23250000000002"/>
    <n v="24664.891472868221"/>
    <b v="0"/>
    <n v="1227.3399999999999"/>
    <n v="1.7590887610605167E-2"/>
    <d v="2025-04-30T00:00:00"/>
    <m/>
  </r>
  <r>
    <x v="71"/>
    <s v="COMP008"/>
    <n v="1259.57"/>
    <n v="1270.7"/>
    <n v="1248.44"/>
    <n v="1262.9100000000001"/>
    <n v="3671"/>
    <n v="100"/>
    <n v="4"/>
    <n v="315.72750000000002"/>
    <n v="24664.891472868221"/>
    <b v="0"/>
    <n v="1248.93"/>
    <n v="1.1193581705940299E-2"/>
    <d v="2025-04-30T00:00:00"/>
    <m/>
  </r>
  <r>
    <x v="72"/>
    <s v="COMP008"/>
    <n v="1291.8"/>
    <n v="1310.3900000000001"/>
    <n v="1273.21"/>
    <n v="1287.6199999999999"/>
    <n v="4722"/>
    <n v="101"/>
    <n v="4"/>
    <n v="321.90499999999997"/>
    <n v="24664.891472868221"/>
    <b v="0"/>
    <n v="1262.9100000000001"/>
    <n v="1.9565923145750536E-2"/>
    <d v="2025-04-30T00:00:00"/>
    <m/>
  </r>
  <r>
    <x v="73"/>
    <s v="COMP008"/>
    <n v="1289.43"/>
    <n v="1307.5999999999999"/>
    <n v="1271.26"/>
    <n v="1289.22"/>
    <n v="22438"/>
    <n v="104"/>
    <n v="4"/>
    <n v="322.30500000000001"/>
    <n v="24664.891472868221"/>
    <b v="0"/>
    <n v="1287.6199999999999"/>
    <n v="1.2426026312111777E-3"/>
    <d v="2025-04-30T00:00:00"/>
    <m/>
  </r>
  <r>
    <x v="74"/>
    <s v="COMP008"/>
    <n v="1311.6"/>
    <n v="1326.39"/>
    <n v="1296.81"/>
    <n v="1315.99"/>
    <n v="33247"/>
    <n v="105"/>
    <n v="4"/>
    <n v="328.9975"/>
    <n v="24664.891472868221"/>
    <b v="0"/>
    <n v="1289.22"/>
    <n v="2.0764493259490219E-2"/>
    <d v="2025-04-30T00:00:00"/>
    <m/>
  </r>
  <r>
    <x v="75"/>
    <s v="COMP008"/>
    <n v="1320.41"/>
    <n v="1343.58"/>
    <n v="1297.24"/>
    <n v="1322.28"/>
    <n v="21435"/>
    <n v="106"/>
    <n v="4"/>
    <n v="330.57"/>
    <n v="24664.891472868221"/>
    <b v="0"/>
    <n v="1315.99"/>
    <n v="4.7796715780514774E-3"/>
    <d v="2025-04-30T00:00:00"/>
    <m/>
  </r>
  <r>
    <x v="76"/>
    <s v="COMP008"/>
    <n v="1322.26"/>
    <n v="1335.54"/>
    <n v="1308.99"/>
    <n v="1325.41"/>
    <n v="28386"/>
    <n v="107"/>
    <n v="4"/>
    <n v="331.35250000000002"/>
    <n v="24664.891472868221"/>
    <b v="0"/>
    <n v="1322.28"/>
    <n v="2.3671234534290084E-3"/>
    <d v="2025-04-30T00:00:00"/>
    <m/>
  </r>
  <r>
    <x v="77"/>
    <s v="COMP008"/>
    <n v="1347.42"/>
    <n v="1371.43"/>
    <n v="1323.42"/>
    <n v="1350.36"/>
    <n v="3123"/>
    <n v="108"/>
    <n v="4"/>
    <n v="337.59"/>
    <n v="24664.891472868221"/>
    <b v="0"/>
    <n v="1325.41"/>
    <n v="1.8824363781773049E-2"/>
    <d v="2025-04-30T00:00:00"/>
    <m/>
  </r>
  <r>
    <x v="78"/>
    <s v="COMP008"/>
    <n v="1335.54"/>
    <n v="1353.54"/>
    <n v="1317.54"/>
    <n v="1335.92"/>
    <n v="48216"/>
    <n v="111"/>
    <n v="4"/>
    <n v="333.98"/>
    <n v="24664.891472868221"/>
    <b v="0"/>
    <n v="1350.36"/>
    <n v="-1.0693444711039892E-2"/>
    <d v="2025-04-30T00:00:00"/>
    <m/>
  </r>
  <r>
    <x v="79"/>
    <s v="COMP008"/>
    <n v="1372.2"/>
    <n v="1379.09"/>
    <n v="1365.31"/>
    <n v="1370.74"/>
    <n v="14001"/>
    <n v="112"/>
    <n v="4"/>
    <n v="342.685"/>
    <n v="24664.891472868221"/>
    <b v="0"/>
    <n v="1335.92"/>
    <n v="2.6064434996107503E-2"/>
    <d v="2025-04-30T00:00:00"/>
    <m/>
  </r>
  <r>
    <x v="80"/>
    <s v="COMP008"/>
    <n v="1371.67"/>
    <n v="1383.22"/>
    <n v="1360.12"/>
    <n v="1366.21"/>
    <n v="49174"/>
    <n v="113"/>
    <n v="4"/>
    <n v="341.55250000000001"/>
    <n v="24664.891472868221"/>
    <b v="0"/>
    <n v="1370.74"/>
    <n v="-3.304784277105777E-3"/>
    <d v="2025-04-30T00:00:00"/>
    <m/>
  </r>
  <r>
    <x v="81"/>
    <s v="COMP008"/>
    <n v="1340.07"/>
    <n v="1359.09"/>
    <n v="1321.04"/>
    <n v="1345.72"/>
    <n v="36739"/>
    <n v="114"/>
    <n v="4"/>
    <n v="336.43"/>
    <n v="24664.891472868221"/>
    <b v="0"/>
    <n v="1366.21"/>
    <n v="-1.4997694351527225E-2"/>
    <d v="2025-04-30T00:00:00"/>
    <m/>
  </r>
  <r>
    <x v="82"/>
    <s v="COMP008"/>
    <n v="1351.27"/>
    <n v="1360.71"/>
    <n v="1341.82"/>
    <n v="1357.17"/>
    <n v="30166"/>
    <n v="115"/>
    <n v="4"/>
    <n v="339.29250000000002"/>
    <n v="24664.891472868221"/>
    <b v="0"/>
    <n v="1345.72"/>
    <n v="8.5084564396754499E-3"/>
    <d v="2025-04-30T00:00:00"/>
    <m/>
  </r>
  <r>
    <x v="83"/>
    <s v="COMP008"/>
    <n v="1349.15"/>
    <n v="1371.52"/>
    <n v="1326.79"/>
    <n v="1351.05"/>
    <n v="26592"/>
    <n v="118"/>
    <n v="4"/>
    <n v="337.76249999999999"/>
    <n v="24664.891472868221"/>
    <b v="0"/>
    <n v="1357.17"/>
    <n v="-4.5093834965406823E-3"/>
    <d v="2025-04-30T00:00:00"/>
    <m/>
  </r>
  <r>
    <x v="84"/>
    <s v="COMP008"/>
    <n v="1391.16"/>
    <n v="1405.45"/>
    <n v="1376.87"/>
    <n v="1386.31"/>
    <n v="7782"/>
    <n v="119"/>
    <n v="4"/>
    <n v="346.57749999999999"/>
    <n v="24664.891472868221"/>
    <b v="0"/>
    <n v="1351.05"/>
    <n v="2.6098219903038372E-2"/>
    <d v="2025-04-30T00:00:00"/>
    <m/>
  </r>
  <r>
    <x v="85"/>
    <s v="COMP008"/>
    <n v="1370.2"/>
    <n v="1379.56"/>
    <n v="1360.85"/>
    <n v="1379.1"/>
    <n v="9307"/>
    <n v="120"/>
    <n v="4"/>
    <n v="344.77499999999998"/>
    <n v="24664.891472868221"/>
    <b v="0"/>
    <n v="1386.31"/>
    <n v="-5.2008569511869905E-3"/>
    <d v="2025-04-30T00:00:00"/>
    <m/>
  </r>
  <r>
    <x v="86"/>
    <s v="COMP008"/>
    <n v="1388.49"/>
    <n v="1394.2"/>
    <n v="1382.78"/>
    <n v="1384.9"/>
    <n v="39346"/>
    <n v="121"/>
    <n v="4"/>
    <n v="346.22500000000002"/>
    <n v="24664.891472868221"/>
    <b v="0"/>
    <n v="1379.1"/>
    <n v="4.2056413603075793E-3"/>
    <d v="2025-05-31T00:00:00"/>
    <m/>
  </r>
  <r>
    <x v="87"/>
    <s v="COMP008"/>
    <n v="1349.54"/>
    <n v="1361.22"/>
    <n v="1337.85"/>
    <n v="1360.57"/>
    <n v="22164"/>
    <n v="122"/>
    <n v="4"/>
    <n v="340.14249999999998"/>
    <n v="24664.891472868221"/>
    <b v="0"/>
    <n v="1384.9"/>
    <n v="-1.7568055455267639E-2"/>
    <d v="2025-05-31T00:00:00"/>
    <m/>
  </r>
  <r>
    <x v="88"/>
    <s v="COMP008"/>
    <n v="1375.46"/>
    <n v="1383.28"/>
    <n v="1367.63"/>
    <n v="1374.91"/>
    <n v="3941"/>
    <n v="125"/>
    <n v="2"/>
    <n v="687.45500000000004"/>
    <n v="24664.891472868221"/>
    <b v="0"/>
    <n v="1360.57"/>
    <n v="1.053970027267994E-2"/>
    <d v="2025-05-31T00:00:00"/>
    <m/>
  </r>
  <r>
    <x v="89"/>
    <s v="COMP008"/>
    <n v="1361.04"/>
    <n v="1385.48"/>
    <n v="1336.6"/>
    <n v="1361.83"/>
    <n v="46865"/>
    <n v="126"/>
    <n v="2"/>
    <n v="680.91499999999996"/>
    <n v="24664.891472868221"/>
    <b v="0"/>
    <n v="1374.91"/>
    <n v="-9.5133499647250749E-3"/>
    <d v="2025-05-31T00:00:00"/>
    <m/>
  </r>
  <r>
    <x v="90"/>
    <s v="COMP008"/>
    <n v="1383.91"/>
    <n v="1399.58"/>
    <n v="1368.23"/>
    <n v="1374.11"/>
    <n v="26359"/>
    <n v="127"/>
    <n v="2"/>
    <n v="687.05499999999995"/>
    <n v="24664.891472868221"/>
    <b v="0"/>
    <n v="1361.83"/>
    <n v="9.0172782212170188E-3"/>
    <d v="2025-05-31T00:00:00"/>
    <m/>
  </r>
  <r>
    <x v="91"/>
    <s v="COMP008"/>
    <n v="1369.51"/>
    <n v="1382.73"/>
    <n v="1356.29"/>
    <n v="1367.04"/>
    <n v="9378"/>
    <n v="128"/>
    <n v="2"/>
    <n v="683.52"/>
    <n v="24664.891472868221"/>
    <b v="0"/>
    <n v="1374.11"/>
    <n v="-5.145148496117441E-3"/>
    <d v="2025-05-31T00:00:00"/>
    <m/>
  </r>
  <r>
    <x v="92"/>
    <s v="COMP008"/>
    <n v="1340.17"/>
    <n v="1348.09"/>
    <n v="1332.25"/>
    <n v="1332.55"/>
    <n v="14675"/>
    <n v="129"/>
    <n v="2"/>
    <n v="666.27499999999998"/>
    <n v="24664.891472868221"/>
    <b v="0"/>
    <n v="1367.04"/>
    <n v="-2.5229693352059931E-2"/>
    <d v="2025-05-31T00:00:00"/>
    <m/>
  </r>
  <r>
    <x v="93"/>
    <s v="COMP008"/>
    <n v="1335.95"/>
    <n v="1343.45"/>
    <n v="1328.45"/>
    <n v="1335.07"/>
    <n v="36113"/>
    <n v="132"/>
    <n v="2"/>
    <n v="667.53499999999997"/>
    <n v="24664.891472868221"/>
    <b v="0"/>
    <n v="1332.55"/>
    <n v="1.8911110277287772E-3"/>
    <d v="2025-05-31T00:00:00"/>
    <m/>
  </r>
  <r>
    <x v="94"/>
    <s v="COMP008"/>
    <n v="1339.39"/>
    <n v="1352.58"/>
    <n v="1326.21"/>
    <n v="1336.85"/>
    <n v="6877"/>
    <n v="133"/>
    <n v="2"/>
    <n v="668.42499999999995"/>
    <n v="24664.891472868221"/>
    <b v="0"/>
    <n v="1335.07"/>
    <n v="1.3332634243897121E-3"/>
    <d v="2025-05-31T00:00:00"/>
    <m/>
  </r>
  <r>
    <x v="95"/>
    <s v="COMP008"/>
    <n v="1355.73"/>
    <n v="1366.81"/>
    <n v="1344.65"/>
    <n v="1352.09"/>
    <n v="5686"/>
    <n v="134"/>
    <n v="2"/>
    <n v="676.04499999999996"/>
    <n v="24664.891472868221"/>
    <b v="0"/>
    <n v="1336.85"/>
    <n v="1.1399932677562936E-2"/>
    <d v="2025-05-31T00:00:00"/>
    <m/>
  </r>
  <r>
    <x v="96"/>
    <s v="COMP008"/>
    <n v="1370.46"/>
    <n v="1386.67"/>
    <n v="1354.24"/>
    <n v="1379.19"/>
    <n v="13205"/>
    <n v="135"/>
    <n v="2"/>
    <n v="689.59500000000003"/>
    <n v="24664.891472868221"/>
    <b v="0"/>
    <n v="1352.09"/>
    <n v="2.0043044471891765E-2"/>
    <d v="2025-05-31T00:00:00"/>
    <m/>
  </r>
  <r>
    <x v="97"/>
    <s v="COMP008"/>
    <n v="1414.59"/>
    <n v="1418.65"/>
    <n v="1410.52"/>
    <n v="1413.16"/>
    <n v="17524"/>
    <n v="136"/>
    <n v="1"/>
    <n v="1413.16"/>
    <n v="24664.891472868221"/>
    <b v="0"/>
    <n v="1379.19"/>
    <n v="2.463039900231297E-2"/>
    <d v="2025-05-31T00:00:00"/>
    <m/>
  </r>
  <r>
    <x v="98"/>
    <s v="COMP008"/>
    <n v="1429.35"/>
    <n v="1452.75"/>
    <n v="1405.94"/>
    <n v="1428.97"/>
    <n v="17848"/>
    <n v="139"/>
    <n v="1"/>
    <n v="1428.97"/>
    <n v="24664.891472868221"/>
    <b v="0"/>
    <n v="1413.16"/>
    <n v="1.1187692830252727E-2"/>
    <d v="2025-05-31T00:00:00"/>
    <m/>
  </r>
  <r>
    <x v="99"/>
    <s v="COMP008"/>
    <n v="1425.85"/>
    <n v="1440.82"/>
    <n v="1410.89"/>
    <n v="1434.33"/>
    <n v="39724"/>
    <n v="140"/>
    <n v="1"/>
    <n v="1434.33"/>
    <n v="24664.891472868221"/>
    <b v="0"/>
    <n v="1428.97"/>
    <n v="3.7509534839778999E-3"/>
    <d v="2025-05-31T00:00:00"/>
    <m/>
  </r>
  <r>
    <x v="100"/>
    <s v="COMP008"/>
    <n v="1407.65"/>
    <n v="1411.64"/>
    <n v="1403.66"/>
    <n v="1409.1"/>
    <n v="30301"/>
    <n v="141"/>
    <n v="1"/>
    <n v="1409.1"/>
    <n v="24664.891472868221"/>
    <b v="0"/>
    <n v="1434.33"/>
    <n v="-1.7590094329756764E-2"/>
    <d v="2025-05-31T00:00:00"/>
    <m/>
  </r>
  <r>
    <x v="101"/>
    <s v="COMP008"/>
    <n v="1405.5"/>
    <n v="1422.57"/>
    <n v="1388.43"/>
    <n v="1413.03"/>
    <n v="29310"/>
    <n v="142"/>
    <n v="1"/>
    <n v="1413.03"/>
    <n v="24664.891472868221"/>
    <b v="0"/>
    <n v="1409.1"/>
    <n v="2.789014264424146E-3"/>
    <d v="2025-05-31T00:00:00"/>
    <m/>
  </r>
  <r>
    <x v="102"/>
    <s v="COMP008"/>
    <n v="1409.53"/>
    <n v="1423.19"/>
    <n v="1395.87"/>
    <n v="1417.2"/>
    <n v="39892"/>
    <n v="143"/>
    <n v="1"/>
    <n v="1417.2"/>
    <n v="24664.891472868221"/>
    <b v="0"/>
    <n v="1413.03"/>
    <n v="2.9511050720792006E-3"/>
    <d v="2025-05-31T00:00:00"/>
    <m/>
  </r>
  <r>
    <x v="103"/>
    <s v="COMP008"/>
    <n v="1415.57"/>
    <n v="1438.62"/>
    <n v="1392.53"/>
    <n v="1414"/>
    <n v="24324"/>
    <n v="146"/>
    <n v="1"/>
    <n v="1414"/>
    <n v="24664.891472868221"/>
    <b v="0"/>
    <n v="1417.2"/>
    <n v="-2.2579734688117736E-3"/>
    <d v="2025-05-31T00:00:00"/>
    <m/>
  </r>
  <r>
    <x v="104"/>
    <s v="COMP008"/>
    <n v="1424.8"/>
    <n v="1435.19"/>
    <n v="1414.41"/>
    <n v="1425.66"/>
    <n v="13205"/>
    <n v="147"/>
    <n v="1"/>
    <n v="1425.66"/>
    <n v="24664.891472868221"/>
    <b v="0"/>
    <n v="1414"/>
    <n v="8.2461103253183045E-3"/>
    <d v="2025-05-31T00:00:00"/>
    <m/>
  </r>
  <r>
    <x v="105"/>
    <s v="COMP008"/>
    <n v="1451.16"/>
    <n v="1462.28"/>
    <n v="1440.04"/>
    <n v="1446.29"/>
    <n v="4092"/>
    <n v="148"/>
    <n v="1"/>
    <n v="1446.29"/>
    <n v="24664.891472868221"/>
    <b v="0"/>
    <n v="1425.66"/>
    <n v="1.4470490860373357E-2"/>
    <d v="2025-05-31T00:00:00"/>
    <m/>
  </r>
  <r>
    <x v="106"/>
    <s v="COMP008"/>
    <n v="1432.45"/>
    <n v="1454.86"/>
    <n v="1410.03"/>
    <n v="1431.8"/>
    <n v="25860"/>
    <n v="149"/>
    <n v="1"/>
    <n v="1431.8"/>
    <n v="24664.891472868221"/>
    <b v="0"/>
    <n v="1446.29"/>
    <n v="-1.0018737597577257E-2"/>
    <d v="2025-05-31T00:00:00"/>
    <m/>
  </r>
  <r>
    <x v="107"/>
    <s v="COMP008"/>
    <n v="1415.49"/>
    <n v="1421.4"/>
    <n v="1409.57"/>
    <n v="1417.17"/>
    <n v="26763"/>
    <n v="150"/>
    <n v="1"/>
    <n v="1417.17"/>
    <n v="24664.891472868221"/>
    <b v="0"/>
    <n v="1431.8"/>
    <n v="-1.0217907528984414E-2"/>
    <d v="2025-05-31T00:00:00"/>
    <m/>
  </r>
  <r>
    <x v="108"/>
    <s v="COMP008"/>
    <n v="1419.02"/>
    <n v="1426.56"/>
    <n v="1411.47"/>
    <n v="1415.02"/>
    <n v="40876"/>
    <n v="153"/>
    <n v="1"/>
    <n v="1415.02"/>
    <n v="24664.891472868221"/>
    <b v="0"/>
    <n v="1417.17"/>
    <n v="-1.5171080392614089E-3"/>
    <d v="2025-06-30T00:00:00"/>
    <m/>
  </r>
  <r>
    <x v="109"/>
    <s v="COMP008"/>
    <n v="1407.84"/>
    <n v="1427.67"/>
    <n v="1388"/>
    <n v="1404.43"/>
    <n v="35578"/>
    <n v="154"/>
    <n v="1"/>
    <n v="1404.43"/>
    <n v="24664.891472868221"/>
    <b v="0"/>
    <n v="1415.02"/>
    <n v="-7.4839931591072339E-3"/>
    <d v="2025-06-30T00:00:00"/>
    <m/>
  </r>
  <r>
    <x v="110"/>
    <s v="COMP008"/>
    <n v="1382.95"/>
    <n v="1395.2"/>
    <n v="1370.69"/>
    <n v="1376.02"/>
    <n v="42789"/>
    <n v="155"/>
    <n v="1"/>
    <n v="1376.02"/>
    <n v="24664.891472868221"/>
    <b v="0"/>
    <n v="1404.43"/>
    <n v="-2.0228847290359848E-2"/>
    <d v="2025-06-30T00:00:00"/>
    <m/>
  </r>
  <r>
    <x v="111"/>
    <s v="COMP008"/>
    <n v="1367.75"/>
    <n v="1385.7"/>
    <n v="1349.8"/>
    <n v="1359.17"/>
    <n v="1691"/>
    <n v="156"/>
    <n v="1"/>
    <n v="1359.17"/>
    <n v="24664.891472868221"/>
    <b v="1"/>
    <n v="1376.02"/>
    <n v="-1.2245461548523937E-2"/>
    <d v="2025-06-30T00:00:00"/>
    <m/>
  </r>
  <r>
    <x v="112"/>
    <s v="COMP008"/>
    <n v="1346.56"/>
    <n v="1362.53"/>
    <n v="1330.59"/>
    <n v="1338.55"/>
    <n v="32730"/>
    <n v="157"/>
    <n v="1"/>
    <n v="1338.55"/>
    <n v="24664.891472868221"/>
    <b v="0"/>
    <n v="1359.17"/>
    <n v="-1.5171023492278462E-2"/>
    <d v="2025-06-30T00:00:00"/>
    <m/>
  </r>
  <r>
    <x v="113"/>
    <s v="COMP008"/>
    <n v="1361.73"/>
    <n v="1370.59"/>
    <n v="1352.87"/>
    <n v="1359.41"/>
    <n v="23766"/>
    <n v="160"/>
    <n v="1"/>
    <n v="1359.41"/>
    <n v="24664.891472868221"/>
    <b v="0"/>
    <n v="1338.55"/>
    <n v="1.5584027492435941E-2"/>
    <d v="2025-06-30T00:00:00"/>
    <m/>
  </r>
  <r>
    <x v="114"/>
    <s v="COMP008"/>
    <n v="1398.24"/>
    <n v="1411.18"/>
    <n v="1385.3"/>
    <n v="1389.22"/>
    <n v="18695"/>
    <n v="161"/>
    <n v="1"/>
    <n v="1389.22"/>
    <n v="24664.891472868221"/>
    <b v="0"/>
    <n v="1359.41"/>
    <n v="2.1928630803068935E-2"/>
    <d v="2025-06-30T00:00:00"/>
    <m/>
  </r>
  <r>
    <x v="115"/>
    <s v="COMP008"/>
    <n v="1376.36"/>
    <n v="1393.1"/>
    <n v="1359.62"/>
    <n v="1370.51"/>
    <n v="26491"/>
    <n v="162"/>
    <n v="1"/>
    <n v="1370.51"/>
    <n v="24664.891472868221"/>
    <b v="0"/>
    <n v="1389.22"/>
    <n v="-1.3467989231367269E-2"/>
    <d v="2025-06-30T00:00:00"/>
    <m/>
  </r>
  <r>
    <x v="116"/>
    <s v="COMP008"/>
    <n v="1381.97"/>
    <n v="1398.42"/>
    <n v="1365.52"/>
    <n v="1380.3"/>
    <n v="34045"/>
    <n v="163"/>
    <n v="1"/>
    <n v="1380.3"/>
    <n v="24664.891472868221"/>
    <b v="0"/>
    <n v="1370.51"/>
    <n v="7.1433262070323923E-3"/>
    <d v="2025-06-30T00:00:00"/>
    <m/>
  </r>
  <r>
    <x v="117"/>
    <s v="COMP008"/>
    <n v="1401.49"/>
    <n v="1414.64"/>
    <n v="1388.35"/>
    <n v="1395.9"/>
    <n v="31497"/>
    <n v="164"/>
    <n v="1"/>
    <n v="1395.9"/>
    <n v="24664.891472868221"/>
    <b v="0"/>
    <n v="1380.3"/>
    <n v="1.1301890893284167E-2"/>
    <d v="2025-06-30T00:00:00"/>
    <m/>
  </r>
  <r>
    <x v="118"/>
    <s v="COMP008"/>
    <n v="1364.55"/>
    <n v="1371.05"/>
    <n v="1358.05"/>
    <n v="1370.23"/>
    <n v="47686"/>
    <n v="167"/>
    <n v="1"/>
    <n v="1370.23"/>
    <n v="24664.891472868221"/>
    <b v="0"/>
    <n v="1395.9"/>
    <n v="-1.8389569453399292E-2"/>
    <d v="2025-06-30T00:00:00"/>
    <m/>
  </r>
  <r>
    <x v="119"/>
    <s v="COMP008"/>
    <n v="1373.49"/>
    <n v="1400.49"/>
    <n v="1346.5"/>
    <n v="1373.34"/>
    <n v="44485"/>
    <n v="168"/>
    <n v="1"/>
    <n v="1373.34"/>
    <n v="24664.891472868221"/>
    <b v="0"/>
    <n v="1370.23"/>
    <n v="2.2696919495266486E-3"/>
    <d v="2025-06-30T00:00:00"/>
    <m/>
  </r>
  <r>
    <x v="120"/>
    <s v="COMP008"/>
    <n v="1412.41"/>
    <n v="1428.2"/>
    <n v="1396.61"/>
    <n v="1418.22"/>
    <n v="11068"/>
    <n v="169"/>
    <n v="1"/>
    <n v="1418.22"/>
    <n v="24664.891472868221"/>
    <b v="0"/>
    <n v="1373.34"/>
    <n v="3.26794530123641E-2"/>
    <d v="2025-06-30T00:00:00"/>
    <m/>
  </r>
  <r>
    <x v="121"/>
    <s v="COMP008"/>
    <n v="1438.96"/>
    <n v="1455.49"/>
    <n v="1422.43"/>
    <n v="1430.71"/>
    <n v="1287"/>
    <n v="170"/>
    <n v="1"/>
    <n v="1430.71"/>
    <n v="24664.891472868221"/>
    <b v="1"/>
    <n v="1418.22"/>
    <n v="8.8068141755157942E-3"/>
    <d v="2025-06-30T00:00:00"/>
    <m/>
  </r>
  <r>
    <x v="122"/>
    <s v="COMP008"/>
    <n v="1429.61"/>
    <n v="1444.31"/>
    <n v="1414.9"/>
    <n v="1426.64"/>
    <n v="36131"/>
    <n v="171"/>
    <n v="1"/>
    <n v="1426.64"/>
    <n v="24664.891472868221"/>
    <b v="0"/>
    <n v="1430.71"/>
    <n v="-2.8447414220910852E-3"/>
    <d v="2025-06-30T00:00:00"/>
    <m/>
  </r>
  <r>
    <x v="123"/>
    <s v="COMP008"/>
    <n v="1419.27"/>
    <n v="1435.79"/>
    <n v="1402.75"/>
    <n v="1416.94"/>
    <n v="41975"/>
    <n v="174"/>
    <n v="1"/>
    <n v="1416.94"/>
    <n v="24664.891472868221"/>
    <b v="0"/>
    <n v="1426.64"/>
    <n v="-6.7991925082712141E-3"/>
    <d v="2025-06-30T00:00:00"/>
    <m/>
  </r>
  <r>
    <x v="124"/>
    <s v="COMP008"/>
    <n v="1371.49"/>
    <n v="1387.19"/>
    <n v="1355.8"/>
    <n v="1381.62"/>
    <n v="4178"/>
    <n v="175"/>
    <n v="1"/>
    <n v="1381.62"/>
    <n v="24664.891472868221"/>
    <b v="0"/>
    <n v="1416.94"/>
    <n v="-2.4926955269806882E-2"/>
    <d v="2025-06-30T00:00:00"/>
    <m/>
  </r>
  <r>
    <x v="125"/>
    <s v="COMP008"/>
    <n v="1392.25"/>
    <n v="1397.92"/>
    <n v="1386.57"/>
    <n v="1390.16"/>
    <n v="27627"/>
    <n v="176"/>
    <n v="1"/>
    <n v="1390.16"/>
    <n v="24664.891472868221"/>
    <b v="0"/>
    <n v="1381.62"/>
    <n v="6.181149664886287E-3"/>
    <d v="2025-06-30T00:00:00"/>
    <m/>
  </r>
  <r>
    <x v="126"/>
    <s v="COMP008"/>
    <n v="1426.17"/>
    <n v="1442.23"/>
    <n v="1410.12"/>
    <n v="1425.04"/>
    <n v="36422"/>
    <n v="177"/>
    <n v="1"/>
    <n v="1425.04"/>
    <n v="24664.891472868221"/>
    <b v="0"/>
    <n v="1390.16"/>
    <n v="2.5090637048972693E-2"/>
    <d v="2025-06-30T00:00:00"/>
    <m/>
  </r>
  <r>
    <x v="127"/>
    <s v="COMP008"/>
    <n v="1410.54"/>
    <n v="1424.13"/>
    <n v="1396.96"/>
    <n v="1410.84"/>
    <n v="8135"/>
    <n v="178"/>
    <n v="1"/>
    <n v="1410.84"/>
    <n v="24664.891472868221"/>
    <b v="0"/>
    <n v="1425.04"/>
    <n v="-9.9646325717173169E-3"/>
    <d v="2025-06-30T00:00:00"/>
    <m/>
  </r>
  <r>
    <x v="128"/>
    <s v="COMP008"/>
    <n v="1378.34"/>
    <n v="1385.28"/>
    <n v="1371.39"/>
    <n v="1377.18"/>
    <n v="24238"/>
    <n v="181"/>
    <n v="1"/>
    <n v="1377.18"/>
    <n v="24664.891472868221"/>
    <b v="0"/>
    <n v="1410.84"/>
    <n v="-2.3858127073232867E-2"/>
    <d v="2025-06-30T00: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4E9A5F-1AD8-4E33-9F72-4246CD256C50}" name="PivotTable7" cacheId="4" applyNumberFormats="0" applyBorderFormats="0" applyFontFormats="0" applyPatternFormats="0" applyAlignmentFormats="0" applyWidthHeightFormats="1" dataCaption="Values" tag="7899ce5e-46c5-4b2d-9a4d-f9fcc28661fd" updatedVersion="8" minRefreshableVersion="3" useAutoFormatting="1" itemPrintTitles="1" createdVersion="8" indent="0" outline="1" outlineData="1" multipleFieldFilters="0">
  <location ref="E12:E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_volume" fld="0" baseField="0" baseItem="0"/>
  </dataField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5D8820-F406-4FB1-B603-7368EB7EB862}" name="PivotTable4" cacheId="3" applyNumberFormats="0" applyBorderFormats="0" applyFontFormats="0" applyPatternFormats="0" applyAlignmentFormats="0" applyWidthHeightFormats="1" dataCaption="Values" tag="d44c7104-62d6-4abc-93e8-23d8c9714ed0" updatedVersion="8" minRefreshableVersion="3" useAutoFormatting="1" itemPrintTitles="1" createdVersion="8" indent="0" outline="1" outlineData="1" multipleFieldFilters="0" chartFormat="4">
  <location ref="A23:B34" firstHeaderRow="1" firstDataRow="1" firstDataCol="1"/>
  <pivotFields count="5">
    <pivotField axis="axisRow" allDrilled="1" subtotalTop="0" showAll="0" measureFilter="1" sortType="descending"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4"/>
    </i>
    <i>
      <x v="9"/>
    </i>
    <i>
      <x v="1"/>
    </i>
    <i>
      <x v="2"/>
    </i>
    <i>
      <x v="5"/>
    </i>
    <i>
      <x/>
    </i>
    <i>
      <x v="6"/>
    </i>
    <i>
      <x v="8"/>
    </i>
    <i>
      <x v="3"/>
    </i>
    <i t="grand">
      <x/>
    </i>
  </rowItems>
  <colItems count="1">
    <i/>
  </colItems>
  <dataFields count="1">
    <dataField name="Sum of P&amp;L AMT"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9">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rader]"/>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B16048-BC60-4DF9-8098-C45566045906}" name="PivotTable2" cacheId="2" applyNumberFormats="0" applyBorderFormats="0" applyFontFormats="0" applyPatternFormats="0" applyAlignmentFormats="0" applyWidthHeightFormats="1" dataCaption="Values" tag="1981b858-8ba5-4ddd-b6c2-24ffee51fec3" updatedVersion="8" minRefreshableVersion="3" useAutoFormatting="1" itemPrintTitles="1" createdVersion="8" indent="0" outline="1" outlineData="1" multipleFieldFilters="0" chartFormat="3">
  <location ref="A15:B21"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daily Rturn" fld="1" baseField="0" baseItem="0" numFmtId="9"/>
  </dataFields>
  <formats count="2">
    <format dxfId="74">
      <pivotArea outline="0" collapsedLevelsAreSubtotals="1" fieldPosition="0"/>
    </format>
    <format dxfId="7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ector]"/>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FF20FB-B4AE-4D8C-A102-1DD7162AC728}" name="PivotTable10" cacheId="7" applyNumberFormats="0" applyBorderFormats="0" applyFontFormats="0" applyPatternFormats="0" applyAlignmentFormats="0" applyWidthHeightFormats="1" dataCaption="Values" tag="4e7a1579-e11b-4589-97da-a0e05ae5561d" updatedVersion="8" minRefreshableVersion="3" useAutoFormatting="1" itemPrintTitles="1" createdVersion="8" indent="0" outline="1" outlineData="1" multipleFieldFilters="0">
  <location ref="E22:E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volatility" fld="0" subtotal="average" baseField="0" baseItem="0" numFmtId="10"/>
  </dataFields>
  <formats count="1">
    <format dxfId="75">
      <pivotArea outline="0" collapsedLevelsAreSubtotals="1" fieldPosition="0"/>
    </format>
  </formats>
  <pivotHierarchies count="1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volatil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olat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6E3BD4-9E65-40CA-B4AA-397EF4F2686B}" name="PivotTable9" cacheId="6" applyNumberFormats="0" applyBorderFormats="0" applyFontFormats="0" applyPatternFormats="0" applyAlignmentFormats="0" applyWidthHeightFormats="1" dataCaption="Values" tag="0f0ab622-0f76-45e8-9b07-981127303b47" updatedVersion="8" minRefreshableVersion="3" useAutoFormatting="1" itemPrintTitles="1" createdVersion="8" indent="0" outline="1" outlineData="1" multipleFieldFilters="0">
  <location ref="E19:E2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market_cap" fld="0" baseField="0" baseItem="0"/>
  </dataField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E6C17A-6394-42EA-8657-C54040A60466}" name="PivotTable8" cacheId="5" applyNumberFormats="0" applyBorderFormats="0" applyFontFormats="0" applyPatternFormats="0" applyAlignmentFormats="0" applyWidthHeightFormats="1" dataCaption="Values" tag="9f0364d2-75cd-4cf2-b37b-b433b4ae0982" updatedVersion="8" minRefreshableVersion="3" useAutoFormatting="1" itemPrintTitles="1" createdVersion="8" indent="0" outline="1" outlineData="1" multipleFieldFilters="0">
  <location ref="E15:E1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Portfolio_value" fld="0" baseField="0" baseItem="0"/>
  </dataField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C1F3BF-54DD-4A4F-BF0D-7ADF31B0D5B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B55"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daily Rturn" fld="1" subtotal="average" baseField="0" baseItem="0" numFmtId="10"/>
  </dataFields>
  <formats count="1">
    <format dxfId="6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7"/>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aily Rtur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5AFEA3-8BE2-4C6D-8672-A8818DDDCC3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B65" firstHeaderRow="1" firstDataRow="1" firstDataCol="1"/>
  <pivotFields count="18">
    <pivotField numFmtId="14"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65" showAll="0"/>
    <pivotField numFmtId="14" showAll="0"/>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7">
    <i>
      <x v="1"/>
    </i>
    <i>
      <x v="2"/>
    </i>
    <i>
      <x v="3"/>
    </i>
    <i>
      <x v="4"/>
    </i>
    <i>
      <x v="5"/>
    </i>
    <i>
      <x v="6"/>
    </i>
    <i t="grand">
      <x/>
    </i>
  </rowItems>
  <colItems count="1">
    <i/>
  </colItems>
  <dataFields count="1">
    <dataField name="Sum of avg_vol" fld="10" baseField="0" baseItem="0"/>
  </dataFields>
  <formats count="1">
    <format dxfId="70">
      <pivotArea collapsedLevelsAreSubtotals="1" fieldPosition="0">
        <references count="1">
          <reference field="17" count="6">
            <x v="1"/>
            <x v="2"/>
            <x v="3"/>
            <x v="4"/>
            <x v="5"/>
            <x v="6"/>
          </reference>
        </references>
      </pivotArea>
    </format>
  </format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530122-C04C-4EB1-806E-DC07826A122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B38"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volum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xchange]"/>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DC7BB2-1F7F-4AFD-94A4-DDBC304D0D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1:B27"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daily Rturn" fld="1" baseField="0" baseItem="0" numFmtId="10"/>
  </dataFields>
  <formats count="2">
    <format dxfId="72">
      <pivotArea outline="0" collapsedLevelsAreSubtotals="1" fieldPosition="0"/>
    </format>
    <format dxfId="7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calendar1].[month].&amp;[3]"/>
        <member name="[dim_calendar1].[month].&amp;[5]"/>
        <member name="[dim_calendar1].[month].&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1].[company_name].&amp;[HDFC Ban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ector]"/>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2" connectionId="12" xr16:uid="{4B15766A-A501-45CB-8217-95C99F68112C}" autoFormatId="16" applyNumberFormats="0" applyBorderFormats="0" applyFontFormats="0" applyPatternFormats="0" applyAlignmentFormats="0" applyWidthHeightFormats="0">
  <queryTableRefresh nextId="23">
    <queryTableFields count="21">
      <queryTableField id="1" name="trade_id" tableColumnId="1"/>
      <queryTableField id="2" name="order_id" tableColumnId="2"/>
      <queryTableField id="3" name="trade_ts" tableColumnId="3"/>
      <queryTableField id="21" dataBound="0" tableColumnId="21"/>
      <queryTableField id="4" name="company_id" tableColumnId="4"/>
      <queryTableField id="5" name="side" tableColumnId="5"/>
      <queryTableField id="6" name="quantity" tableColumnId="6"/>
      <queryTableField id="18" dataBound="0" tableColumnId="18"/>
      <queryTableField id="19" dataBound="0" tableColumnId="19"/>
      <queryTableField id="22" dataBound="0" tableColumnId="20"/>
      <queryTableField id="17" dataBound="0" tableColumnId="17"/>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11" xr16:uid="{A541AF52-89D6-40FE-994B-317F9A803B44}"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10" xr16:uid="{A54B87BE-29AD-4150-A65F-3E1A7F7951E4}"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9" xr16:uid="{6B92058E-7BAE-4FD5-8390-0A1472E9EAC5}"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8" xr16:uid="{0C5B6D51-6A47-4060-A4E8-542273A7A4DC}"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7" xr16:uid="{0E1AD897-6980-4C98-8E8B-B424A40D8332}" autoFormatId="16" applyNumberFormats="0" applyBorderFormats="0" applyFontFormats="0" applyPatternFormats="0" applyAlignmentFormats="0" applyWidthHeightFormats="0">
  <queryTableRefresh nextId="25" unboundColumnsRight="4">
    <queryTableFields count="16">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3" dataBound="0" tableColumnId="13"/>
      <queryTableField id="14" dataBound="0" tableColumnId="14"/>
      <queryTableField id="15" dataBound="0" tableColumnId="15"/>
      <queryTableField id="24" dataBound="0"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6" xr16:uid="{20730DC5-7A15-4F5F-A05C-D0251DD9CF84}"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5" xr16:uid="{ED3AAF19-82B2-4CB2-BD9D-329F8C35CEED}"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4" xr16:uid="{FD79AA2A-48CF-4208-A8D7-54584185737E}"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3" xr16:uid="{29BA79EE-0B82-44AB-BFE7-D607AF95B1CC}"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2" xr16:uid="{9B0B0B58-84EA-4016-BB54-182DE8F9FDAD}"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 xr16:uid="{C0282805-D0A1-492F-A760-10D2F2ECC099}" autoFormatId="16" applyNumberFormats="0" applyBorderFormats="0" applyFontFormats="0" applyPatternFormats="0" applyAlignmentFormats="0" applyWidthHeightFormats="0">
  <queryTableRefresh nextId="8" unboundColumnsRight="1">
    <queryTableFields count="7">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A79DDC6-E501-41E4-AC07-0DB3D882EC72}" sourceName="[dim_calendar].[month]">
  <pivotTables>
    <pivotTable tabId="19" name="PivotTable2"/>
    <pivotTable tabId="19" name="PivotTable3"/>
    <pivotTable tabId="19" name="PivotTable4"/>
    <pivotTable tabId="17" name="PivotTable2"/>
    <pivotTable tabId="17" name="PivotTable4"/>
    <pivotTable tabId="17" name="PivotTable7"/>
    <pivotTable tabId="17" name="PivotTable8"/>
    <pivotTable tabId="17" name="PivotTable9"/>
  </pivotTables>
  <data>
    <olap pivotCacheId="1991072306">
      <levels count="2">
        <level uniqueName="[dim_calendar].[month].[(All)]" sourceCaption="(All)" count="0"/>
        <level uniqueName="[dim_calendar].[month].[month]" sourceCaption="month" count="6">
          <ranges>
            <range startItem="0">
              <i n="[dim_calendar].[month].&amp;[1]" c="1"/>
              <i n="[dim_calendar].[month].&amp;[2]" c="2"/>
              <i n="[dim_calendar].[month].&amp;[3]" c="3"/>
              <i n="[dim_calendar].[month].&amp;[4]" c="4"/>
              <i n="[dim_calendar].[month].&amp;[5]" c="5"/>
              <i n="[dim_calendar].[month].&amp;[6]" c="6"/>
            </range>
          </ranges>
        </level>
      </levels>
      <selections count="1">
        <selection n="[dim_calendar].[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D1E8AA3-7D66-4394-9E15-2ADC34E70142}" sourceName="[dim_calendar1].[month]">
  <pivotTables>
    <pivotTable tabId="19" name="PivotTable2"/>
    <pivotTable tabId="19" name="PivotTable3"/>
    <pivotTable tabId="19" name="PivotTable4"/>
    <pivotTable tabId="17" name="PivotTable10"/>
    <pivotTable tabId="17" name="PivotTable2"/>
    <pivotTable tabId="17" name="PivotTable4"/>
    <pivotTable tabId="17" name="PivotTable7"/>
    <pivotTable tabId="17" name="PivotTable8"/>
    <pivotTable tabId="17" name="PivotTable9"/>
  </pivotTables>
  <data>
    <olap pivotCacheId="1991072306">
      <levels count="2">
        <level uniqueName="[dim_calendar1].[month].[(All)]" sourceCaption="(All)" count="0"/>
        <level uniqueName="[dim_calendar1].[month].[month]" sourceCaption="month" count="6">
          <ranges>
            <range startItem="0">
              <i n="[dim_calendar1].[month].&amp;[1]" c="1"/>
              <i n="[dim_calendar1].[month].&amp;[2]" c="2"/>
              <i n="[dim_calendar1].[month].&amp;[3]" c="3"/>
              <i n="[dim_calendar1].[month].&amp;[4]" c="4"/>
              <i n="[dim_calendar1].[month].&amp;[5]" c="5"/>
              <i n="[dim_calendar1].[month].&amp;[6]" c="6"/>
            </range>
          </ranges>
        </level>
      </levels>
      <selections count="3">
        <selection n="[dim_calendar1].[month].&amp;[3]"/>
        <selection n="[dim_calendar1].[month].&amp;[5]"/>
        <selection n="[dim_calendar1].[month].&amp;[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8DFBFCF3-939A-426F-8864-511AC55BF7F7}" sourceName="[dim_company1].[company_name]">
  <pivotTables>
    <pivotTable tabId="19" name="PivotTable2"/>
    <pivotTable tabId="19" name="PivotTable3"/>
    <pivotTable tabId="19" name="PivotTable4"/>
    <pivotTable tabId="17" name="PivotTable10"/>
    <pivotTable tabId="17" name="PivotTable2"/>
    <pivotTable tabId="17" name="PivotTable4"/>
    <pivotTable tabId="17" name="PivotTable7"/>
    <pivotTable tabId="17" name="PivotTable8"/>
    <pivotTable tabId="17" name="PivotTable9"/>
  </pivotTables>
  <data>
    <olap pivotCacheId="1991072306">
      <levels count="2">
        <level uniqueName="[dim_company1].[company_name].[(All)]" sourceCaption="(All)" count="0"/>
        <level uniqueName="[dim_company1].[company_name].[company_name]" sourceCaption="company_name" count="8">
          <ranges>
            <range startItem="0">
              <i n="[dim_company1].[company_name].&amp;[Amazon.com Inc.]" c="Amazon.com Inc."/>
              <i n="[dim_company1].[company_name].&amp;[Apple Inc.]" c="Apple Inc."/>
              <i n="[dim_company1].[company_name].&amp;[HDFC Bank]" c="HDFC Bank"/>
              <i n="[dim_company1].[company_name].&amp;[Infosys]" c="Infosys"/>
              <i n="[dim_company1].[company_name].&amp;[Microsoft Corp.]" c="Microsoft Corp."/>
              <i n="[dim_company1].[company_name].&amp;[Pfizer Inc.]" c="Pfizer Inc."/>
              <i n="[dim_company1].[company_name].&amp;[Reliance Industries]" c="Reliance Industries"/>
              <i n="[dim_company1].[company_name].&amp;[Tata Consultancy Services]" c="Tata Consultancy Services"/>
            </range>
          </ranges>
        </level>
      </levels>
      <selections count="1">
        <selection n="[dim_company1].[company_name].&amp;[HDFC Bank]"/>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F8D0023D-A673-4FD5-9D53-58BF88FFCCE3}" sourceName="[dim_sector1].[sector_name]">
  <data>
    <olap pivotCacheId="1672946499">
      <levels count="2">
        <level uniqueName="[dim_sector1].[sector_name].[(All)]" sourceCaption="(All)" count="0"/>
        <level uniqueName="[dim_sector1].[sector_name].[sector_name]" sourceCaption="sector_name" count="5">
          <ranges>
            <range startItem="0">
              <i n="[dim_sector1].[sector_name].&amp;[Consumer Discretionary]" c="Consumer Discretionary"/>
              <i n="[dim_sector1].[sector_name].&amp;[Energy]" c="Energy"/>
              <i n="[dim_sector1].[sector_name].&amp;[Financials]" c="Financials"/>
              <i n="[dim_sector1].[sector_name].&amp;[Healthcare]" c="Healthcare"/>
              <i n="[dim_sector1].[sector_name].&amp;[Information Technology]" c="Information Technology"/>
            </range>
          </ranges>
        </level>
      </levels>
      <selections count="1">
        <selection n="[dim_sector1].[sector_name].&amp;[Healthca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942A949-5F05-43A6-BCC5-57DABF65FAD8}" cache="Slicer_month1" caption="month" level="1" rowHeight="241300"/>
  <slicer name="company_name" xr10:uid="{645E7B08-F2DA-40B5-98CC-1499B8AF08E5}" cache="Slicer_company_name" caption="company_name" level="1" rowHeight="234950"/>
  <slicer name="sector_name" xr10:uid="{003FD569-9A2C-46DD-B1C0-B8D6CE763D66}" cache="Slicer_sector_name" caption="sector_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9009A1A-2D44-4D4C-B865-CD0291B156B7}" cache="Slicer_month" caption="month" level="1"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808FCF5-CF1C-4298-B586-CA6E19F4C05D}" name="Table15" displayName="Table15" ref="A1:C9" totalsRowShown="0">
  <autoFilter ref="A1:C9" xr:uid="{6808FCF5-CF1C-4298-B586-CA6E19F4C05D}"/>
  <tableColumns count="3">
    <tableColumn id="1" xr3:uid="{BAB285DD-CD52-412B-815B-669A7519F154}" name="company" dataDxfId="68"/>
    <tableColumn id="2" xr3:uid="{79793CDA-DD5F-4C6A-9D2A-63EF2F9794AD}" name="company_name" dataDxfId="67">
      <calculatedColumnFormula>VLOOKUP(A2,dim_company[#All],2,FALSE)</calculatedColumnFormula>
    </tableColumn>
    <tableColumn id="3" xr3:uid="{FEE1ADF9-6510-472E-AE90-C561B5B3F9EB}" name="volatility" dataDxfId="66"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CF6D90B-2A16-4331-9A98-D61B7676EB75}" name="Table14" displayName="Table14" ref="A1:N11" totalsRowShown="0" headerRowDxfId="65">
  <autoFilter ref="A1:N11" xr:uid="{FCF6D90B-2A16-4331-9A98-D61B7676EB75}"/>
  <tableColumns count="14">
    <tableColumn id="1" xr3:uid="{1D5E17E8-E84B-4054-8615-A3A45BCD30B8}" name="ticker"/>
    <tableColumn id="2" xr3:uid="{4A88AC94-E04E-4C49-A84D-DD93D9244418}" name="company_name"/>
    <tableColumn id="3" xr3:uid="{E4994051-F43D-490F-BE07-BFED880DE653}" name="exchange"/>
    <tableColumn id="4" xr3:uid="{A4EA13AE-A6E7-4EED-A9AC-80A4695305E1}" name="sector"/>
    <tableColumn id="5" xr3:uid="{43F51CF3-462E-45CA-8E54-4F5610B8CC46}" name="currency"/>
    <tableColumn id="6" xr3:uid="{9DCEAAF0-FCEE-474E-AE17-2467FF6677D3}" name="share_price"/>
    <tableColumn id="7" xr3:uid="{E231966E-239F-4E21-9441-28F15B2E267A}" name="outstanding_shares"/>
    <tableColumn id="8" xr3:uid="{8128EEF9-8AEF-4C8A-A760-B71C60DC20F3}" name="market_cap"/>
    <tableColumn id="9" xr3:uid="{A779D7C1-7D4D-4001-84F8-EFEA6D21150C}" name="quantity"/>
    <tableColumn id="10" xr3:uid="{C246F760-2CB9-4F18-BAE4-7D5A68F5DB4F}" name="buy_price"/>
    <tableColumn id="11" xr3:uid="{66CE0CB9-9A42-4BC6-B664-B1871350CAAE}" name="initial_value"/>
    <tableColumn id="12" xr3:uid="{AE961E31-06EC-4095-9E90-F2D12B6B648A}" name="current_price"/>
    <tableColumn id="13" xr3:uid="{6E58FF01-CB49-4734-AF4F-D1817A657297}" name="current_value"/>
    <tableColumn id="14" xr3:uid="{7D47D0D0-569C-41FC-9BC7-E427B13D7A57}" name="return_p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E815A6-14EC-4241-8657-0C0D4DE11E87}" name="fact_trades" displayName="fact_trades" ref="A1:U502" tableType="queryTable" totalsRowCount="1">
  <autoFilter ref="A1:U501" xr:uid="{BFE815A6-14EC-4241-8657-0C0D4DE11E87}"/>
  <tableColumns count="21">
    <tableColumn id="1" xr3:uid="{3B42EE43-E52F-4321-B97D-E4A7107BA556}" uniqueName="1" name="trade_id" queryTableFieldId="1" dataDxfId="64"/>
    <tableColumn id="2" xr3:uid="{FC0429C9-63D3-4E91-A971-50FFCE2B5BDC}" uniqueName="2" name="order_id" queryTableFieldId="2" dataDxfId="63"/>
    <tableColumn id="3" xr3:uid="{12B773B3-AFB3-4DF4-9815-F9E48697DEAC}" uniqueName="3" name="trade_ts" queryTableFieldId="3" dataDxfId="62" totalsRowDxfId="61"/>
    <tableColumn id="21" xr3:uid="{30BA5B46-D3EF-4E6E-8697-420997CEF908}" uniqueName="21" name="DAY" queryTableFieldId="21" dataDxfId="60" totalsRowDxfId="59"/>
    <tableColumn id="4" xr3:uid="{09A36A13-20DA-4B5C-8674-3364F0505B60}" uniqueName="4" name="company_id" queryTableFieldId="4" dataDxfId="58"/>
    <tableColumn id="5" xr3:uid="{7E73E695-C823-4504-92F6-9F2AD3E66F8D}" uniqueName="5" name="side" queryTableFieldId="5" dataDxfId="57"/>
    <tableColumn id="6" xr3:uid="{99E3AE02-FD26-4420-A2F0-A227F9991942}" uniqueName="6" name="quantity" queryTableFieldId="6"/>
    <tableColumn id="18" xr3:uid="{1B48A9C7-CF39-40B6-8008-CE64DA4E1B1E}" uniqueName="18" name="Transaction_value" queryTableFieldId="18" dataDxfId="56">
      <calculatedColumnFormula>fact_trades[[#This Row],[quantity]]*fact_trades[[#This Row],[price]]</calculatedColumnFormula>
    </tableColumn>
    <tableColumn id="19" xr3:uid="{AA58F7C6-986B-4BAB-850B-E56235B0FC5C}" uniqueName="19" name="P&amp;L AMT" queryTableFieldId="19" dataDxfId="55">
      <calculatedColumnFormula>IF(fact_trades[[#This Row],[side]]="BUY",-fact_trades[[#This Row],[Transaction_value]],fact_trades[[#This Row],[Transaction_value]])</calculatedColumnFormula>
    </tableColumn>
    <tableColumn id="20" xr3:uid="{87201201-23DC-4809-9CA2-18E1041FA20B}" uniqueName="20" name="P&amp;l text" queryTableFieldId="22" dataDxfId="54">
      <calculatedColumnFormula>IF(fact_trades[[#This Row],[P&amp;L AMT]]&lt;0,"LOSS","PROFIT")</calculatedColumnFormula>
    </tableColumn>
    <tableColumn id="17" xr3:uid="{EF599007-CBB4-4428-BC6B-4F4E44E8D431}" uniqueName="17" name="Total_qty" queryTableFieldId="17" dataDxfId="53">
      <calculatedColumnFormula>IF(fact_trades[[#This Row],[side]]="BUY",fact_trades[[#This Row],[quantity]],-fact_trades[[#This Row],[quantity]])</calculatedColumnFormula>
    </tableColumn>
    <tableColumn id="7" xr3:uid="{A771B1A5-0B9B-4FB2-AEFD-4D21AF9AE11E}" uniqueName="7" name="price" queryTableFieldId="7"/>
    <tableColumn id="8" xr3:uid="{E20D5114-E16A-40B1-8C8C-C48CCE73DB24}" uniqueName="8" name="fees" queryTableFieldId="8"/>
    <tableColumn id="9" xr3:uid="{BEEA8646-7DB9-47AC-B1B2-8E662D6F7A06}" uniqueName="9" name="trader_id" queryTableFieldId="9" dataDxfId="52"/>
    <tableColumn id="10" xr3:uid="{27782386-E05B-4C75-B267-7FC054E2D11E}" uniqueName="10" name="portfolio_id" queryTableFieldId="10" dataDxfId="51"/>
    <tableColumn id="11" xr3:uid="{ADD4A5CF-DE36-4216-A3BC-318364281C29}" uniqueName="11" name="date" queryTableFieldId="11" dataDxfId="50" totalsRowDxfId="49"/>
    <tableColumn id="12" xr3:uid="{D4AFBBC9-6412-4BFA-A0AF-9DAC7A3325A2}" uniqueName="12" name="calendar_id" queryTableFieldId="12"/>
    <tableColumn id="13" xr3:uid="{FA098CC7-ACD3-4E56-9EEE-C2A93B69E084}" uniqueName="13" name="trade_ts_imputed" queryTableFieldId="13"/>
    <tableColumn id="14" xr3:uid="{6B739FBE-EA98-46B2-AA7D-05F11EAF968C}" uniqueName="14" name="fees_imputed" queryTableFieldId="14"/>
    <tableColumn id="15" xr3:uid="{8B6F040C-7005-4858-95E9-0FCAE166B143}" uniqueName="15" name="portfolio_id_imputed" queryTableFieldId="15"/>
    <tableColumn id="16" xr3:uid="{9468385B-B74A-4EAB-8EBB-CC1B3C2668F1}" uniqueName="16" name="is_orphan_trade"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CDC6704-0A87-496F-816B-13E8D72429F0}" name="Table13" displayName="Table13" ref="A1:R240" totalsRowShown="0" headerRowDxfId="48">
  <autoFilter ref="A1:R240" xr:uid="{8CDC6704-0A87-496F-816B-13E8D72429F0}"/>
  <tableColumns count="18">
    <tableColumn id="1" xr3:uid="{B6E1C985-262B-4204-83A0-D7BA377E2186}" name="portfolio_id"/>
    <tableColumn id="2" xr3:uid="{3D0AE0E0-DC94-4357-9C5B-A7AA29F9167B}" name="company_id"/>
    <tableColumn id="3" xr3:uid="{93768E8E-93D9-45E2-8F68-35DE482FA672}" name="sell_trade_id"/>
    <tableColumn id="4" xr3:uid="{C46E8491-4FA3-4CDF-8E95-41682B57F27B}" name="trader_id"/>
    <tableColumn id="5" xr3:uid="{154FFE56-69F8-497F-AB0E-7498E910D2EB}" name="sell_date"/>
    <tableColumn id="6" xr3:uid="{B00AA42E-EE93-46C0-B69D-E05A674A9F02}" name="calendar_id"/>
    <tableColumn id="7" xr3:uid="{C22DA780-A09F-4381-9ABB-18BE825D8E7C}" name="sell_price"/>
    <tableColumn id="8" xr3:uid="{CA93102E-469E-4363-B788-5C4A4CA163EB}" name="quantity_sold"/>
    <tableColumn id="9" xr3:uid="{E2A57737-9729-45BC-B2DE-EB0D19C5149F}" name="gross_sell_amount"/>
    <tableColumn id="10" xr3:uid="{520DF625-D703-477F-AE2B-2A546FB4DA05}" name="gross_buy_amount"/>
    <tableColumn id="11" xr3:uid="{6904082C-0BF0-4A4A-B0BF-10AEBF3E324C}" name="allocated_buy_fees"/>
    <tableColumn id="12" xr3:uid="{A4C60FFD-7FC3-441A-AEA5-A144B411BB80}" name="allocated_sell_fees"/>
    <tableColumn id="13" xr3:uid="{5017A0A8-83E4-4EA5-8F06-A6828BA14CE4}" name="total_fees_allocated"/>
    <tableColumn id="14" xr3:uid="{48904E24-8991-4146-925F-849DF5B3F872}" name="avg_buy_price"/>
    <tableColumn id="15" xr3:uid="{FB865968-E21A-497B-A85F-76305B7AC29D}" name="total_cost_basis"/>
    <tableColumn id="16" xr3:uid="{B1D98167-F9A1-4E17-B137-4F37C4DE7CFF}" name="realized_profit"/>
    <tableColumn id="17" xr3:uid="{73834E91-2608-4FE8-8CB6-0F1896966A13}" name="return_pct"/>
    <tableColumn id="18" xr3:uid="{1A7D95CA-5258-4A6C-B289-DC6F663F9369}" name="win_fla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826099-3F9F-42F7-BB76-D845F467683D}" name="fact_splits" displayName="fact_splits" ref="A1:E6" tableType="queryTable" totalsRowShown="0">
  <autoFilter ref="A1:E6" xr:uid="{4E826099-3F9F-42F7-BB76-D845F467683D}"/>
  <tableColumns count="5">
    <tableColumn id="1" xr3:uid="{6D559866-DBDC-4608-95C9-72E3E245CD7B}" uniqueName="1" name="company_id" queryTableFieldId="1" dataDxfId="47"/>
    <tableColumn id="2" xr3:uid="{2CE60F8C-6424-4D91-87A3-68C2EC2A6C5A}" uniqueName="2" name="date" queryTableFieldId="2" dataDxfId="46"/>
    <tableColumn id="3" xr3:uid="{6B1CFB9E-4A00-472F-A515-1E17A1C6BE0E}" uniqueName="3" name="split_ratio" queryTableFieldId="3"/>
    <tableColumn id="4" xr3:uid="{D811AEF2-3A62-41CC-BA8A-BA479A86AF79}" uniqueName="4" name="calendar_id" queryTableFieldId="4"/>
    <tableColumn id="5" xr3:uid="{C9A17BE3-7986-4FC4-AFBE-8379C78A0C0A}" uniqueName="5" name="exchange_id" queryTableFieldId="5" dataDxfId="4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E8A73-4859-4B2C-9CD7-D39F9A85D89C}" name="fact_positions_snapshot" displayName="fact_positions_snapshot" ref="A1:E12" tableType="queryTable" totalsRowCount="1">
  <autoFilter ref="A1:E11" xr:uid="{240E8A73-4859-4B2C-9CD7-D39F9A85D89C}"/>
  <sortState xmlns:xlrd2="http://schemas.microsoft.com/office/spreadsheetml/2017/richdata2" ref="A2:E11">
    <sortCondition ref="A1:A11"/>
  </sortState>
  <tableColumns count="5">
    <tableColumn id="1" xr3:uid="{46873304-0914-4166-9A80-9144FEFC156E}" uniqueName="1" name="portfolio_id" queryTableFieldId="1" dataDxfId="44" totalsRowDxfId="43"/>
    <tableColumn id="2" xr3:uid="{49D01A24-CBF5-4426-BC3F-153904226E68}" uniqueName="2" name="company_id" queryTableFieldId="2" dataDxfId="42" totalsRowDxfId="41"/>
    <tableColumn id="3" xr3:uid="{97B76947-2906-41FB-B4A9-F503647A0C5D}" uniqueName="3" name="date" queryTableFieldId="3" dataDxfId="40" totalsRowDxfId="39"/>
    <tableColumn id="4" xr3:uid="{CAD1D918-D872-4734-9EC9-1B589869DE76}" uniqueName="4" name="quantity" totalsRowFunction="sum" queryTableFieldId="4"/>
    <tableColumn id="5" xr3:uid="{4FC3C3B8-001A-4027-B4E4-4B990AC8372D}" uniqueName="5" name="calendar_id"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DB66FD-0990-4015-8217-A649F60BBCF5}" name="fact_orders" displayName="fact_orders" ref="A1:N501" tableType="queryTable" totalsRowShown="0">
  <autoFilter ref="A1:N501" xr:uid="{2DDB66FD-0990-4015-8217-A649F60BBCF5}"/>
  <tableColumns count="14">
    <tableColumn id="1" xr3:uid="{BF089666-7BA7-4355-9D52-C6BCE7E400BB}" uniqueName="1" name="order_id" queryTableFieldId="1" dataDxfId="38"/>
    <tableColumn id="2" xr3:uid="{4250AB22-A590-4D20-BC6E-AFA9B05850C0}" uniqueName="2" name="order_ts" queryTableFieldId="2" dataDxfId="37"/>
    <tableColumn id="3" xr3:uid="{71719C4E-7608-4F03-9383-A2D1C4B8B9A4}" uniqueName="3" name="company_id" queryTableFieldId="3" dataDxfId="36"/>
    <tableColumn id="4" xr3:uid="{3A920206-5548-45EE-99BB-9B3A36DBD7E7}" uniqueName="4" name="side" queryTableFieldId="4" dataDxfId="35"/>
    <tableColumn id="5" xr3:uid="{6BB68AC8-EE09-4A6A-86A4-E8714FAC5DAC}" uniqueName="5" name="quantity" queryTableFieldId="5"/>
    <tableColumn id="6" xr3:uid="{A9B12CD6-8D71-4CE7-9F4E-591F57AF9D6C}" uniqueName="6" name="status" queryTableFieldId="6" dataDxfId="34"/>
    <tableColumn id="7" xr3:uid="{DBECA955-FD02-4391-AC6F-810504DE07C2}" uniqueName="7" name="order_type" queryTableFieldId="7" dataDxfId="33"/>
    <tableColumn id="8" xr3:uid="{EDC5E5B5-191A-4533-B2EB-3D277CFDCC89}" uniqueName="8" name="trader_id" queryTableFieldId="8" dataDxfId="32"/>
    <tableColumn id="9" xr3:uid="{4ECFACB5-099B-4832-BEA1-4412F97A5B8D}" uniqueName="9" name="portfolio_id" queryTableFieldId="9" dataDxfId="31"/>
    <tableColumn id="10" xr3:uid="{7031E5F3-D1EC-4CF8-91A3-71E1F97EB190}" uniqueName="10" name="date" queryTableFieldId="10" dataDxfId="30"/>
    <tableColumn id="11" xr3:uid="{A7A7C86A-1D0D-48C7-9EAD-47475CC833CC}" uniqueName="11" name="calendar_id" queryTableFieldId="11"/>
    <tableColumn id="12" xr3:uid="{DB1719C9-A481-435E-AA39-D401F8D93E36}" uniqueName="12" name="order_ts_imputed" queryTableFieldId="12"/>
    <tableColumn id="13" xr3:uid="{03F799C7-0719-47CA-A510-6ED9BB5008B0}" uniqueName="13" name="limit_price_imputed" queryTableFieldId="13"/>
    <tableColumn id="14" xr3:uid="{C8702C2F-A1C9-4F82-A65A-E212D8AD6A8E}" uniqueName="14" name="portfolio_id_imputed" queryTableField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495DD6-E9E2-4B6A-B129-35A8507E51EC}" name="fact_dividends" displayName="fact_dividends" ref="A1:F9" tableType="queryTable" totalsRowShown="0">
  <autoFilter ref="A1:F9" xr:uid="{36495DD6-E9E2-4B6A-B129-35A8507E51EC}"/>
  <sortState xmlns:xlrd2="http://schemas.microsoft.com/office/spreadsheetml/2017/richdata2" ref="A2:F9">
    <sortCondition ref="D1:D9"/>
  </sortState>
  <tableColumns count="6">
    <tableColumn id="1" xr3:uid="{164274A3-D96D-4D08-BCFD-E988A7D11F57}" uniqueName="1" name="date" queryTableFieldId="1" dataDxfId="29"/>
    <tableColumn id="2" xr3:uid="{0385CC75-FFF6-4C3B-9317-E91C4C98558E}" uniqueName="2" name="company_id" queryTableFieldId="2" dataDxfId="28"/>
    <tableColumn id="3" xr3:uid="{07416F51-5A3C-45F7-B081-A4AC8D98D7FF}" uniqueName="3" name="dividend_per_share" queryTableFieldId="3"/>
    <tableColumn id="4" xr3:uid="{0ECA84A1-7D78-4BD7-9BBA-E6CF47CCFECF}" uniqueName="4" name="calendar_id" queryTableFieldId="4"/>
    <tableColumn id="5" xr3:uid="{E3E188AE-AB48-4872-ADAD-279C8258EE1C}" uniqueName="5" name="exchange_id" queryTableFieldId="5" dataDxfId="27"/>
    <tableColumn id="6" xr3:uid="{C34F803D-C5AF-4011-A715-3625CD85AF23}" uniqueName="6" name="is_orphan_dividend" queryTableFieldId="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F0A18A-FF49-4D34-B9E1-9FD9DBB9C1F0}" name="fact_daily_prices" displayName="fact_daily_prices" ref="A1:P1034" tableType="queryTable" totalsRowCount="1">
  <autoFilter ref="A1:P1033" xr:uid="{F7F0A18A-FF49-4D34-B9E1-9FD9DBB9C1F0}"/>
  <tableColumns count="16">
    <tableColumn id="1" xr3:uid="{4E022DAC-EDA8-4308-8C11-8C43EF118A88}" uniqueName="1" name="date" queryTableFieldId="1" dataDxfId="26" totalsRowDxfId="25"/>
    <tableColumn id="2" xr3:uid="{77E86201-F7AC-46EF-B621-2AAFFC534D3C}" uniqueName="2" name="company_id" queryTableFieldId="2" dataDxfId="24"/>
    <tableColumn id="3" xr3:uid="{67E21FB2-B96D-40C8-B931-561E64320FDC}" uniqueName="3" name="open" queryTableFieldId="3"/>
    <tableColumn id="4" xr3:uid="{07CFD373-B1C4-4E25-8D10-809258522ED5}" uniqueName="4" name="high" queryTableFieldId="4"/>
    <tableColumn id="5" xr3:uid="{85E8C384-A847-4615-BAE1-6A88D7F66DE1}" uniqueName="5" name="low" queryTableFieldId="5"/>
    <tableColumn id="6" xr3:uid="{D7723156-E99E-4250-BB85-4E725F749A02}" uniqueName="6" name="close" queryTableFieldId="6"/>
    <tableColumn id="7" xr3:uid="{F62515EA-55C3-41EF-B1A3-1E75433CB13F}" uniqueName="7" name="volume" totalsRowFunction="sum" queryTableFieldId="7"/>
    <tableColumn id="8" xr3:uid="{63A76F4B-59CD-4758-B15B-16165CD01086}" uniqueName="8" name="calendar_id" queryTableFieldId="8"/>
    <tableColumn id="9" xr3:uid="{701F6444-836F-48AD-A3A7-917BD3366B92}" uniqueName="9" name="cumulative_factor" queryTableFieldId="9"/>
    <tableColumn id="10" xr3:uid="{F57DC09C-D958-400E-B998-876C30CD84A3}" uniqueName="10" name="adjusted_close" queryTableFieldId="10"/>
    <tableColumn id="11" xr3:uid="{477E4C22-8394-42E7-A202-CE09FDEAF63D}" uniqueName="11" name="avg_vol" queryTableFieldId="11"/>
    <tableColumn id="12" xr3:uid="{40914BC0-F440-4D9A-8D1F-681C60A522BE}" uniqueName="12" name="is_volume_suspect" queryTableFieldId="12"/>
    <tableColumn id="13" xr3:uid="{EF7C4656-A62C-4C4D-9526-DF545340EC07}" uniqueName="13" name="Prev_close" queryTableFieldId="13" dataDxfId="23">
      <calculatedColumnFormula>IF(fact_daily_prices[[#This Row],[company_id]] =$B1,$F1)</calculatedColumnFormula>
    </tableColumn>
    <tableColumn id="14" xr3:uid="{9A43BC83-2A94-478D-8A51-931EBAFE1D73}" uniqueName="14" name="daily Rturn " queryTableFieldId="14" dataDxfId="22" totalsRowDxfId="21" dataCellStyle="Percent" totalsRowCellStyle="Percent">
      <calculatedColumnFormula>IFERROR(IF(fact_daily_prices[[#This Row],[Prev_close]]="","",((fact_daily_prices[[#This Row],[close]]-fact_daily_prices[[#This Row],[Prev_close]] )/ fact_daily_prices[[#This Row],[Prev_close]])),0)</calculatedColumnFormula>
    </tableColumn>
    <tableColumn id="15" xr3:uid="{58505282-0BA0-43C9-B5AA-5BF6EC662C6D}" uniqueName="15" name="Eomonth" queryTableFieldId="15" dataDxfId="20" totalsRowDxfId="19">
      <calculatedColumnFormula>EOMONTH(fact_daily_prices[[#This Row],[date]],0)</calculatedColumnFormula>
    </tableColumn>
    <tableColumn id="16" xr3:uid="{9A3A7D0F-9D7E-4F9C-AC8D-76DEDDC7E056}" uniqueName="16" name="sector_name" queryTableFieldId="2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C3056D4-1F14-43A8-BFF2-D084AF1B2133}" name="dim_trader" displayName="dim_trader" ref="A1:C31" tableType="queryTable" totalsRowShown="0">
  <autoFilter ref="A1:C31" xr:uid="{8C3056D4-1F14-43A8-BFF2-D084AF1B2133}"/>
  <tableColumns count="3">
    <tableColumn id="1" xr3:uid="{E2033FF7-4D12-4CE1-9240-8857B01A1DEE}" uniqueName="1" name="trader_id" queryTableFieldId="1" dataDxfId="18"/>
    <tableColumn id="2" xr3:uid="{4F6B3E0D-1480-4FF5-94D2-4D3040240EF8}" uniqueName="2" name="trader_name" queryTableFieldId="2" dataDxfId="17"/>
    <tableColumn id="3" xr3:uid="{CBE022A0-B576-461A-A919-EEA903F42E4D}" uniqueName="3" name="desk" queryTableFieldId="3" dataDxfId="1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36B3F6-8733-465B-8296-81D584194B67}" name="dim_sector" displayName="dim_sector" ref="A1:B6" tableType="queryTable" totalsRowShown="0">
  <autoFilter ref="A1:B6" xr:uid="{4036B3F6-8733-465B-8296-81D584194B67}"/>
  <tableColumns count="2">
    <tableColumn id="1" xr3:uid="{BBDA3BB3-E71E-4A1D-AC19-21AB48780823}" uniqueName="1" name="sector_id" queryTableFieldId="1" dataDxfId="15"/>
    <tableColumn id="2" xr3:uid="{504FBA15-66CE-4898-9112-1A2385FBD723}" uniqueName="2" name="sector_name" queryTableFieldId="2" dataDxfId="1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D76A50-09E0-426B-BE8A-C5AFE725523D}" name="dim_portfolio" displayName="dim_portfolio" ref="A1:C11" tableType="queryTable" totalsRowShown="0">
  <autoFilter ref="A1:C11" xr:uid="{68D76A50-09E0-426B-BE8A-C5AFE725523D}"/>
  <tableColumns count="3">
    <tableColumn id="1" xr3:uid="{4AE5F935-3D68-4E86-A4F8-140B628028FD}" uniqueName="1" name="portfolio_id" queryTableFieldId="1" dataDxfId="13"/>
    <tableColumn id="2" xr3:uid="{DB769B4F-A1EF-47E7-BF69-FC7FBE6F2476}" uniqueName="2" name="portfolio_name" queryTableFieldId="2" dataDxfId="12"/>
    <tableColumn id="3" xr3:uid="{F530D109-D0AC-4C6D-8A48-BD3B3FFB8401}" uniqueName="3" name="manager" queryTableFieldId="3" dataDxfId="1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A29CDA-9FCF-410E-9FE9-E1C8D3D3B14D}" name="dim_exchange" displayName="dim_exchange" ref="A1:D3" tableType="queryTable" totalsRowShown="0">
  <autoFilter ref="A1:D3" xr:uid="{F0A29CDA-9FCF-410E-9FE9-E1C8D3D3B14D}"/>
  <tableColumns count="4">
    <tableColumn id="1" xr3:uid="{72DE8BBE-BDC1-46BF-A14C-6A9A6F91264A}" uniqueName="1" name="exchange_id" queryTableFieldId="1" dataDxfId="10"/>
    <tableColumn id="2" xr3:uid="{8014F471-86B5-4FB0-ABA4-8BDF7505066D}" uniqueName="2" name="exchange_name" queryTableFieldId="2" dataDxfId="9"/>
    <tableColumn id="3" xr3:uid="{1AA585BA-3754-4E71-B5DF-D99A7D7FEF33}" uniqueName="3" name="country" queryTableFieldId="3" dataDxfId="8"/>
    <tableColumn id="4" xr3:uid="{E57FD1AD-1645-4C5D-BAB4-2CEC3F20E8E3}" uniqueName="4" name="currency" queryTableFieldId="4" dataDxfId="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DE7101-DE00-4617-85F9-2CAC28BC84CA}" name="dim_company" displayName="dim_company" ref="A1:E9" tableType="queryTable" totalsRowShown="0">
  <autoFilter ref="A1:E9" xr:uid="{6FDE7101-DE00-4617-85F9-2CAC28BC84CA}"/>
  <tableColumns count="5">
    <tableColumn id="1" xr3:uid="{8971F5CA-1398-4A28-8D7D-C24F8324D8F3}" uniqueName="1" name="company_id" queryTableFieldId="1" dataDxfId="6"/>
    <tableColumn id="2" xr3:uid="{00028617-174A-4B97-9ABE-98028DEA8419}" uniqueName="2" name="ticker" queryTableFieldId="2" dataDxfId="5"/>
    <tableColumn id="3" xr3:uid="{C655134B-B43F-4AD9-9693-523C5FA4F32E}" uniqueName="3" name="company_name" queryTableFieldId="3" dataDxfId="4"/>
    <tableColumn id="4" xr3:uid="{81E8CEB1-AADF-4D87-9145-2B4F4AF09DFF}" uniqueName="4" name="sector_id" queryTableFieldId="4" dataDxfId="3"/>
    <tableColumn id="5" xr3:uid="{D3752EA5-12A0-4249-9380-04C29CB5E80B}" uniqueName="5" name="exchange_id" queryTableFieldId="5" dataDxfId="2"/>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2777C2-4A93-44F1-8461-5593D668B029}" name="dim_calendar" displayName="dim_calendar" ref="A1:G182" tableType="queryTable" totalsRowShown="0">
  <autoFilter ref="A1:G182" xr:uid="{D62777C2-4A93-44F1-8461-5593D668B029}"/>
  <tableColumns count="7">
    <tableColumn id="1" xr3:uid="{681CA511-47F2-4AE1-8373-023B32185CD8}" uniqueName="1" name="date" queryTableFieldId="1" dataDxfId="1"/>
    <tableColumn id="2" xr3:uid="{A3BD1DA9-5AF0-4120-BC34-459FEA1586B6}" uniqueName="2" name="calendar_id" queryTableFieldId="2"/>
    <tableColumn id="3" xr3:uid="{E3EE932B-A27A-4E70-A7B2-73AA1B9B4729}" uniqueName="3" name="year" queryTableFieldId="3"/>
    <tableColumn id="4" xr3:uid="{6094FDF2-9587-4EA0-A627-6B4C1D5166EA}" uniqueName="4" name="month" queryTableFieldId="4"/>
    <tableColumn id="5" xr3:uid="{49C0DD13-6041-4FED-B8BB-610627698340}" uniqueName="5" name="day" queryTableFieldId="5"/>
    <tableColumn id="6" xr3:uid="{55AE77C1-9ED5-40A8-903A-9AB90413F03B}" uniqueName="6" name="is_month_start" queryTableFieldId="6"/>
    <tableColumn id="7" xr3:uid="{DADA91E0-3F0A-4E92-A4D7-B65A9781E601}" uniqueName="7" name="Month_name" queryTableFieldId="7" dataDxfId="0">
      <calculatedColumnFormula>TEXT(dim_calendar[[#This Row],[date]],"MMM")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193F-E73F-4F7A-8EC6-906A870E19D6}">
  <dimension ref="AI15:AI49"/>
  <sheetViews>
    <sheetView showGridLines="0" showRowColHeaders="0" tabSelected="1" zoomScale="67" zoomScaleNormal="55" workbookViewId="0">
      <selection activeCell="AG2" sqref="AG2:AI6"/>
    </sheetView>
  </sheetViews>
  <sheetFormatPr defaultColWidth="8.77734375" defaultRowHeight="14.4" x14ac:dyDescent="0.3"/>
  <cols>
    <col min="1" max="16384" width="8.77734375" style="24"/>
  </cols>
  <sheetData>
    <row r="15" spans="35:35" x14ac:dyDescent="0.3">
      <c r="AI15" s="24" t="s">
        <v>1387</v>
      </c>
    </row>
    <row r="17" s="24" customFormat="1" x14ac:dyDescent="0.3"/>
    <row r="18" s="24" customFormat="1" x14ac:dyDescent="0.3"/>
    <row r="19" s="24" customFormat="1" x14ac:dyDescent="0.3"/>
    <row r="20" s="24" customFormat="1" x14ac:dyDescent="0.3"/>
    <row r="21" s="24" customFormat="1" x14ac:dyDescent="0.3"/>
    <row r="22" s="24" customFormat="1" x14ac:dyDescent="0.3"/>
    <row r="23" s="24" customFormat="1" x14ac:dyDescent="0.3"/>
    <row r="24" s="24" customFormat="1" x14ac:dyDescent="0.3"/>
    <row r="25" s="24" customFormat="1" x14ac:dyDescent="0.3"/>
    <row r="26" s="24" customFormat="1" x14ac:dyDescent="0.3"/>
    <row r="27" s="24" customFormat="1" x14ac:dyDescent="0.3"/>
    <row r="28" s="24" customFormat="1" x14ac:dyDescent="0.3"/>
    <row r="29" s="24" customFormat="1" x14ac:dyDescent="0.3"/>
    <row r="30" s="24" customFormat="1" x14ac:dyDescent="0.3"/>
    <row r="31" s="24" customFormat="1" x14ac:dyDescent="0.3"/>
    <row r="32" s="24" customFormat="1" x14ac:dyDescent="0.3"/>
    <row r="33" s="24" customFormat="1" x14ac:dyDescent="0.3"/>
    <row r="34" s="24" customFormat="1" x14ac:dyDescent="0.3"/>
    <row r="35" s="24" customFormat="1" x14ac:dyDescent="0.3"/>
    <row r="36" s="24" customFormat="1" x14ac:dyDescent="0.3"/>
    <row r="37" s="24" customFormat="1" x14ac:dyDescent="0.3"/>
    <row r="38" s="24" customFormat="1" x14ac:dyDescent="0.3"/>
    <row r="39" s="24" customFormat="1" x14ac:dyDescent="0.3"/>
    <row r="40" s="24" customFormat="1" x14ac:dyDescent="0.3"/>
    <row r="41" s="24" customFormat="1" x14ac:dyDescent="0.3"/>
    <row r="42" s="24" customFormat="1" x14ac:dyDescent="0.3"/>
    <row r="43" s="24" customFormat="1" x14ac:dyDescent="0.3"/>
    <row r="44" s="24" customFormat="1" x14ac:dyDescent="0.3"/>
    <row r="45" s="24" customFormat="1" x14ac:dyDescent="0.3"/>
    <row r="46" s="24" customFormat="1" x14ac:dyDescent="0.3"/>
    <row r="47" s="24" customFormat="1" x14ac:dyDescent="0.3"/>
    <row r="48" s="24" customFormat="1" x14ac:dyDescent="0.3"/>
    <row r="49" s="24"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57180-0454-4B38-ABF3-071648E8939A}">
  <dimension ref="A1"/>
  <sheetViews>
    <sheetView topLeftCell="A26" zoomScale="57" workbookViewId="0">
      <selection activeCell="F50" sqref="F50"/>
    </sheetView>
  </sheetViews>
  <sheetFormatPr defaultColWidth="8.77734375" defaultRowHeight="14.4" x14ac:dyDescent="0.3"/>
  <cols>
    <col min="1" max="16384" width="8.7773437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8BC21-85B8-48E6-89BD-40C1AD72764B}">
  <dimension ref="A2:F70"/>
  <sheetViews>
    <sheetView topLeftCell="A7" workbookViewId="0">
      <selection activeCell="F50" sqref="F50"/>
    </sheetView>
  </sheetViews>
  <sheetFormatPr defaultRowHeight="14.4" x14ac:dyDescent="0.3"/>
  <cols>
    <col min="1" max="1" width="14.77734375" bestFit="1" customWidth="1"/>
    <col min="2" max="2" width="15.44140625" bestFit="1" customWidth="1"/>
    <col min="3" max="3" width="14.88671875" bestFit="1" customWidth="1"/>
    <col min="4" max="4" width="18.44140625" customWidth="1"/>
    <col min="5" max="5" width="18" bestFit="1" customWidth="1"/>
    <col min="6" max="7" width="18.5546875" bestFit="1" customWidth="1"/>
  </cols>
  <sheetData>
    <row r="2" spans="1:6" x14ac:dyDescent="0.3">
      <c r="C2" s="10"/>
      <c r="E2" s="22"/>
    </row>
    <row r="3" spans="1:6" x14ac:dyDescent="0.3">
      <c r="E3" s="23"/>
    </row>
    <row r="4" spans="1:6" x14ac:dyDescent="0.3">
      <c r="E4" s="24"/>
    </row>
    <row r="5" spans="1:6" x14ac:dyDescent="0.3">
      <c r="A5" t="s">
        <v>1380</v>
      </c>
      <c r="B5" s="21">
        <f>SUM('stocks '!M2:M11)</f>
        <v>944110</v>
      </c>
      <c r="E5" s="25"/>
    </row>
    <row r="6" spans="1:6" x14ac:dyDescent="0.3">
      <c r="E6" s="26"/>
    </row>
    <row r="7" spans="1:6" x14ac:dyDescent="0.3">
      <c r="A7" s="10" t="s">
        <v>1211</v>
      </c>
      <c r="B7" s="8">
        <f>_xlfn.STDEV.S(fact_daily_prices[[daily Rturn ]])</f>
        <v>1.2947053591248574E-2</v>
      </c>
    </row>
    <row r="9" spans="1:6" x14ac:dyDescent="0.3">
      <c r="B9" s="21"/>
    </row>
    <row r="11" spans="1:6" x14ac:dyDescent="0.3">
      <c r="A11" s="10" t="s">
        <v>1202</v>
      </c>
      <c r="B11" s="9">
        <f>AVERAGE(fact_daily_prices[volume])</f>
        <v>25414.796511627908</v>
      </c>
    </row>
    <row r="12" spans="1:6" x14ac:dyDescent="0.3">
      <c r="A12" s="10"/>
      <c r="B12" s="9"/>
      <c r="E12" t="s">
        <v>1383</v>
      </c>
    </row>
    <row r="13" spans="1:6" x14ac:dyDescent="0.3">
      <c r="A13" s="10"/>
      <c r="B13" s="21"/>
      <c r="E13">
        <v>26228070</v>
      </c>
      <c r="F13">
        <f>GETPIVOTDATA("[Measures].[Sum of volume]",$E$12)</f>
        <v>26228070</v>
      </c>
    </row>
    <row r="14" spans="1:6" ht="21" customHeight="1" x14ac:dyDescent="0.3"/>
    <row r="15" spans="1:6" x14ac:dyDescent="0.3">
      <c r="A15" s="11" t="s">
        <v>1203</v>
      </c>
      <c r="B15" s="13" t="s">
        <v>1205</v>
      </c>
      <c r="E15" t="s">
        <v>1384</v>
      </c>
    </row>
    <row r="16" spans="1:6" x14ac:dyDescent="0.3">
      <c r="A16" s="12" t="s">
        <v>1152</v>
      </c>
      <c r="B16" s="13">
        <v>0.26694647673062438</v>
      </c>
      <c r="E16">
        <v>944110</v>
      </c>
      <c r="F16">
        <f>GETPIVOTDATA("[Measures].[Sum of current_value]",$E$15)</f>
        <v>944110</v>
      </c>
    </row>
    <row r="17" spans="1:6" x14ac:dyDescent="0.3">
      <c r="A17" s="12" t="s">
        <v>1151</v>
      </c>
      <c r="B17" s="13">
        <v>0.1348904182304973</v>
      </c>
    </row>
    <row r="18" spans="1:6" x14ac:dyDescent="0.3">
      <c r="A18" s="12" t="s">
        <v>1149</v>
      </c>
      <c r="B18" s="13">
        <v>0.15563122773601265</v>
      </c>
    </row>
    <row r="19" spans="1:6" x14ac:dyDescent="0.3">
      <c r="A19" s="12" t="s">
        <v>1150</v>
      </c>
      <c r="B19" s="13">
        <v>0.3471184268544017</v>
      </c>
      <c r="E19" t="s">
        <v>1385</v>
      </c>
    </row>
    <row r="20" spans="1:6" x14ac:dyDescent="0.3">
      <c r="A20" s="12" t="s">
        <v>1148</v>
      </c>
      <c r="B20" s="13">
        <v>4.8864014644264139E-2</v>
      </c>
      <c r="E20">
        <v>270498000</v>
      </c>
      <c r="F20">
        <f>GETPIVOTDATA("[Measures].[Sum of market_cap]",$E$19)</f>
        <v>270498000</v>
      </c>
    </row>
    <row r="21" spans="1:6" x14ac:dyDescent="0.3">
      <c r="A21" s="12" t="s">
        <v>1204</v>
      </c>
      <c r="B21" s="13">
        <v>0.9534505641958001</v>
      </c>
    </row>
    <row r="22" spans="1:6" x14ac:dyDescent="0.3">
      <c r="E22" t="s">
        <v>1386</v>
      </c>
    </row>
    <row r="23" spans="1:6" x14ac:dyDescent="0.3">
      <c r="A23" s="11" t="s">
        <v>1203</v>
      </c>
      <c r="B23" t="s">
        <v>1209</v>
      </c>
      <c r="E23" s="14">
        <v>1.2915536275367619E-2</v>
      </c>
      <c r="F23" s="8">
        <f>GETPIVOTDATA("[Measures].[Average of volatility]",$E$22)</f>
        <v>1.2915536275367619E-2</v>
      </c>
    </row>
    <row r="24" spans="1:6" x14ac:dyDescent="0.3">
      <c r="A24" s="12" t="s">
        <v>1166</v>
      </c>
      <c r="B24">
        <v>4763699.669999999</v>
      </c>
    </row>
    <row r="25" spans="1:6" x14ac:dyDescent="0.3">
      <c r="A25" s="12" t="s">
        <v>1173</v>
      </c>
      <c r="B25">
        <v>2766142.47</v>
      </c>
    </row>
    <row r="26" spans="1:6" x14ac:dyDescent="0.3">
      <c r="A26" s="12" t="s">
        <v>1155</v>
      </c>
      <c r="B26">
        <v>2709253.3699999996</v>
      </c>
    </row>
    <row r="27" spans="1:6" x14ac:dyDescent="0.3">
      <c r="A27" s="12" t="s">
        <v>1165</v>
      </c>
      <c r="B27">
        <v>1843059.28</v>
      </c>
    </row>
    <row r="28" spans="1:6" x14ac:dyDescent="0.3">
      <c r="A28" s="12" t="s">
        <v>1180</v>
      </c>
      <c r="B28">
        <v>1518155.69</v>
      </c>
    </row>
    <row r="29" spans="1:6" x14ac:dyDescent="0.3">
      <c r="A29" s="12" t="s">
        <v>1163</v>
      </c>
      <c r="B29">
        <v>1407153.7800000003</v>
      </c>
    </row>
    <row r="30" spans="1:6" x14ac:dyDescent="0.3">
      <c r="A30" s="12" t="s">
        <v>1168</v>
      </c>
      <c r="B30">
        <v>1157488.4899999998</v>
      </c>
    </row>
    <row r="31" spans="1:6" x14ac:dyDescent="0.3">
      <c r="A31" s="12" t="s">
        <v>1177</v>
      </c>
      <c r="B31">
        <v>1048688.06</v>
      </c>
    </row>
    <row r="32" spans="1:6" x14ac:dyDescent="0.3">
      <c r="A32" s="12" t="s">
        <v>1167</v>
      </c>
      <c r="B32">
        <v>591844.20000000007</v>
      </c>
    </row>
    <row r="33" spans="1:5" x14ac:dyDescent="0.3">
      <c r="A33" s="12" t="s">
        <v>1176</v>
      </c>
      <c r="B33">
        <v>298970.87</v>
      </c>
    </row>
    <row r="34" spans="1:5" x14ac:dyDescent="0.3">
      <c r="A34" s="12" t="s">
        <v>1204</v>
      </c>
      <c r="B34">
        <v>18104455.879999999</v>
      </c>
    </row>
    <row r="37" spans="1:5" x14ac:dyDescent="0.3">
      <c r="A37" s="19" t="s">
        <v>1203</v>
      </c>
      <c r="B37" t="s">
        <v>1228</v>
      </c>
      <c r="C37" s="19" t="s">
        <v>1213</v>
      </c>
      <c r="D37" s="19" t="s">
        <v>1209</v>
      </c>
    </row>
    <row r="38" spans="1:5" x14ac:dyDescent="0.3">
      <c r="A38" s="12" t="s">
        <v>103</v>
      </c>
      <c r="B38" t="str">
        <f>VLOOKUP(A38,dim_trader[],2,FALSE)</f>
        <v>Morgan Williams</v>
      </c>
      <c r="C38" s="9">
        <v>11482322.75</v>
      </c>
      <c r="D38" s="9">
        <v>1104382.1200000001</v>
      </c>
    </row>
    <row r="39" spans="1:5" x14ac:dyDescent="0.3">
      <c r="A39" s="12" t="s">
        <v>70</v>
      </c>
      <c r="B39" t="str">
        <f>VLOOKUP(A39,dim_trader[],2,FALSE)</f>
        <v>Jamie Anderson</v>
      </c>
      <c r="C39" s="9">
        <v>5813848.7499999991</v>
      </c>
      <c r="D39" s="9">
        <v>1072783.4312605041</v>
      </c>
    </row>
    <row r="40" spans="1:5" x14ac:dyDescent="0.3">
      <c r="A40" s="12" t="s">
        <v>121</v>
      </c>
      <c r="B40" t="str">
        <f>VLOOKUP(A40,dim_trader[],2,FALSE)</f>
        <v>Taylor Shah</v>
      </c>
      <c r="C40" s="9">
        <v>11350882.289999999</v>
      </c>
      <c r="D40" s="9">
        <v>812763.41809326422</v>
      </c>
      <c r="E40">
        <f>VLOOKUP(A40,fact_trades_pnl_kpi!D4:R242,12,FALSE)</f>
        <v>0</v>
      </c>
    </row>
    <row r="41" spans="1:5" x14ac:dyDescent="0.3">
      <c r="A41" s="12" t="s">
        <v>47</v>
      </c>
      <c r="B41" t="str">
        <f>VLOOKUP(A41,dim_trader[],2,FALSE)</f>
        <v>Alex Lee</v>
      </c>
      <c r="C41" s="9">
        <v>4239869.4799999995</v>
      </c>
      <c r="D41" s="9">
        <v>719053.72550829872</v>
      </c>
      <c r="E41">
        <f>VLOOKUP(A41,fact_trades_pnl_kpi!D5:R243,12,FALSE)</f>
        <v>200233.36810466761</v>
      </c>
    </row>
    <row r="42" spans="1:5" x14ac:dyDescent="0.3">
      <c r="A42" s="12" t="s">
        <v>187</v>
      </c>
      <c r="B42" t="str">
        <f>VLOOKUP(A42,dim_trader[],2,FALSE)</f>
        <v>Drew Patel</v>
      </c>
      <c r="C42" s="9">
        <v>4677035.8099999996</v>
      </c>
      <c r="D42" s="9">
        <v>495524.29</v>
      </c>
      <c r="E42">
        <f>VLOOKUP(A42,fact_trades_pnl_kpi!D6:R244,12,FALSE)</f>
        <v>0</v>
      </c>
    </row>
    <row r="43" spans="1:5" x14ac:dyDescent="0.3">
      <c r="A43" s="12" t="s">
        <v>98</v>
      </c>
      <c r="B43" t="str">
        <f>VLOOKUP(A43,dim_trader[],2,FALSE)</f>
        <v>Jordan Clark</v>
      </c>
      <c r="C43" s="9">
        <v>8357062.9799999995</v>
      </c>
      <c r="D43" s="9">
        <v>486380.77051142539</v>
      </c>
      <c r="E43">
        <f>VLOOKUP(A43,fact_trades_pnl_kpi!D7:R245,12,FALSE)</f>
        <v>495524.29</v>
      </c>
    </row>
    <row r="44" spans="1:5" x14ac:dyDescent="0.3">
      <c r="A44" s="12" t="s">
        <v>86</v>
      </c>
      <c r="B44" t="str">
        <f>VLOOKUP(A44,dim_trader[],2,FALSE)</f>
        <v>Alex Harris</v>
      </c>
      <c r="C44" s="9">
        <v>8293182.790000001</v>
      </c>
      <c r="D44" s="9">
        <v>442081.48052105447</v>
      </c>
      <c r="E44">
        <f>VLOOKUP(A44,fact_trades_pnl_kpi!D8:R246,12,FALSE)</f>
        <v>46873.344148606811</v>
      </c>
    </row>
    <row r="45" spans="1:5" x14ac:dyDescent="0.3">
      <c r="A45" s="12" t="s">
        <v>55</v>
      </c>
      <c r="B45" t="str">
        <f>VLOOKUP(A45,dim_trader[],2,FALSE)</f>
        <v>Jordan Wilson</v>
      </c>
      <c r="C45" s="9">
        <v>7864371.4199999999</v>
      </c>
      <c r="D45" s="9">
        <v>305323.11727272719</v>
      </c>
      <c r="E45">
        <f>VLOOKUP(A45,fact_trades_pnl_kpi!D9:R247,12,FALSE)</f>
        <v>199116.51260869569</v>
      </c>
    </row>
    <row r="46" spans="1:5" x14ac:dyDescent="0.3">
      <c r="A46" s="12" t="s">
        <v>139</v>
      </c>
      <c r="B46" t="str">
        <f>VLOOKUP(A46,dim_trader[],2,FALSE)</f>
        <v>Robin Lewis</v>
      </c>
      <c r="C46" s="9">
        <v>4825759.5000000019</v>
      </c>
      <c r="D46" s="9">
        <v>200233.36810466761</v>
      </c>
      <c r="E46">
        <f>VLOOKUP(A46,fact_trades_pnl_kpi!D10:R248,12,FALSE)</f>
        <v>0</v>
      </c>
    </row>
    <row r="47" spans="1:5" x14ac:dyDescent="0.3">
      <c r="A47" s="12" t="s">
        <v>84</v>
      </c>
      <c r="B47" t="str">
        <f>VLOOKUP(A47,dim_trader[],2,FALSE)</f>
        <v>Hayden Nguyen</v>
      </c>
      <c r="C47" s="9">
        <v>3579174.05</v>
      </c>
      <c r="D47" s="9">
        <v>199116.51260869569</v>
      </c>
      <c r="E47">
        <f>VLOOKUP(A47,fact_trades_pnl_kpi!D11:R249,12,FALSE)</f>
        <v>0</v>
      </c>
    </row>
    <row r="48" spans="1:5" x14ac:dyDescent="0.3">
      <c r="A48" s="12" t="s">
        <v>108</v>
      </c>
      <c r="B48" t="str">
        <f>VLOOKUP(A48,dim_trader[],2,FALSE)</f>
        <v>Rowan Clark</v>
      </c>
      <c r="C48" s="9">
        <v>2933939.82</v>
      </c>
      <c r="D48" s="9">
        <v>143319.52215686269</v>
      </c>
      <c r="E48">
        <f>VLOOKUP(A48,fact_trades_pnl_kpi!D12:R250,12,FALSE)</f>
        <v>0</v>
      </c>
    </row>
    <row r="49" spans="1:5" x14ac:dyDescent="0.3">
      <c r="A49" s="12" t="s">
        <v>58</v>
      </c>
      <c r="B49" t="str">
        <f>VLOOKUP(A49,dim_trader[],2,FALSE)</f>
        <v>Reese Williams</v>
      </c>
      <c r="C49" s="9">
        <v>11259012.089999998</v>
      </c>
      <c r="D49" s="9">
        <v>92491.447391304348</v>
      </c>
      <c r="E49">
        <f>VLOOKUP(A49,fact_trades_pnl_kpi!D13:R251,12,FALSE)</f>
        <v>442081.48052105447</v>
      </c>
    </row>
    <row r="50" spans="1:5" x14ac:dyDescent="0.3">
      <c r="A50" s="12" t="s">
        <v>162</v>
      </c>
      <c r="B50" t="str">
        <f>VLOOKUP(A50,dim_trader[],2,FALSE)</f>
        <v>Taylor Wilson</v>
      </c>
      <c r="C50" s="9">
        <v>6795013.3999999994</v>
      </c>
      <c r="D50" s="9">
        <v>81749.574727272731</v>
      </c>
      <c r="E50">
        <f>VLOOKUP(A50,fact_trades_pnl_kpi!D14:R252,12,FALSE)</f>
        <v>305323.11727272719</v>
      </c>
    </row>
    <row r="51" spans="1:5" x14ac:dyDescent="0.3">
      <c r="A51" s="12" t="s">
        <v>156</v>
      </c>
      <c r="B51" t="str">
        <f>VLOOKUP(A51,dim_trader[],2,FALSE)</f>
        <v>Avery Garcia</v>
      </c>
      <c r="C51" s="9">
        <v>12054912.279999999</v>
      </c>
      <c r="D51" s="9">
        <v>60143.336492985967</v>
      </c>
      <c r="E51">
        <f>VLOOKUP(A51,fact_trades_pnl_kpi!D15:R253,12,FALSE)</f>
        <v>812763.41809326422</v>
      </c>
    </row>
    <row r="52" spans="1:5" x14ac:dyDescent="0.3">
      <c r="A52" s="12" t="s">
        <v>66</v>
      </c>
      <c r="B52" t="str">
        <f>VLOOKUP(A52,dim_trader[],2,FALSE)</f>
        <v>Riley Lee</v>
      </c>
      <c r="C52" s="9">
        <v>5900793.71</v>
      </c>
      <c r="D52" s="9">
        <v>49958.586923076917</v>
      </c>
      <c r="E52">
        <f>VLOOKUP(A52,fact_trades_pnl_kpi!D16:R254,12,FALSE)</f>
        <v>0</v>
      </c>
    </row>
    <row r="53" spans="1:5" x14ac:dyDescent="0.3">
      <c r="A53" s="12" t="s">
        <v>119</v>
      </c>
      <c r="B53" t="str">
        <f>VLOOKUP(A53,dim_trader[],2,FALSE)</f>
        <v>Elliot Clark</v>
      </c>
      <c r="C53" s="9">
        <v>10081782.01</v>
      </c>
      <c r="D53" s="9">
        <v>46873.344148606811</v>
      </c>
      <c r="E53">
        <f>VLOOKUP(A53,fact_trades_pnl_kpi!D17:R255,12,FALSE)</f>
        <v>1072783.4312605041</v>
      </c>
    </row>
    <row r="54" spans="1:5" x14ac:dyDescent="0.3">
      <c r="A54" s="12" t="s">
        <v>79</v>
      </c>
      <c r="B54" t="str">
        <f>VLOOKUP(A54,dim_trader[],2,FALSE)</f>
        <v>Elliot Lewis</v>
      </c>
      <c r="C54" s="9">
        <v>4648453.01</v>
      </c>
      <c r="D54" s="9">
        <v>15973.232739130441</v>
      </c>
      <c r="E54">
        <f>VLOOKUP(A54,fact_trades_pnl_kpi!D18:R256,12,FALSE)</f>
        <v>0</v>
      </c>
    </row>
    <row r="55" spans="1:5" x14ac:dyDescent="0.3">
      <c r="A55" s="12" t="s">
        <v>64</v>
      </c>
      <c r="B55" t="str">
        <f>VLOOKUP(A55,dim_trader[],2,FALSE)</f>
        <v>Hayden Brown</v>
      </c>
      <c r="C55" s="9">
        <v>7319083.5800000001</v>
      </c>
      <c r="D55" s="9">
        <v>0</v>
      </c>
      <c r="E55">
        <f>VLOOKUP(A55,fact_trades_pnl_kpi!D19:R257,12,FALSE)</f>
        <v>0</v>
      </c>
    </row>
    <row r="56" spans="1:5" x14ac:dyDescent="0.3">
      <c r="A56" s="12" t="s">
        <v>60</v>
      </c>
      <c r="B56" t="str">
        <f>VLOOKUP(A56,dim_trader[],2,FALSE)</f>
        <v>Drew Williams</v>
      </c>
      <c r="C56" s="9">
        <v>4703677.82</v>
      </c>
      <c r="D56" s="9">
        <v>0</v>
      </c>
      <c r="E56">
        <f>VLOOKUP(A56,fact_trades_pnl_kpi!D20:R258,12,FALSE)</f>
        <v>49958.586923076917</v>
      </c>
    </row>
    <row r="57" spans="1:5" x14ac:dyDescent="0.3">
      <c r="A57" s="12" t="s">
        <v>165</v>
      </c>
      <c r="B57" t="str">
        <f>VLOOKUP(A57,dim_trader[],2,FALSE)</f>
        <v>Morgan Lee</v>
      </c>
      <c r="C57" s="9">
        <v>7878394.7400000012</v>
      </c>
      <c r="D57" s="9">
        <v>0</v>
      </c>
      <c r="E57">
        <f>VLOOKUP(A57,fact_trades_pnl_kpi!D21:R259,12,FALSE)</f>
        <v>719053.72550829872</v>
      </c>
    </row>
    <row r="58" spans="1:5" x14ac:dyDescent="0.3">
      <c r="A58" s="12" t="s">
        <v>52</v>
      </c>
      <c r="B58" t="str">
        <f>VLOOKUP(A58,dim_trader[],2,FALSE)</f>
        <v>Reese Patel</v>
      </c>
      <c r="C58" s="9">
        <v>6420027.6999999993</v>
      </c>
      <c r="D58" s="9">
        <v>0</v>
      </c>
      <c r="E58">
        <f>VLOOKUP(A58,fact_trades_pnl_kpi!D22:R260,12,FALSE)</f>
        <v>81749.574727272731</v>
      </c>
    </row>
    <row r="59" spans="1:5" x14ac:dyDescent="0.3">
      <c r="A59" s="12" t="s">
        <v>44</v>
      </c>
      <c r="B59" t="str">
        <f>VLOOKUP(A59,dim_trader[],2,FALSE)</f>
        <v>Taylor Harris</v>
      </c>
      <c r="C59" s="9">
        <v>8197733.6300000008</v>
      </c>
      <c r="D59" s="9">
        <v>0</v>
      </c>
      <c r="E59">
        <f>VLOOKUP(A59,fact_trades_pnl_kpi!D23:R261,12,FALSE)</f>
        <v>15973.232739130441</v>
      </c>
    </row>
    <row r="60" spans="1:5" x14ac:dyDescent="0.3">
      <c r="A60" s="12" t="s">
        <v>50</v>
      </c>
      <c r="B60" t="str">
        <f>VLOOKUP(A60,dim_trader[],2,FALSE)</f>
        <v>Taylor Miller</v>
      </c>
      <c r="C60" s="9">
        <v>5562579.8800000008</v>
      </c>
      <c r="D60" s="9">
        <v>0</v>
      </c>
      <c r="E60">
        <f>VLOOKUP(A60,fact_trades_pnl_kpi!D24:R262,12,FALSE)</f>
        <v>486380.77051142539</v>
      </c>
    </row>
    <row r="61" spans="1:5" x14ac:dyDescent="0.3">
      <c r="A61" s="12" t="s">
        <v>100</v>
      </c>
      <c r="B61" t="str">
        <f>VLOOKUP(A61,dim_trader[],2,FALSE)</f>
        <v>Riley Lewis</v>
      </c>
      <c r="C61" s="9">
        <v>9100848.879999999</v>
      </c>
      <c r="D61" s="9">
        <v>0</v>
      </c>
      <c r="E61">
        <f>VLOOKUP(A61,fact_trades_pnl_kpi!D25:R263,12,FALSE)</f>
        <v>92491.447391304348</v>
      </c>
    </row>
    <row r="62" spans="1:5" x14ac:dyDescent="0.3">
      <c r="A62" s="12" t="s">
        <v>82</v>
      </c>
      <c r="B62" t="str">
        <f>VLOOKUP(A62,dim_trader[],2,FALSE)</f>
        <v>Drew Shah</v>
      </c>
      <c r="C62" s="9">
        <v>8755404.3200000003</v>
      </c>
      <c r="D62" s="9">
        <v>0</v>
      </c>
      <c r="E62">
        <f>VLOOKUP(A62,fact_trades_pnl_kpi!D26:R264,12,FALSE)</f>
        <v>0</v>
      </c>
    </row>
    <row r="63" spans="1:5" x14ac:dyDescent="0.3">
      <c r="A63" s="12" t="s">
        <v>133</v>
      </c>
      <c r="B63" t="str">
        <f>VLOOKUP(A63,dim_trader[],2,FALSE)</f>
        <v>Rowan Harris</v>
      </c>
      <c r="C63" s="9">
        <v>10014519.129999999</v>
      </c>
      <c r="D63" s="9">
        <v>0</v>
      </c>
      <c r="E63">
        <f>VLOOKUP(A63,fact_trades_pnl_kpi!D27:R265,12,FALSE)</f>
        <v>60143.336492985967</v>
      </c>
    </row>
    <row r="64" spans="1:5" x14ac:dyDescent="0.3">
      <c r="A64" s="12" t="s">
        <v>77</v>
      </c>
      <c r="B64" t="str">
        <f>VLOOKUP(A64,dim_trader[],2,FALSE)</f>
        <v>Morgan Harris</v>
      </c>
      <c r="C64" s="9">
        <v>4795245.8600000003</v>
      </c>
      <c r="D64" s="9">
        <v>0</v>
      </c>
      <c r="E64">
        <f>VLOOKUP(A64,fact_trades_pnl_kpi!D28:R266,12,FALSE)</f>
        <v>0</v>
      </c>
    </row>
    <row r="65" spans="1:5" x14ac:dyDescent="0.3">
      <c r="A65" s="12" t="s">
        <v>72</v>
      </c>
      <c r="B65" t="str">
        <f>VLOOKUP(A65,dim_trader[],2,FALSE)</f>
        <v>Sam Williams</v>
      </c>
      <c r="C65" s="9">
        <v>8431601.6699999999</v>
      </c>
      <c r="D65" s="9">
        <v>0</v>
      </c>
      <c r="E65">
        <f>VLOOKUP(A65,fact_trades_pnl_kpi!D29:R267,12,FALSE)</f>
        <v>143319.52215686269</v>
      </c>
    </row>
    <row r="66" spans="1:5" x14ac:dyDescent="0.3">
      <c r="A66" s="12" t="s">
        <v>149</v>
      </c>
      <c r="B66" t="str">
        <f>VLOOKUP(A66,dim_trader[],2,FALSE)</f>
        <v>Casey Khan</v>
      </c>
      <c r="C66" s="9">
        <v>8929460.9800000004</v>
      </c>
      <c r="D66" s="9">
        <v>0</v>
      </c>
      <c r="E66">
        <f>VLOOKUP(A66,fact_trades_pnl_kpi!D30:R268,12,FALSE)</f>
        <v>0</v>
      </c>
    </row>
    <row r="67" spans="1:5" x14ac:dyDescent="0.3">
      <c r="A67" s="12" t="s">
        <v>91</v>
      </c>
      <c r="B67" t="str">
        <f>VLOOKUP(A67,dim_trader[],2,FALSE)</f>
        <v>Jordan Harris</v>
      </c>
      <c r="C67" s="9">
        <v>6322118.7499999991</v>
      </c>
      <c r="D67" s="9">
        <v>0</v>
      </c>
      <c r="E67">
        <f>VLOOKUP(A67,fact_trades_pnl_kpi!D31:R269,12,FALSE)</f>
        <v>0</v>
      </c>
    </row>
    <row r="70" spans="1:5" x14ac:dyDescent="0.3">
      <c r="A70" s="12" t="s">
        <v>1381</v>
      </c>
      <c r="B70" s="28" cm="1">
        <f t="array" ref="B70">SUM(fact_trades_pnl_kpi!R2:R240/COUNT(fact_trades_pnl_kpi!R2:R240))</f>
        <v>0.88702928870292563</v>
      </c>
    </row>
  </sheetData>
  <sortState xmlns:xlrd2="http://schemas.microsoft.com/office/spreadsheetml/2017/richdata2" ref="D38:D67">
    <sortCondition descending="1" ref="D38:D6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933FF-6B81-48EB-B0F7-48ABB8A10F7B}">
  <dimension ref="A21:B65"/>
  <sheetViews>
    <sheetView topLeftCell="A49" zoomScale="88" workbookViewId="0">
      <selection activeCell="F50" sqref="F50"/>
    </sheetView>
  </sheetViews>
  <sheetFormatPr defaultRowHeight="14.4" x14ac:dyDescent="0.3"/>
  <cols>
    <col min="1" max="1" width="13" bestFit="1" customWidth="1"/>
    <col min="2" max="2" width="14.21875" bestFit="1" customWidth="1"/>
    <col min="3" max="7" width="9.77734375" bestFit="1" customWidth="1"/>
    <col min="8" max="8" width="10.77734375" bestFit="1" customWidth="1"/>
    <col min="9" max="9" width="22.5546875" bestFit="1" customWidth="1"/>
    <col min="10" max="10" width="12.44140625" bestFit="1" customWidth="1"/>
    <col min="11" max="11" width="10.77734375" bestFit="1" customWidth="1"/>
    <col min="12" max="1629" width="24.33203125" bestFit="1" customWidth="1"/>
    <col min="1630" max="1630" width="10.77734375" bestFit="1" customWidth="1"/>
  </cols>
  <sheetData>
    <row r="21" spans="1:2" x14ac:dyDescent="0.3">
      <c r="A21" s="11" t="s">
        <v>1203</v>
      </c>
      <c r="B21" s="14" t="s">
        <v>1205</v>
      </c>
    </row>
    <row r="22" spans="1:2" x14ac:dyDescent="0.3">
      <c r="A22" s="12" t="s">
        <v>1152</v>
      </c>
      <c r="B22" s="14">
        <v>0.26694647673062438</v>
      </c>
    </row>
    <row r="23" spans="1:2" x14ac:dyDescent="0.3">
      <c r="A23" s="12" t="s">
        <v>1151</v>
      </c>
      <c r="B23" s="14">
        <v>0.1348904182304973</v>
      </c>
    </row>
    <row r="24" spans="1:2" x14ac:dyDescent="0.3">
      <c r="A24" s="12" t="s">
        <v>1149</v>
      </c>
      <c r="B24" s="14">
        <v>0.15563122773601265</v>
      </c>
    </row>
    <row r="25" spans="1:2" x14ac:dyDescent="0.3">
      <c r="A25" s="12" t="s">
        <v>1150</v>
      </c>
      <c r="B25" s="14">
        <v>0.3471184268544017</v>
      </c>
    </row>
    <row r="26" spans="1:2" x14ac:dyDescent="0.3">
      <c r="A26" s="12" t="s">
        <v>1148</v>
      </c>
      <c r="B26" s="14">
        <v>4.8864014644264139E-2</v>
      </c>
    </row>
    <row r="27" spans="1:2" x14ac:dyDescent="0.3">
      <c r="A27" s="12" t="s">
        <v>1204</v>
      </c>
      <c r="B27" s="14">
        <v>0.9534505641958001</v>
      </c>
    </row>
    <row r="35" spans="1:2" x14ac:dyDescent="0.3">
      <c r="A35" s="11" t="s">
        <v>1203</v>
      </c>
      <c r="B35" t="s">
        <v>1206</v>
      </c>
    </row>
    <row r="36" spans="1:2" x14ac:dyDescent="0.3">
      <c r="A36" s="12" t="s">
        <v>1122</v>
      </c>
      <c r="B36">
        <v>12936870</v>
      </c>
    </row>
    <row r="37" spans="1:2" x14ac:dyDescent="0.3">
      <c r="A37" s="12" t="s">
        <v>1119</v>
      </c>
      <c r="B37">
        <v>13291200</v>
      </c>
    </row>
    <row r="38" spans="1:2" x14ac:dyDescent="0.3">
      <c r="A38" s="12" t="s">
        <v>1204</v>
      </c>
      <c r="B38">
        <v>26228070</v>
      </c>
    </row>
    <row r="46" spans="1:2" x14ac:dyDescent="0.3">
      <c r="A46" s="11" t="s">
        <v>1203</v>
      </c>
      <c r="B46" t="s">
        <v>1212</v>
      </c>
    </row>
    <row r="47" spans="1:2" x14ac:dyDescent="0.3">
      <c r="A47" s="12" t="s">
        <v>1111</v>
      </c>
      <c r="B47" s="14">
        <v>2.0693525327955377E-3</v>
      </c>
    </row>
    <row r="48" spans="1:2" x14ac:dyDescent="0.3">
      <c r="A48" s="12" t="s">
        <v>1107</v>
      </c>
      <c r="B48" s="14">
        <v>6.6645421934347028E-4</v>
      </c>
    </row>
    <row r="49" spans="1:2" x14ac:dyDescent="0.3">
      <c r="A49" s="12" t="s">
        <v>1101</v>
      </c>
      <c r="B49" s="14">
        <v>1.2064436258605632E-3</v>
      </c>
    </row>
    <row r="50" spans="1:2" x14ac:dyDescent="0.3">
      <c r="A50" s="12" t="s">
        <v>1099</v>
      </c>
      <c r="B50" s="14">
        <v>5.0450909435545692E-4</v>
      </c>
    </row>
    <row r="51" spans="1:2" x14ac:dyDescent="0.3">
      <c r="A51" s="12" t="s">
        <v>1109</v>
      </c>
      <c r="B51" s="14">
        <v>-8.6463330920614426E-4</v>
      </c>
    </row>
    <row r="52" spans="1:2" x14ac:dyDescent="0.3">
      <c r="A52" s="12" t="s">
        <v>1114</v>
      </c>
      <c r="B52" s="14">
        <v>2.6908405182511758E-3</v>
      </c>
    </row>
    <row r="53" spans="1:2" x14ac:dyDescent="0.3">
      <c r="A53" s="12" t="s">
        <v>1104</v>
      </c>
      <c r="B53" s="14">
        <v>1.0456621568255605E-3</v>
      </c>
    </row>
    <row r="54" spans="1:2" x14ac:dyDescent="0.3">
      <c r="A54" s="12" t="s">
        <v>1096</v>
      </c>
      <c r="B54" s="14">
        <v>7.2460806703063176E-5</v>
      </c>
    </row>
    <row r="55" spans="1:2" x14ac:dyDescent="0.3">
      <c r="A55" s="12" t="s">
        <v>1204</v>
      </c>
      <c r="B55" s="14">
        <v>9.2388620561608542E-4</v>
      </c>
    </row>
    <row r="58" spans="1:2" x14ac:dyDescent="0.3">
      <c r="A58" s="11" t="s">
        <v>1203</v>
      </c>
      <c r="B58" t="s">
        <v>1226</v>
      </c>
    </row>
    <row r="59" spans="1:2" x14ac:dyDescent="0.3">
      <c r="A59" s="12" t="s">
        <v>1220</v>
      </c>
      <c r="B59" s="9">
        <v>4676322.558139544</v>
      </c>
    </row>
    <row r="60" spans="1:2" x14ac:dyDescent="0.3">
      <c r="A60" s="12" t="s">
        <v>1221</v>
      </c>
      <c r="B60" s="9">
        <v>4066367.441860463</v>
      </c>
    </row>
    <row r="61" spans="1:2" x14ac:dyDescent="0.3">
      <c r="A61" s="12" t="s">
        <v>1222</v>
      </c>
      <c r="B61" s="9">
        <v>4269685.8139534881</v>
      </c>
    </row>
    <row r="62" spans="1:2" x14ac:dyDescent="0.3">
      <c r="A62" s="12" t="s">
        <v>1223</v>
      </c>
      <c r="B62" s="9">
        <v>4473004.1860465165</v>
      </c>
    </row>
    <row r="63" spans="1:2" x14ac:dyDescent="0.3">
      <c r="A63" s="12" t="s">
        <v>1224</v>
      </c>
      <c r="B63" s="9">
        <v>4473004.1860465165</v>
      </c>
    </row>
    <row r="64" spans="1:2" x14ac:dyDescent="0.3">
      <c r="A64" s="12" t="s">
        <v>1225</v>
      </c>
      <c r="B64" s="9">
        <v>4269685.8139534881</v>
      </c>
    </row>
    <row r="65" spans="1:2" x14ac:dyDescent="0.3">
      <c r="A65" s="12" t="s">
        <v>1204</v>
      </c>
      <c r="B65">
        <v>26228070.000000022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E5F8E-A3F9-4109-A67D-BA82E8DF1810}">
  <dimension ref="A1:I1048"/>
  <sheetViews>
    <sheetView zoomScale="85" workbookViewId="0">
      <pane ySplit="1" topLeftCell="A985" activePane="bottomLeft" state="frozen"/>
      <selection activeCell="F50" sqref="F50"/>
      <selection pane="bottomLeft" activeCell="F50" sqref="F50"/>
    </sheetView>
  </sheetViews>
  <sheetFormatPr defaultRowHeight="14.4" x14ac:dyDescent="0.3"/>
  <cols>
    <col min="1" max="1" width="12.6640625" customWidth="1"/>
    <col min="2" max="2" width="12.77734375" bestFit="1" customWidth="1"/>
    <col min="8" max="8" width="10.21875" customWidth="1"/>
    <col min="9" max="9" width="12" bestFit="1" customWidth="1"/>
  </cols>
  <sheetData>
    <row r="1" spans="1:9" x14ac:dyDescent="0.3">
      <c r="A1" s="17" t="s">
        <v>1192</v>
      </c>
      <c r="B1" s="17" t="s">
        <v>1193</v>
      </c>
      <c r="C1" s="17" t="s">
        <v>1194</v>
      </c>
      <c r="D1" s="17" t="s">
        <v>1195</v>
      </c>
      <c r="E1" s="17" t="s">
        <v>1196</v>
      </c>
      <c r="F1" s="17" t="s">
        <v>1197</v>
      </c>
      <c r="G1" s="17" t="s">
        <v>1198</v>
      </c>
      <c r="H1" s="17" t="s">
        <v>1199</v>
      </c>
      <c r="I1" s="17" t="s">
        <v>1200</v>
      </c>
    </row>
    <row r="2" spans="1:9" x14ac:dyDescent="0.3">
      <c r="A2" s="6">
        <v>45658</v>
      </c>
      <c r="B2" s="4" t="s">
        <v>16</v>
      </c>
      <c r="C2" s="4">
        <v>796.56</v>
      </c>
      <c r="D2" s="4">
        <v>800.79</v>
      </c>
      <c r="E2" s="4">
        <v>792.33</v>
      </c>
      <c r="F2" s="4">
        <v>800.53</v>
      </c>
      <c r="G2" s="4">
        <v>42106</v>
      </c>
      <c r="H2" s="3">
        <f>IFERROR((F2-F1)/F1,0)</f>
        <v>0</v>
      </c>
      <c r="I2" s="3">
        <f>_xlfn.STDEV.S(H2:H130)</f>
        <v>1.2621048035899075E-2</v>
      </c>
    </row>
    <row r="3" spans="1:9" x14ac:dyDescent="0.3">
      <c r="A3" s="7">
        <v>45659</v>
      </c>
      <c r="B3" s="5" t="s">
        <v>16</v>
      </c>
      <c r="C3" s="5">
        <v>805.97</v>
      </c>
      <c r="D3" s="5">
        <v>809.55</v>
      </c>
      <c r="E3" s="5">
        <v>802.39</v>
      </c>
      <c r="F3" s="5">
        <v>803.94</v>
      </c>
      <c r="G3" s="5">
        <v>9680</v>
      </c>
      <c r="H3" s="3">
        <f>(F3-F2)/F2</f>
        <v>4.2596779633493837E-3</v>
      </c>
      <c r="I3" s="3">
        <f t="shared" ref="I3:I66" si="0">_xlfn.STDEV.S(H3:H131)</f>
        <v>1.2670638127086938E-2</v>
      </c>
    </row>
    <row r="4" spans="1:9" x14ac:dyDescent="0.3">
      <c r="A4" s="6">
        <v>45660</v>
      </c>
      <c r="B4" s="4" t="s">
        <v>16</v>
      </c>
      <c r="C4" s="4">
        <v>809.42</v>
      </c>
      <c r="D4" s="4">
        <v>818.12</v>
      </c>
      <c r="E4" s="4">
        <v>800.72</v>
      </c>
      <c r="F4" s="4">
        <v>806.96</v>
      </c>
      <c r="G4" s="4">
        <v>36153</v>
      </c>
      <c r="H4" s="3">
        <f t="shared" ref="H4:H67" si="1">(F4-F3)/F3</f>
        <v>3.7564992412368855E-3</v>
      </c>
      <c r="I4" s="3">
        <f t="shared" si="0"/>
        <v>1.2715306953568059E-2</v>
      </c>
    </row>
    <row r="5" spans="1:9" x14ac:dyDescent="0.3">
      <c r="A5" s="7">
        <v>45663</v>
      </c>
      <c r="B5" s="5" t="s">
        <v>16</v>
      </c>
      <c r="C5" s="5">
        <v>818.82</v>
      </c>
      <c r="D5" s="5">
        <v>831.19</v>
      </c>
      <c r="E5" s="5">
        <v>806.45</v>
      </c>
      <c r="F5" s="5">
        <v>817.5</v>
      </c>
      <c r="G5" s="5">
        <v>9120</v>
      </c>
      <c r="H5" s="3">
        <f t="shared" si="1"/>
        <v>1.3061366114801184E-2</v>
      </c>
      <c r="I5" s="3">
        <f t="shared" si="0"/>
        <v>1.2761704076156172E-2</v>
      </c>
    </row>
    <row r="6" spans="1:9" x14ac:dyDescent="0.3">
      <c r="A6" s="6">
        <v>45664</v>
      </c>
      <c r="B6" s="4" t="s">
        <v>16</v>
      </c>
      <c r="C6" s="4">
        <v>805.15</v>
      </c>
      <c r="D6" s="4">
        <v>813.57</v>
      </c>
      <c r="E6" s="4">
        <v>796.72</v>
      </c>
      <c r="F6" s="4">
        <v>811.73</v>
      </c>
      <c r="G6" s="4">
        <v>21445</v>
      </c>
      <c r="H6" s="3">
        <f t="shared" si="1"/>
        <v>-7.0581039755351462E-3</v>
      </c>
      <c r="I6" s="3">
        <f t="shared" si="0"/>
        <v>1.2707780017347165E-2</v>
      </c>
    </row>
    <row r="7" spans="1:9" x14ac:dyDescent="0.3">
      <c r="A7" s="7">
        <v>45665</v>
      </c>
      <c r="B7" s="5" t="s">
        <v>16</v>
      </c>
      <c r="C7" s="5">
        <v>810.34</v>
      </c>
      <c r="D7" s="5">
        <v>817.79</v>
      </c>
      <c r="E7" s="5">
        <v>802.88</v>
      </c>
      <c r="F7" s="5">
        <v>806.57</v>
      </c>
      <c r="G7" s="5">
        <v>32065</v>
      </c>
      <c r="H7" s="3">
        <f t="shared" si="1"/>
        <v>-6.3567935150850262E-3</v>
      </c>
      <c r="I7" s="3">
        <f t="shared" si="0"/>
        <v>1.2696482513637313E-2</v>
      </c>
    </row>
    <row r="8" spans="1:9" x14ac:dyDescent="0.3">
      <c r="A8" s="6">
        <v>45666</v>
      </c>
      <c r="B8" s="4" t="s">
        <v>16</v>
      </c>
      <c r="C8" s="4">
        <v>804.7</v>
      </c>
      <c r="D8" s="4">
        <v>816.71</v>
      </c>
      <c r="E8" s="4">
        <v>792.7</v>
      </c>
      <c r="F8" s="4">
        <v>800.97</v>
      </c>
      <c r="G8" s="4">
        <v>46936</v>
      </c>
      <c r="H8" s="3">
        <f t="shared" si="1"/>
        <v>-6.94298077042293E-3</v>
      </c>
      <c r="I8" s="3">
        <f t="shared" si="0"/>
        <v>1.2748421026770712E-2</v>
      </c>
    </row>
    <row r="9" spans="1:9" x14ac:dyDescent="0.3">
      <c r="A9" s="7">
        <v>45667</v>
      </c>
      <c r="B9" s="5" t="s">
        <v>16</v>
      </c>
      <c r="C9" s="5">
        <v>793.07</v>
      </c>
      <c r="D9" s="5">
        <v>795.72</v>
      </c>
      <c r="E9" s="5">
        <v>790.42</v>
      </c>
      <c r="F9" s="5">
        <v>791.89</v>
      </c>
      <c r="G9" s="5">
        <v>21932</v>
      </c>
      <c r="H9" s="3">
        <f t="shared" si="1"/>
        <v>-1.1336254791065883E-2</v>
      </c>
      <c r="I9" s="3">
        <f t="shared" si="0"/>
        <v>1.2734073593182082E-2</v>
      </c>
    </row>
    <row r="10" spans="1:9" x14ac:dyDescent="0.3">
      <c r="A10" s="6">
        <v>45670</v>
      </c>
      <c r="B10" s="4" t="s">
        <v>16</v>
      </c>
      <c r="C10" s="4">
        <v>768.48</v>
      </c>
      <c r="D10" s="4">
        <v>780.24</v>
      </c>
      <c r="E10" s="4">
        <v>756.73</v>
      </c>
      <c r="F10" s="4">
        <v>766.43</v>
      </c>
      <c r="G10" s="4">
        <v>44016</v>
      </c>
      <c r="H10" s="3">
        <f t="shared" si="1"/>
        <v>-3.2150930053416557E-2</v>
      </c>
      <c r="I10" s="3">
        <f t="shared" si="0"/>
        <v>1.2814216714627309E-2</v>
      </c>
    </row>
    <row r="11" spans="1:9" x14ac:dyDescent="0.3">
      <c r="A11" s="7">
        <v>45671</v>
      </c>
      <c r="B11" s="5" t="s">
        <v>16</v>
      </c>
      <c r="C11" s="5">
        <v>772.58</v>
      </c>
      <c r="D11" s="5">
        <v>780.18</v>
      </c>
      <c r="E11" s="5">
        <v>764.98</v>
      </c>
      <c r="F11" s="5">
        <v>775.85</v>
      </c>
      <c r="G11" s="5">
        <v>2154</v>
      </c>
      <c r="H11" s="3">
        <f t="shared" si="1"/>
        <v>1.2290750623018506E-2</v>
      </c>
      <c r="I11" s="3">
        <f t="shared" si="0"/>
        <v>1.2501243341712738E-2</v>
      </c>
    </row>
    <row r="12" spans="1:9" x14ac:dyDescent="0.3">
      <c r="A12" s="6">
        <v>45672</v>
      </c>
      <c r="B12" s="4" t="s">
        <v>16</v>
      </c>
      <c r="C12" s="4">
        <v>787.6</v>
      </c>
      <c r="D12" s="4">
        <v>797.49</v>
      </c>
      <c r="E12" s="4">
        <v>777.72</v>
      </c>
      <c r="F12" s="4">
        <v>784.06</v>
      </c>
      <c r="G12" s="4">
        <v>13183</v>
      </c>
      <c r="H12" s="3">
        <f t="shared" si="1"/>
        <v>1.0581942385770345E-2</v>
      </c>
      <c r="I12" s="3">
        <f t="shared" si="0"/>
        <v>1.2560738736747614E-2</v>
      </c>
    </row>
    <row r="13" spans="1:9" x14ac:dyDescent="0.3">
      <c r="A13" s="7">
        <v>45673</v>
      </c>
      <c r="B13" s="5" t="s">
        <v>16</v>
      </c>
      <c r="C13" s="5">
        <v>768.68</v>
      </c>
      <c r="D13" s="5">
        <v>782.43</v>
      </c>
      <c r="E13" s="5">
        <v>754.94</v>
      </c>
      <c r="F13" s="5">
        <v>769.33</v>
      </c>
      <c r="G13" s="5">
        <v>6539</v>
      </c>
      <c r="H13" s="3">
        <f t="shared" si="1"/>
        <v>-1.8786827538708653E-2</v>
      </c>
      <c r="I13" s="3">
        <f t="shared" si="0"/>
        <v>1.2530674549165479E-2</v>
      </c>
    </row>
    <row r="14" spans="1:9" x14ac:dyDescent="0.3">
      <c r="A14" s="6">
        <v>45674</v>
      </c>
      <c r="B14" s="4" t="s">
        <v>16</v>
      </c>
      <c r="C14" s="4">
        <v>767.61</v>
      </c>
      <c r="D14" s="4">
        <v>779.13</v>
      </c>
      <c r="E14" s="4">
        <v>756.09</v>
      </c>
      <c r="F14" s="4">
        <v>765.38</v>
      </c>
      <c r="G14" s="4">
        <v>49354</v>
      </c>
      <c r="H14" s="3">
        <f t="shared" si="1"/>
        <v>-5.1343376704405721E-3</v>
      </c>
      <c r="I14" s="3">
        <f t="shared" si="0"/>
        <v>1.2487648528848381E-2</v>
      </c>
    </row>
    <row r="15" spans="1:9" x14ac:dyDescent="0.3">
      <c r="A15" s="7">
        <v>45677</v>
      </c>
      <c r="B15" s="5" t="s">
        <v>16</v>
      </c>
      <c r="C15" s="5">
        <v>754.13</v>
      </c>
      <c r="D15" s="5">
        <v>764.08</v>
      </c>
      <c r="E15" s="5">
        <v>744.17</v>
      </c>
      <c r="F15" s="5">
        <v>758.43</v>
      </c>
      <c r="G15" s="5">
        <v>3200</v>
      </c>
      <c r="H15" s="3">
        <f t="shared" si="1"/>
        <v>-9.0804567665735258E-3</v>
      </c>
      <c r="I15" s="3">
        <f t="shared" si="0"/>
        <v>1.2478651881924383E-2</v>
      </c>
    </row>
    <row r="16" spans="1:9" x14ac:dyDescent="0.3">
      <c r="A16" s="6">
        <v>45678</v>
      </c>
      <c r="B16" s="4" t="s">
        <v>16</v>
      </c>
      <c r="C16" s="4">
        <v>750.75</v>
      </c>
      <c r="D16" s="4">
        <v>752</v>
      </c>
      <c r="E16" s="4">
        <v>749.5</v>
      </c>
      <c r="F16" s="4">
        <v>751.92</v>
      </c>
      <c r="G16" s="4">
        <v>12969</v>
      </c>
      <c r="H16" s="3">
        <f t="shared" si="1"/>
        <v>-8.583521221470658E-3</v>
      </c>
      <c r="I16" s="3">
        <f t="shared" si="0"/>
        <v>1.2461716891505287E-2</v>
      </c>
    </row>
    <row r="17" spans="1:9" x14ac:dyDescent="0.3">
      <c r="A17" s="7">
        <v>45679</v>
      </c>
      <c r="B17" s="5" t="s">
        <v>16</v>
      </c>
      <c r="C17" s="5">
        <v>732.39</v>
      </c>
      <c r="D17" s="5">
        <v>742.23</v>
      </c>
      <c r="E17" s="5">
        <v>722.55</v>
      </c>
      <c r="F17" s="5">
        <v>732.1</v>
      </c>
      <c r="G17" s="5">
        <v>47760</v>
      </c>
      <c r="H17" s="3">
        <f t="shared" si="1"/>
        <v>-2.6359187147568807E-2</v>
      </c>
      <c r="I17" s="3">
        <f t="shared" si="0"/>
        <v>1.2564784174214074E-2</v>
      </c>
    </row>
    <row r="18" spans="1:9" x14ac:dyDescent="0.3">
      <c r="A18" s="6">
        <v>45680</v>
      </c>
      <c r="B18" s="4" t="s">
        <v>16</v>
      </c>
      <c r="C18" s="4">
        <v>727.63</v>
      </c>
      <c r="D18" s="4">
        <v>729.04</v>
      </c>
      <c r="E18" s="4">
        <v>726.22</v>
      </c>
      <c r="F18" s="4">
        <v>726.49</v>
      </c>
      <c r="G18" s="4">
        <v>26876</v>
      </c>
      <c r="H18" s="3">
        <f t="shared" si="1"/>
        <v>-7.6628875836634519E-3</v>
      </c>
      <c r="I18" s="3">
        <f t="shared" si="0"/>
        <v>1.2324269393516911E-2</v>
      </c>
    </row>
    <row r="19" spans="1:9" x14ac:dyDescent="0.3">
      <c r="A19" s="7">
        <v>45681</v>
      </c>
      <c r="B19" s="5" t="s">
        <v>16</v>
      </c>
      <c r="C19" s="5">
        <v>730.78</v>
      </c>
      <c r="D19" s="5">
        <v>734.77</v>
      </c>
      <c r="E19" s="5">
        <v>726.79</v>
      </c>
      <c r="F19" s="5">
        <v>732.15</v>
      </c>
      <c r="G19" s="5">
        <v>47214</v>
      </c>
      <c r="H19" s="3">
        <f t="shared" si="1"/>
        <v>7.790884939916541E-3</v>
      </c>
      <c r="I19" s="3">
        <f t="shared" si="0"/>
        <v>1.229900477177071E-2</v>
      </c>
    </row>
    <row r="20" spans="1:9" x14ac:dyDescent="0.3">
      <c r="A20" s="6">
        <v>45684</v>
      </c>
      <c r="B20" s="4" t="s">
        <v>16</v>
      </c>
      <c r="C20" s="4">
        <v>759.45</v>
      </c>
      <c r="D20" s="4">
        <v>767.23</v>
      </c>
      <c r="E20" s="4">
        <v>751.67</v>
      </c>
      <c r="F20" s="4">
        <v>756.33</v>
      </c>
      <c r="G20" s="4">
        <v>5555</v>
      </c>
      <c r="H20" s="3">
        <f t="shared" si="1"/>
        <v>3.302601925834879E-2</v>
      </c>
      <c r="I20" s="3">
        <f t="shared" si="0"/>
        <v>1.2312654917920786E-2</v>
      </c>
    </row>
    <row r="21" spans="1:9" x14ac:dyDescent="0.3">
      <c r="A21" s="7">
        <v>45685</v>
      </c>
      <c r="B21" s="5" t="s">
        <v>16</v>
      </c>
      <c r="C21" s="5">
        <v>759.3</v>
      </c>
      <c r="D21" s="5">
        <v>768.01</v>
      </c>
      <c r="E21" s="5">
        <v>750.6</v>
      </c>
      <c r="F21" s="5">
        <v>760.27</v>
      </c>
      <c r="G21" s="5">
        <v>18429</v>
      </c>
      <c r="H21" s="3">
        <f t="shared" si="1"/>
        <v>5.2093662819139011E-3</v>
      </c>
      <c r="I21" s="3">
        <f t="shared" si="0"/>
        <v>1.2017687956335229E-2</v>
      </c>
    </row>
    <row r="22" spans="1:9" x14ac:dyDescent="0.3">
      <c r="A22" s="6">
        <v>45686</v>
      </c>
      <c r="B22" s="4" t="s">
        <v>16</v>
      </c>
      <c r="C22" s="4">
        <v>756.07</v>
      </c>
      <c r="D22" s="4">
        <v>765.34</v>
      </c>
      <c r="E22" s="4">
        <v>746.8</v>
      </c>
      <c r="F22" s="4">
        <v>761.63</v>
      </c>
      <c r="G22" s="4">
        <v>4436</v>
      </c>
      <c r="H22" s="3">
        <f t="shared" si="1"/>
        <v>1.7888381759112075E-3</v>
      </c>
      <c r="I22" s="3">
        <f t="shared" si="0"/>
        <v>1.2041496202238279E-2</v>
      </c>
    </row>
    <row r="23" spans="1:9" x14ac:dyDescent="0.3">
      <c r="A23" s="7">
        <v>45687</v>
      </c>
      <c r="B23" s="5" t="s">
        <v>16</v>
      </c>
      <c r="C23" s="5">
        <v>753.7</v>
      </c>
      <c r="D23" s="5">
        <v>764.24</v>
      </c>
      <c r="E23" s="5">
        <v>743.16</v>
      </c>
      <c r="F23" s="5">
        <v>756.88</v>
      </c>
      <c r="G23" s="5">
        <v>31746</v>
      </c>
      <c r="H23" s="3">
        <f t="shared" si="1"/>
        <v>-6.2366240825597729E-3</v>
      </c>
      <c r="I23" s="3">
        <f t="shared" si="0"/>
        <v>1.2145255162172229E-2</v>
      </c>
    </row>
    <row r="24" spans="1:9" x14ac:dyDescent="0.3">
      <c r="A24" s="6">
        <v>45688</v>
      </c>
      <c r="B24" s="4" t="s">
        <v>16</v>
      </c>
      <c r="C24" s="4">
        <v>753.55</v>
      </c>
      <c r="D24" s="4">
        <v>763.3</v>
      </c>
      <c r="E24" s="4">
        <v>743.8</v>
      </c>
      <c r="F24" s="4">
        <v>751.35</v>
      </c>
      <c r="G24" s="4">
        <v>40790</v>
      </c>
      <c r="H24" s="3">
        <f t="shared" si="1"/>
        <v>-7.306310115209773E-3</v>
      </c>
      <c r="I24" s="3">
        <f t="shared" si="0"/>
        <v>1.2153289527528578E-2</v>
      </c>
    </row>
    <row r="25" spans="1:9" x14ac:dyDescent="0.3">
      <c r="A25" s="7">
        <v>45691</v>
      </c>
      <c r="B25" s="5" t="s">
        <v>16</v>
      </c>
      <c r="C25" s="5">
        <v>762.82</v>
      </c>
      <c r="D25" s="5">
        <v>768.05</v>
      </c>
      <c r="E25" s="5">
        <v>757.59</v>
      </c>
      <c r="F25" s="5">
        <v>760.56</v>
      </c>
      <c r="G25" s="5">
        <v>41764</v>
      </c>
      <c r="H25" s="3">
        <f t="shared" si="1"/>
        <v>1.2257935715711616E-2</v>
      </c>
      <c r="I25" s="3">
        <f t="shared" si="0"/>
        <v>1.2157235341865105E-2</v>
      </c>
    </row>
    <row r="26" spans="1:9" x14ac:dyDescent="0.3">
      <c r="A26" s="6">
        <v>45692</v>
      </c>
      <c r="B26" s="4" t="s">
        <v>16</v>
      </c>
      <c r="C26" s="4">
        <v>762.98</v>
      </c>
      <c r="D26" s="4">
        <v>771.15</v>
      </c>
      <c r="E26" s="4">
        <v>754.8</v>
      </c>
      <c r="F26" s="4">
        <v>763.53</v>
      </c>
      <c r="G26" s="4">
        <v>45080</v>
      </c>
      <c r="H26" s="3">
        <f t="shared" si="1"/>
        <v>3.9050173556327279E-3</v>
      </c>
      <c r="I26" s="3">
        <f t="shared" si="0"/>
        <v>1.215076059469841E-2</v>
      </c>
    </row>
    <row r="27" spans="1:9" x14ac:dyDescent="0.3">
      <c r="A27" s="7">
        <v>45693</v>
      </c>
      <c r="B27" s="5" t="s">
        <v>16</v>
      </c>
      <c r="C27" s="5">
        <v>750.42</v>
      </c>
      <c r="D27" s="5">
        <v>758.28</v>
      </c>
      <c r="E27" s="5">
        <v>742.55</v>
      </c>
      <c r="F27" s="5">
        <v>757.62</v>
      </c>
      <c r="G27" s="5">
        <v>19589</v>
      </c>
      <c r="H27" s="3">
        <f t="shared" si="1"/>
        <v>-7.7403638363914562E-3</v>
      </c>
      <c r="I27" s="3">
        <f t="shared" si="0"/>
        <v>1.2190705528286156E-2</v>
      </c>
    </row>
    <row r="28" spans="1:9" x14ac:dyDescent="0.3">
      <c r="A28" s="6">
        <v>45694</v>
      </c>
      <c r="B28" s="4" t="s">
        <v>16</v>
      </c>
      <c r="C28" s="4">
        <v>748.4</v>
      </c>
      <c r="D28" s="4">
        <v>762.38</v>
      </c>
      <c r="E28" s="4">
        <v>734.42</v>
      </c>
      <c r="F28" s="4">
        <v>748.11</v>
      </c>
      <c r="G28" s="4">
        <v>48202</v>
      </c>
      <c r="H28" s="3">
        <f t="shared" si="1"/>
        <v>-1.255246693593093E-2</v>
      </c>
      <c r="I28" s="3">
        <f t="shared" si="0"/>
        <v>1.21932018153254E-2</v>
      </c>
    </row>
    <row r="29" spans="1:9" x14ac:dyDescent="0.3">
      <c r="A29" s="7">
        <v>45695</v>
      </c>
      <c r="B29" s="5" t="s">
        <v>16</v>
      </c>
      <c r="C29" s="5">
        <v>745.23</v>
      </c>
      <c r="D29" s="5">
        <v>757.93</v>
      </c>
      <c r="E29" s="5">
        <v>732.53</v>
      </c>
      <c r="F29" s="5">
        <v>746.77</v>
      </c>
      <c r="G29" s="5">
        <v>4420</v>
      </c>
      <c r="H29" s="3">
        <f t="shared" si="1"/>
        <v>-1.7911804413789842E-3</v>
      </c>
      <c r="I29" s="3">
        <f t="shared" si="0"/>
        <v>1.21393308240542E-2</v>
      </c>
    </row>
    <row r="30" spans="1:9" x14ac:dyDescent="0.3">
      <c r="A30" s="6">
        <v>45698</v>
      </c>
      <c r="B30" s="4" t="s">
        <v>16</v>
      </c>
      <c r="C30" s="4">
        <v>737.94</v>
      </c>
      <c r="D30" s="4">
        <v>748.29</v>
      </c>
      <c r="E30" s="4">
        <v>727.6</v>
      </c>
      <c r="F30" s="4">
        <v>741.94</v>
      </c>
      <c r="G30" s="4">
        <v>1699</v>
      </c>
      <c r="H30" s="3">
        <f t="shared" si="1"/>
        <v>-6.4678548950813869E-3</v>
      </c>
      <c r="I30" s="3">
        <f t="shared" si="0"/>
        <v>1.2147375373485361E-2</v>
      </c>
    </row>
    <row r="31" spans="1:9" x14ac:dyDescent="0.3">
      <c r="A31" s="7">
        <v>45699</v>
      </c>
      <c r="B31" s="5" t="s">
        <v>16</v>
      </c>
      <c r="C31" s="5">
        <v>746.21</v>
      </c>
      <c r="D31" s="5">
        <v>754.72</v>
      </c>
      <c r="E31" s="5">
        <v>737.69</v>
      </c>
      <c r="F31" s="5">
        <v>742.06</v>
      </c>
      <c r="G31" s="5">
        <v>36743</v>
      </c>
      <c r="H31" s="3">
        <f t="shared" si="1"/>
        <v>1.6173814594157325E-4</v>
      </c>
      <c r="I31" s="3">
        <f t="shared" si="0"/>
        <v>1.2129492668786518E-2</v>
      </c>
    </row>
    <row r="32" spans="1:9" x14ac:dyDescent="0.3">
      <c r="A32" s="6">
        <v>45700</v>
      </c>
      <c r="B32" s="4" t="s">
        <v>16</v>
      </c>
      <c r="C32" s="4">
        <v>744.05</v>
      </c>
      <c r="D32" s="4">
        <v>752.7</v>
      </c>
      <c r="E32" s="4">
        <v>735.41</v>
      </c>
      <c r="F32" s="4">
        <v>740.1</v>
      </c>
      <c r="G32" s="4">
        <v>27641</v>
      </c>
      <c r="H32" s="3">
        <f t="shared" si="1"/>
        <v>-2.6412958520873283E-3</v>
      </c>
      <c r="I32" s="3">
        <f t="shared" si="0"/>
        <v>1.2141374849296178E-2</v>
      </c>
    </row>
    <row r="33" spans="1:9" x14ac:dyDescent="0.3">
      <c r="A33" s="7">
        <v>45701</v>
      </c>
      <c r="B33" s="5" t="s">
        <v>16</v>
      </c>
      <c r="C33" s="5">
        <v>741.09</v>
      </c>
      <c r="D33" s="5">
        <v>752.2</v>
      </c>
      <c r="E33" s="5">
        <v>729.99</v>
      </c>
      <c r="F33" s="5">
        <v>743.91</v>
      </c>
      <c r="G33" s="5">
        <v>1569</v>
      </c>
      <c r="H33" s="3">
        <f t="shared" si="1"/>
        <v>5.1479529793270438E-3</v>
      </c>
      <c r="I33" s="3">
        <f t="shared" si="0"/>
        <v>1.221536755085784E-2</v>
      </c>
    </row>
    <row r="34" spans="1:9" x14ac:dyDescent="0.3">
      <c r="A34" s="6">
        <v>45702</v>
      </c>
      <c r="B34" s="4" t="s">
        <v>16</v>
      </c>
      <c r="C34" s="4">
        <v>738.62</v>
      </c>
      <c r="D34" s="4">
        <v>745.95</v>
      </c>
      <c r="E34" s="4">
        <v>731.29</v>
      </c>
      <c r="F34" s="4">
        <v>732.33</v>
      </c>
      <c r="G34" s="4">
        <v>46681</v>
      </c>
      <c r="H34" s="3">
        <f t="shared" si="1"/>
        <v>-1.5566399161188757E-2</v>
      </c>
      <c r="I34" s="3">
        <f t="shared" si="0"/>
        <v>1.2211107048499424E-2</v>
      </c>
    </row>
    <row r="35" spans="1:9" x14ac:dyDescent="0.3">
      <c r="A35" s="7">
        <v>45705</v>
      </c>
      <c r="B35" s="5" t="s">
        <v>16</v>
      </c>
      <c r="C35" s="5">
        <v>739.86</v>
      </c>
      <c r="D35" s="5">
        <v>751.78</v>
      </c>
      <c r="E35" s="5">
        <v>727.94</v>
      </c>
      <c r="F35" s="5">
        <v>742.65</v>
      </c>
      <c r="G35" s="5">
        <v>36777</v>
      </c>
      <c r="H35" s="3">
        <f t="shared" si="1"/>
        <v>1.4092007701445981E-2</v>
      </c>
      <c r="I35" s="3">
        <f t="shared" si="0"/>
        <v>1.2159206168779513E-2</v>
      </c>
    </row>
    <row r="36" spans="1:9" x14ac:dyDescent="0.3">
      <c r="A36" s="6">
        <v>45706</v>
      </c>
      <c r="B36" s="4" t="s">
        <v>16</v>
      </c>
      <c r="C36" s="4">
        <v>768.97</v>
      </c>
      <c r="D36" s="4">
        <v>773.2</v>
      </c>
      <c r="E36" s="4">
        <v>764.74</v>
      </c>
      <c r="F36" s="4">
        <v>769.29</v>
      </c>
      <c r="G36" s="4">
        <v>46017</v>
      </c>
      <c r="H36" s="3">
        <f t="shared" si="1"/>
        <v>3.5871541102807498E-2</v>
      </c>
      <c r="I36" s="3">
        <f t="shared" si="0"/>
        <v>1.2125535444743577E-2</v>
      </c>
    </row>
    <row r="37" spans="1:9" x14ac:dyDescent="0.3">
      <c r="A37" s="7">
        <v>45707</v>
      </c>
      <c r="B37" s="5" t="s">
        <v>16</v>
      </c>
      <c r="C37" s="5">
        <v>781.47</v>
      </c>
      <c r="D37" s="5">
        <v>792.7</v>
      </c>
      <c r="E37" s="5">
        <v>770.24</v>
      </c>
      <c r="F37" s="5">
        <v>781.13</v>
      </c>
      <c r="G37" s="5">
        <v>13533</v>
      </c>
      <c r="H37" s="3">
        <f t="shared" si="1"/>
        <v>1.5390814907252184E-2</v>
      </c>
      <c r="I37" s="3">
        <f t="shared" si="0"/>
        <v>1.1723349751836188E-2</v>
      </c>
    </row>
    <row r="38" spans="1:9" x14ac:dyDescent="0.3">
      <c r="A38" s="6">
        <v>45708</v>
      </c>
      <c r="B38" s="4" t="s">
        <v>16</v>
      </c>
      <c r="C38" s="4">
        <v>783.99</v>
      </c>
      <c r="D38" s="4">
        <v>789.1</v>
      </c>
      <c r="E38" s="4">
        <v>778.87</v>
      </c>
      <c r="F38" s="4">
        <v>783.47</v>
      </c>
      <c r="G38" s="4">
        <v>20190</v>
      </c>
      <c r="H38" s="3">
        <f t="shared" si="1"/>
        <v>2.9956601333965306E-3</v>
      </c>
      <c r="I38" s="3">
        <f t="shared" si="0"/>
        <v>1.1743445217637606E-2</v>
      </c>
    </row>
    <row r="39" spans="1:9" x14ac:dyDescent="0.3">
      <c r="A39" s="7">
        <v>45709</v>
      </c>
      <c r="B39" s="5" t="s">
        <v>16</v>
      </c>
      <c r="C39" s="5">
        <v>793.71</v>
      </c>
      <c r="D39" s="5">
        <v>799.06</v>
      </c>
      <c r="E39" s="5">
        <v>788.35</v>
      </c>
      <c r="F39" s="5">
        <v>792.41</v>
      </c>
      <c r="G39" s="5">
        <v>11647</v>
      </c>
      <c r="H39" s="3">
        <f t="shared" si="1"/>
        <v>1.1410775141358241E-2</v>
      </c>
      <c r="I39" s="3">
        <f t="shared" si="0"/>
        <v>1.210282923604797E-2</v>
      </c>
    </row>
    <row r="40" spans="1:9" x14ac:dyDescent="0.3">
      <c r="A40" s="6">
        <v>45712</v>
      </c>
      <c r="B40" s="4" t="s">
        <v>16</v>
      </c>
      <c r="C40" s="4">
        <v>785.73</v>
      </c>
      <c r="D40" s="4">
        <v>796.88</v>
      </c>
      <c r="E40" s="4">
        <v>774.58</v>
      </c>
      <c r="F40" s="4">
        <v>782.59</v>
      </c>
      <c r="G40" s="4">
        <v>25376</v>
      </c>
      <c r="H40" s="3">
        <f t="shared" si="1"/>
        <v>-1.2392574551053036E-2</v>
      </c>
      <c r="I40" s="3">
        <f t="shared" si="0"/>
        <v>1.2087136902054802E-2</v>
      </c>
    </row>
    <row r="41" spans="1:9" x14ac:dyDescent="0.3">
      <c r="A41" s="7">
        <v>45713</v>
      </c>
      <c r="B41" s="5" t="s">
        <v>16</v>
      </c>
      <c r="C41" s="5">
        <v>770.64</v>
      </c>
      <c r="D41" s="5">
        <v>776.95</v>
      </c>
      <c r="E41" s="5">
        <v>764.33</v>
      </c>
      <c r="F41" s="5">
        <v>767.31</v>
      </c>
      <c r="G41" s="5">
        <v>13039</v>
      </c>
      <c r="H41" s="3">
        <f t="shared" si="1"/>
        <v>-1.9524910872870962E-2</v>
      </c>
      <c r="I41" s="3">
        <f t="shared" si="0"/>
        <v>1.2049505059709678E-2</v>
      </c>
    </row>
    <row r="42" spans="1:9" x14ac:dyDescent="0.3">
      <c r="A42" s="6">
        <v>45714</v>
      </c>
      <c r="B42" s="4" t="s">
        <v>16</v>
      </c>
      <c r="C42" s="4">
        <v>774.29</v>
      </c>
      <c r="D42" s="4">
        <v>785.89</v>
      </c>
      <c r="E42" s="4">
        <v>762.68</v>
      </c>
      <c r="F42" s="4">
        <v>775.01</v>
      </c>
      <c r="G42" s="4">
        <v>26547</v>
      </c>
      <c r="H42" s="3">
        <f t="shared" si="1"/>
        <v>1.003505753867413E-2</v>
      </c>
      <c r="I42" s="3">
        <f t="shared" si="0"/>
        <v>1.198733360930768E-2</v>
      </c>
    </row>
    <row r="43" spans="1:9" x14ac:dyDescent="0.3">
      <c r="A43" s="7">
        <v>45715</v>
      </c>
      <c r="B43" s="5" t="s">
        <v>16</v>
      </c>
      <c r="C43" s="5">
        <v>776.57</v>
      </c>
      <c r="D43" s="5">
        <v>783.61</v>
      </c>
      <c r="E43" s="5">
        <v>769.54</v>
      </c>
      <c r="F43" s="5">
        <v>769.96</v>
      </c>
      <c r="G43" s="5">
        <v>33097</v>
      </c>
      <c r="H43" s="3">
        <f t="shared" si="1"/>
        <v>-6.5160449542585961E-3</v>
      </c>
      <c r="I43" s="3">
        <f t="shared" si="0"/>
        <v>1.1960299315615982E-2</v>
      </c>
    </row>
    <row r="44" spans="1:9" x14ac:dyDescent="0.3">
      <c r="A44" s="6">
        <v>45716</v>
      </c>
      <c r="B44" s="4" t="s">
        <v>16</v>
      </c>
      <c r="C44" s="4">
        <v>753.52</v>
      </c>
      <c r="D44" s="4">
        <v>758.61</v>
      </c>
      <c r="E44" s="4">
        <v>748.43</v>
      </c>
      <c r="F44" s="4">
        <v>757.19</v>
      </c>
      <c r="G44" s="4">
        <v>34621</v>
      </c>
      <c r="H44" s="3">
        <f t="shared" si="1"/>
        <v>-1.6585277157254899E-2</v>
      </c>
      <c r="I44" s="3">
        <f t="shared" si="0"/>
        <v>1.1942258885948763E-2</v>
      </c>
    </row>
    <row r="45" spans="1:9" x14ac:dyDescent="0.3">
      <c r="A45" s="7">
        <v>45719</v>
      </c>
      <c r="B45" s="5" t="s">
        <v>16</v>
      </c>
      <c r="C45" s="5">
        <v>750.31</v>
      </c>
      <c r="D45" s="5">
        <v>753.93</v>
      </c>
      <c r="E45" s="5">
        <v>746.69</v>
      </c>
      <c r="F45" s="5">
        <v>749.01</v>
      </c>
      <c r="G45" s="5">
        <v>23677</v>
      </c>
      <c r="H45" s="3">
        <f t="shared" si="1"/>
        <v>-1.0803100938998221E-2</v>
      </c>
      <c r="I45" s="3">
        <f t="shared" si="0"/>
        <v>1.1969022718887574E-2</v>
      </c>
    </row>
    <row r="46" spans="1:9" x14ac:dyDescent="0.3">
      <c r="A46" s="6">
        <v>45720</v>
      </c>
      <c r="B46" s="4" t="s">
        <v>16</v>
      </c>
      <c r="C46" s="4">
        <v>742.73</v>
      </c>
      <c r="D46" s="4">
        <v>747.32</v>
      </c>
      <c r="E46" s="4">
        <v>738.14</v>
      </c>
      <c r="F46" s="4">
        <v>738.59</v>
      </c>
      <c r="G46" s="4">
        <v>43675</v>
      </c>
      <c r="H46" s="3">
        <f t="shared" si="1"/>
        <v>-1.3911696773073736E-2</v>
      </c>
      <c r="I46" s="3">
        <f t="shared" si="0"/>
        <v>1.1997203669597485E-2</v>
      </c>
    </row>
    <row r="47" spans="1:9" x14ac:dyDescent="0.3">
      <c r="A47" s="7">
        <v>45721</v>
      </c>
      <c r="B47" s="5" t="s">
        <v>16</v>
      </c>
      <c r="C47" s="5">
        <v>738.07</v>
      </c>
      <c r="D47" s="5">
        <v>740.6</v>
      </c>
      <c r="E47" s="5">
        <v>735.53</v>
      </c>
      <c r="F47" s="5">
        <v>740.02</v>
      </c>
      <c r="G47" s="5">
        <v>16338</v>
      </c>
      <c r="H47" s="3">
        <f t="shared" si="1"/>
        <v>1.9361215288589745E-3</v>
      </c>
      <c r="I47" s="3">
        <f t="shared" si="0"/>
        <v>1.1967384615708255E-2</v>
      </c>
    </row>
    <row r="48" spans="1:9" x14ac:dyDescent="0.3">
      <c r="A48" s="6">
        <v>45722</v>
      </c>
      <c r="B48" s="4" t="s">
        <v>16</v>
      </c>
      <c r="C48" s="4">
        <v>742.7</v>
      </c>
      <c r="D48" s="4">
        <v>747.54</v>
      </c>
      <c r="E48" s="4">
        <v>737.86</v>
      </c>
      <c r="F48" s="4">
        <v>745.65</v>
      </c>
      <c r="G48" s="4">
        <v>20508</v>
      </c>
      <c r="H48" s="3">
        <f t="shared" si="1"/>
        <v>7.6079024891219094E-3</v>
      </c>
      <c r="I48" s="3">
        <f t="shared" si="0"/>
        <v>1.1967318634674567E-2</v>
      </c>
    </row>
    <row r="49" spans="1:9" x14ac:dyDescent="0.3">
      <c r="A49" s="7">
        <v>45723</v>
      </c>
      <c r="B49" s="5" t="s">
        <v>16</v>
      </c>
      <c r="C49" s="5">
        <v>748.98</v>
      </c>
      <c r="D49" s="5">
        <v>758.31</v>
      </c>
      <c r="E49" s="5">
        <v>739.65</v>
      </c>
      <c r="F49" s="5">
        <v>754.21</v>
      </c>
      <c r="G49" s="5">
        <v>22606</v>
      </c>
      <c r="H49" s="3">
        <f t="shared" si="1"/>
        <v>1.1479916851069616E-2</v>
      </c>
      <c r="I49" s="3">
        <f t="shared" si="0"/>
        <v>1.1958227668989775E-2</v>
      </c>
    </row>
    <row r="50" spans="1:9" x14ac:dyDescent="0.3">
      <c r="A50" s="6">
        <v>45726</v>
      </c>
      <c r="B50" s="4" t="s">
        <v>16</v>
      </c>
      <c r="C50" s="4">
        <v>763.2</v>
      </c>
      <c r="D50" s="4">
        <v>764.24</v>
      </c>
      <c r="E50" s="4">
        <v>762.15</v>
      </c>
      <c r="F50" s="4">
        <v>762.94</v>
      </c>
      <c r="G50" s="4">
        <v>33093</v>
      </c>
      <c r="H50" s="3">
        <f t="shared" si="1"/>
        <v>1.1575025523395364E-2</v>
      </c>
      <c r="I50" s="3">
        <f t="shared" si="0"/>
        <v>1.2067458534200624E-2</v>
      </c>
    </row>
    <row r="51" spans="1:9" x14ac:dyDescent="0.3">
      <c r="A51" s="7">
        <v>45727</v>
      </c>
      <c r="B51" s="5" t="s">
        <v>16</v>
      </c>
      <c r="C51" s="5">
        <v>769.67</v>
      </c>
      <c r="D51" s="5">
        <v>778.75</v>
      </c>
      <c r="E51" s="5">
        <v>760.59</v>
      </c>
      <c r="F51" s="5">
        <v>770.42</v>
      </c>
      <c r="G51" s="5">
        <v>8987</v>
      </c>
      <c r="H51" s="3">
        <f t="shared" si="1"/>
        <v>9.8041785723646732E-3</v>
      </c>
      <c r="I51" s="3">
        <f t="shared" si="0"/>
        <v>1.2065034954357448E-2</v>
      </c>
    </row>
    <row r="52" spans="1:9" x14ac:dyDescent="0.3">
      <c r="A52" s="6">
        <v>45728</v>
      </c>
      <c r="B52" s="4" t="s">
        <v>16</v>
      </c>
      <c r="C52" s="4">
        <v>762.16</v>
      </c>
      <c r="D52" s="4">
        <v>770.63</v>
      </c>
      <c r="E52" s="4">
        <v>753.69</v>
      </c>
      <c r="F52" s="4">
        <v>768.59</v>
      </c>
      <c r="G52" s="4">
        <v>47185</v>
      </c>
      <c r="H52" s="3">
        <f t="shared" si="1"/>
        <v>-2.37532774330875E-3</v>
      </c>
      <c r="I52" s="3">
        <f t="shared" si="0"/>
        <v>1.2043665533590514E-2</v>
      </c>
    </row>
    <row r="53" spans="1:9" x14ac:dyDescent="0.3">
      <c r="A53" s="7">
        <v>45729</v>
      </c>
      <c r="B53" s="5" t="s">
        <v>16</v>
      </c>
      <c r="C53" s="5">
        <v>759.16</v>
      </c>
      <c r="D53" s="5">
        <v>767.69</v>
      </c>
      <c r="E53" s="5">
        <v>750.63</v>
      </c>
      <c r="F53" s="5">
        <v>762.76</v>
      </c>
      <c r="G53" s="5">
        <v>18214</v>
      </c>
      <c r="H53" s="3">
        <f t="shared" si="1"/>
        <v>-7.58531857036917E-3</v>
      </c>
      <c r="I53" s="3">
        <f t="shared" si="0"/>
        <v>1.2039849779399567E-2</v>
      </c>
    </row>
    <row r="54" spans="1:9" x14ac:dyDescent="0.3">
      <c r="A54" s="6">
        <v>45730</v>
      </c>
      <c r="B54" s="4" t="s">
        <v>16</v>
      </c>
      <c r="C54" s="4">
        <v>746.26</v>
      </c>
      <c r="D54" s="4">
        <v>755.07</v>
      </c>
      <c r="E54" s="4">
        <v>737.44</v>
      </c>
      <c r="F54" s="4">
        <v>748.58</v>
      </c>
      <c r="G54" s="4">
        <v>26945</v>
      </c>
      <c r="H54" s="3">
        <f t="shared" si="1"/>
        <v>-1.8590382295872818E-2</v>
      </c>
      <c r="I54" s="3">
        <f t="shared" si="0"/>
        <v>1.2212743575895977E-2</v>
      </c>
    </row>
    <row r="55" spans="1:9" x14ac:dyDescent="0.3">
      <c r="A55" s="7">
        <v>45733</v>
      </c>
      <c r="B55" s="5" t="s">
        <v>16</v>
      </c>
      <c r="C55" s="5">
        <v>752.09</v>
      </c>
      <c r="D55" s="5">
        <v>759.59</v>
      </c>
      <c r="E55" s="5">
        <v>744.59</v>
      </c>
      <c r="F55" s="5">
        <v>759.2</v>
      </c>
      <c r="G55" s="5">
        <v>2150</v>
      </c>
      <c r="H55" s="3">
        <f t="shared" si="1"/>
        <v>1.4186860455796313E-2</v>
      </c>
      <c r="I55" s="3">
        <f t="shared" si="0"/>
        <v>1.212187871294546E-2</v>
      </c>
    </row>
    <row r="56" spans="1:9" x14ac:dyDescent="0.3">
      <c r="A56" s="6">
        <v>45734</v>
      </c>
      <c r="B56" s="4" t="s">
        <v>16</v>
      </c>
      <c r="C56" s="4">
        <v>759.86</v>
      </c>
      <c r="D56" s="4">
        <v>768.23</v>
      </c>
      <c r="E56" s="4">
        <v>751.49</v>
      </c>
      <c r="F56" s="4">
        <v>757.69</v>
      </c>
      <c r="G56" s="4">
        <v>2081</v>
      </c>
      <c r="H56" s="3">
        <f t="shared" si="1"/>
        <v>-1.9889357218124222E-3</v>
      </c>
      <c r="I56" s="3">
        <f t="shared" si="0"/>
        <v>1.208449778298587E-2</v>
      </c>
    </row>
    <row r="57" spans="1:9" x14ac:dyDescent="0.3">
      <c r="A57" s="7">
        <v>45735</v>
      </c>
      <c r="B57" s="5" t="s">
        <v>16</v>
      </c>
      <c r="C57" s="5">
        <v>757.52</v>
      </c>
      <c r="D57" s="5">
        <v>767.76</v>
      </c>
      <c r="E57" s="5">
        <v>747.29</v>
      </c>
      <c r="F57" s="5">
        <v>753.96</v>
      </c>
      <c r="G57" s="5">
        <v>47175</v>
      </c>
      <c r="H57" s="3">
        <f t="shared" si="1"/>
        <v>-4.9228576330689567E-3</v>
      </c>
      <c r="I57" s="3">
        <f t="shared" si="0"/>
        <v>1.2145805693222531E-2</v>
      </c>
    </row>
    <row r="58" spans="1:9" x14ac:dyDescent="0.3">
      <c r="A58" s="6">
        <v>45736</v>
      </c>
      <c r="B58" s="4" t="s">
        <v>16</v>
      </c>
      <c r="C58" s="4">
        <v>764.17</v>
      </c>
      <c r="D58" s="4">
        <v>773.84</v>
      </c>
      <c r="E58" s="4">
        <v>754.49</v>
      </c>
      <c r="F58" s="4">
        <v>765.43</v>
      </c>
      <c r="G58" s="4">
        <v>46543</v>
      </c>
      <c r="H58" s="3">
        <f t="shared" si="1"/>
        <v>1.5213008647673502E-2</v>
      </c>
      <c r="I58" s="3">
        <f t="shared" si="0"/>
        <v>1.2135032912283478E-2</v>
      </c>
    </row>
    <row r="59" spans="1:9" x14ac:dyDescent="0.3">
      <c r="A59" s="7">
        <v>45737</v>
      </c>
      <c r="B59" s="5" t="s">
        <v>16</v>
      </c>
      <c r="C59" s="5">
        <v>759.24</v>
      </c>
      <c r="D59" s="5">
        <v>771.15</v>
      </c>
      <c r="E59" s="5">
        <v>747.34</v>
      </c>
      <c r="F59" s="5">
        <v>757</v>
      </c>
      <c r="G59" s="5">
        <v>14500</v>
      </c>
      <c r="H59" s="3">
        <f t="shared" si="1"/>
        <v>-1.1013417294853809E-2</v>
      </c>
      <c r="I59" s="3">
        <f t="shared" si="0"/>
        <v>1.2073794121064222E-2</v>
      </c>
    </row>
    <row r="60" spans="1:9" x14ac:dyDescent="0.3">
      <c r="A60" s="6">
        <v>45740</v>
      </c>
      <c r="B60" s="4" t="s">
        <v>16</v>
      </c>
      <c r="C60" s="4">
        <v>766.59</v>
      </c>
      <c r="D60" s="4">
        <v>776.48</v>
      </c>
      <c r="E60" s="4">
        <v>756.7</v>
      </c>
      <c r="F60" s="4">
        <v>765.18</v>
      </c>
      <c r="G60" s="4">
        <v>48893</v>
      </c>
      <c r="H60" s="3">
        <f t="shared" si="1"/>
        <v>1.0805812417437187E-2</v>
      </c>
      <c r="I60" s="3">
        <f t="shared" si="0"/>
        <v>1.2039311343802019E-2</v>
      </c>
    </row>
    <row r="61" spans="1:9" x14ac:dyDescent="0.3">
      <c r="A61" s="7">
        <v>45741</v>
      </c>
      <c r="B61" s="5" t="s">
        <v>16</v>
      </c>
      <c r="C61" s="5">
        <v>773.47</v>
      </c>
      <c r="D61" s="5">
        <v>779.45</v>
      </c>
      <c r="E61" s="5">
        <v>767.5</v>
      </c>
      <c r="F61" s="5">
        <v>768.23</v>
      </c>
      <c r="G61" s="5">
        <v>2679</v>
      </c>
      <c r="H61" s="3">
        <f t="shared" si="1"/>
        <v>3.9859902245224241E-3</v>
      </c>
      <c r="I61" s="3">
        <f t="shared" si="0"/>
        <v>1.2091328484096671E-2</v>
      </c>
    </row>
    <row r="62" spans="1:9" x14ac:dyDescent="0.3">
      <c r="A62" s="6">
        <v>45742</v>
      </c>
      <c r="B62" s="4" t="s">
        <v>16</v>
      </c>
      <c r="C62" s="4">
        <v>758.72</v>
      </c>
      <c r="D62" s="4">
        <v>760.84</v>
      </c>
      <c r="E62" s="4">
        <v>756.61</v>
      </c>
      <c r="F62" s="4">
        <v>758.43</v>
      </c>
      <c r="G62" s="4">
        <v>28932</v>
      </c>
      <c r="H62" s="3">
        <f t="shared" si="1"/>
        <v>-1.2756596331827796E-2</v>
      </c>
      <c r="I62" s="3">
        <f t="shared" si="0"/>
        <v>1.2113847957305831E-2</v>
      </c>
    </row>
    <row r="63" spans="1:9" x14ac:dyDescent="0.3">
      <c r="A63" s="7">
        <v>45743</v>
      </c>
      <c r="B63" s="5" t="s">
        <v>16</v>
      </c>
      <c r="C63" s="5">
        <v>758.42</v>
      </c>
      <c r="D63" s="5">
        <v>759.65</v>
      </c>
      <c r="E63" s="5">
        <v>757.19</v>
      </c>
      <c r="F63" s="5">
        <v>757.89</v>
      </c>
      <c r="G63" s="5">
        <v>14296</v>
      </c>
      <c r="H63" s="3">
        <f t="shared" si="1"/>
        <v>-7.1199715201134407E-4</v>
      </c>
      <c r="I63" s="3">
        <f t="shared" si="0"/>
        <v>1.2233754944940119E-2</v>
      </c>
    </row>
    <row r="64" spans="1:9" x14ac:dyDescent="0.3">
      <c r="A64" s="6">
        <v>45744</v>
      </c>
      <c r="B64" s="4" t="s">
        <v>16</v>
      </c>
      <c r="C64" s="4">
        <v>762.29</v>
      </c>
      <c r="D64" s="4">
        <v>772.2</v>
      </c>
      <c r="E64" s="4">
        <v>752.39</v>
      </c>
      <c r="F64" s="4">
        <v>767.42</v>
      </c>
      <c r="G64" s="4">
        <v>30124</v>
      </c>
      <c r="H64" s="3">
        <f t="shared" si="1"/>
        <v>1.2574384145456429E-2</v>
      </c>
      <c r="I64" s="3">
        <f t="shared" si="0"/>
        <v>1.2268884506973537E-2</v>
      </c>
    </row>
    <row r="65" spans="1:9" x14ac:dyDescent="0.3">
      <c r="A65" s="7">
        <v>45747</v>
      </c>
      <c r="B65" s="5" t="s">
        <v>16</v>
      </c>
      <c r="C65" s="5">
        <v>778.25</v>
      </c>
      <c r="D65" s="5">
        <v>782.69</v>
      </c>
      <c r="E65" s="5">
        <v>773.82</v>
      </c>
      <c r="F65" s="5">
        <v>775.33</v>
      </c>
      <c r="G65" s="5">
        <v>36247</v>
      </c>
      <c r="H65" s="3">
        <f t="shared" si="1"/>
        <v>1.0307263297803135E-2</v>
      </c>
      <c r="I65" s="3">
        <f t="shared" si="0"/>
        <v>1.2479567957393519E-2</v>
      </c>
    </row>
    <row r="66" spans="1:9" x14ac:dyDescent="0.3">
      <c r="A66" s="6">
        <v>45748</v>
      </c>
      <c r="B66" s="4" t="s">
        <v>16</v>
      </c>
      <c r="C66" s="4">
        <v>793.91</v>
      </c>
      <c r="D66" s="4">
        <v>803.02</v>
      </c>
      <c r="E66" s="4">
        <v>784.8</v>
      </c>
      <c r="F66" s="4">
        <v>790.27</v>
      </c>
      <c r="G66" s="4">
        <v>38220</v>
      </c>
      <c r="H66" s="3">
        <f t="shared" si="1"/>
        <v>1.9269214399030014E-2</v>
      </c>
      <c r="I66" s="3">
        <f t="shared" si="0"/>
        <v>1.2653074756290794E-2</v>
      </c>
    </row>
    <row r="67" spans="1:9" x14ac:dyDescent="0.3">
      <c r="A67" s="7">
        <v>45749</v>
      </c>
      <c r="B67" s="5" t="s">
        <v>16</v>
      </c>
      <c r="C67" s="5">
        <v>792.11</v>
      </c>
      <c r="D67" s="5">
        <v>800.16</v>
      </c>
      <c r="E67" s="5">
        <v>784.05</v>
      </c>
      <c r="F67" s="5">
        <v>793.83</v>
      </c>
      <c r="G67" s="5">
        <v>33580</v>
      </c>
      <c r="H67" s="3">
        <f t="shared" si="1"/>
        <v>4.5047895023220662E-3</v>
      </c>
      <c r="I67" s="3">
        <f t="shared" ref="I67:I130" si="2">_xlfn.STDEV.S(H67:H195)</f>
        <v>1.27102543243501E-2</v>
      </c>
    </row>
    <row r="68" spans="1:9" x14ac:dyDescent="0.3">
      <c r="A68" s="6">
        <v>45750</v>
      </c>
      <c r="B68" s="4" t="s">
        <v>16</v>
      </c>
      <c r="C68" s="4">
        <v>833.67</v>
      </c>
      <c r="D68" s="4">
        <v>843.18</v>
      </c>
      <c r="E68" s="4">
        <v>824.16</v>
      </c>
      <c r="F68" s="4">
        <v>828.48</v>
      </c>
      <c r="G68" s="4">
        <v>24289</v>
      </c>
      <c r="H68" s="3">
        <f t="shared" ref="H68:H130" si="3">(F68-F67)/F67</f>
        <v>4.3649144023279511E-2</v>
      </c>
      <c r="I68" s="3">
        <f t="shared" si="2"/>
        <v>1.281280788158241E-2</v>
      </c>
    </row>
    <row r="69" spans="1:9" x14ac:dyDescent="0.3">
      <c r="A69" s="7">
        <v>45751</v>
      </c>
      <c r="B69" s="5" t="s">
        <v>16</v>
      </c>
      <c r="C69" s="5">
        <v>822.67</v>
      </c>
      <c r="D69" s="5">
        <v>834.42</v>
      </c>
      <c r="E69" s="5">
        <v>810.92</v>
      </c>
      <c r="F69" s="5">
        <v>819.13</v>
      </c>
      <c r="G69" s="5">
        <v>42975</v>
      </c>
      <c r="H69" s="3">
        <f t="shared" si="3"/>
        <v>-1.1285728080339927E-2</v>
      </c>
      <c r="I69" s="3">
        <f t="shared" si="2"/>
        <v>1.2269510679853983E-2</v>
      </c>
    </row>
    <row r="70" spans="1:9" x14ac:dyDescent="0.3">
      <c r="A70" s="6">
        <v>45754</v>
      </c>
      <c r="B70" s="4" t="s">
        <v>16</v>
      </c>
      <c r="C70" s="4">
        <v>819.26</v>
      </c>
      <c r="D70" s="4">
        <v>825.96</v>
      </c>
      <c r="E70" s="4">
        <v>812.56</v>
      </c>
      <c r="F70" s="4">
        <v>815.22</v>
      </c>
      <c r="G70" s="4">
        <v>39646</v>
      </c>
      <c r="H70" s="3">
        <f t="shared" si="3"/>
        <v>-4.773357098384833E-3</v>
      </c>
      <c r="I70" s="3">
        <f t="shared" si="2"/>
        <v>1.2238633973716329E-2</v>
      </c>
    </row>
    <row r="71" spans="1:9" x14ac:dyDescent="0.3">
      <c r="A71" s="7">
        <v>45755</v>
      </c>
      <c r="B71" s="5" t="s">
        <v>16</v>
      </c>
      <c r="C71" s="5">
        <v>815.41</v>
      </c>
      <c r="D71" s="5">
        <v>830.17</v>
      </c>
      <c r="E71" s="5">
        <v>800.66</v>
      </c>
      <c r="F71" s="5">
        <v>814.79</v>
      </c>
      <c r="G71" s="5">
        <v>23687</v>
      </c>
      <c r="H71" s="3">
        <f t="shared" si="3"/>
        <v>-5.2746497877881261E-4</v>
      </c>
      <c r="I71" s="3">
        <f t="shared" si="2"/>
        <v>1.2260653105620047E-2</v>
      </c>
    </row>
    <row r="72" spans="1:9" x14ac:dyDescent="0.3">
      <c r="A72" s="6">
        <v>45756</v>
      </c>
      <c r="B72" s="4" t="s">
        <v>16</v>
      </c>
      <c r="C72" s="4">
        <v>803.46</v>
      </c>
      <c r="D72" s="4">
        <v>815.6</v>
      </c>
      <c r="E72" s="4">
        <v>791.33</v>
      </c>
      <c r="F72" s="4">
        <v>800.54</v>
      </c>
      <c r="G72" s="4">
        <v>7833</v>
      </c>
      <c r="H72" s="3">
        <f t="shared" si="3"/>
        <v>-1.7489168988328283E-2</v>
      </c>
      <c r="I72" s="3">
        <f t="shared" si="2"/>
        <v>1.2401410737641415E-2</v>
      </c>
    </row>
    <row r="73" spans="1:9" x14ac:dyDescent="0.3">
      <c r="A73" s="7">
        <v>45757</v>
      </c>
      <c r="B73" s="5" t="s">
        <v>16</v>
      </c>
      <c r="C73" s="5">
        <v>814.93</v>
      </c>
      <c r="D73" s="5">
        <v>820.62</v>
      </c>
      <c r="E73" s="5">
        <v>809.23</v>
      </c>
      <c r="F73" s="5">
        <v>811.32</v>
      </c>
      <c r="G73" s="5">
        <v>6052</v>
      </c>
      <c r="H73" s="3">
        <f t="shared" si="3"/>
        <v>1.3465910510405585E-2</v>
      </c>
      <c r="I73" s="3">
        <f t="shared" si="2"/>
        <v>1.2292427158020898E-2</v>
      </c>
    </row>
    <row r="74" spans="1:9" x14ac:dyDescent="0.3">
      <c r="A74" s="6">
        <v>45758</v>
      </c>
      <c r="B74" s="4" t="s">
        <v>16</v>
      </c>
      <c r="C74" s="4">
        <v>817.55</v>
      </c>
      <c r="D74" s="4">
        <v>829.76</v>
      </c>
      <c r="E74" s="4">
        <v>805.35</v>
      </c>
      <c r="F74" s="4">
        <v>820.8</v>
      </c>
      <c r="G74" s="4">
        <v>41770</v>
      </c>
      <c r="H74" s="3">
        <f t="shared" si="3"/>
        <v>1.1684662032243633E-2</v>
      </c>
      <c r="I74" s="3">
        <f t="shared" si="2"/>
        <v>1.229566715555834E-2</v>
      </c>
    </row>
    <row r="75" spans="1:9" x14ac:dyDescent="0.3">
      <c r="A75" s="7">
        <v>45761</v>
      </c>
      <c r="B75" s="5" t="s">
        <v>16</v>
      </c>
      <c r="C75" s="5">
        <v>822.58</v>
      </c>
      <c r="D75" s="5">
        <v>834.67</v>
      </c>
      <c r="E75" s="5">
        <v>810.5</v>
      </c>
      <c r="F75" s="5">
        <v>821.2</v>
      </c>
      <c r="G75" s="5">
        <v>18450</v>
      </c>
      <c r="H75" s="3">
        <f t="shared" si="3"/>
        <v>4.8732943469796658E-4</v>
      </c>
      <c r="I75" s="3">
        <f t="shared" si="2"/>
        <v>1.2257706126799292E-2</v>
      </c>
    </row>
    <row r="76" spans="1:9" x14ac:dyDescent="0.3">
      <c r="A76" s="6">
        <v>45762</v>
      </c>
      <c r="B76" s="4" t="s">
        <v>16</v>
      </c>
      <c r="C76" s="4">
        <v>816.91</v>
      </c>
      <c r="D76" s="4">
        <v>819.07</v>
      </c>
      <c r="E76" s="4">
        <v>814.75</v>
      </c>
      <c r="F76" s="4">
        <v>815.88</v>
      </c>
      <c r="G76" s="4">
        <v>39494</v>
      </c>
      <c r="H76" s="3">
        <f t="shared" si="3"/>
        <v>-6.4783244033122869E-3</v>
      </c>
      <c r="I76" s="3">
        <f t="shared" si="2"/>
        <v>1.2262468534632091E-2</v>
      </c>
    </row>
    <row r="77" spans="1:9" x14ac:dyDescent="0.3">
      <c r="A77" s="7">
        <v>45763</v>
      </c>
      <c r="B77" s="5" t="s">
        <v>16</v>
      </c>
      <c r="C77" s="5">
        <v>803.56</v>
      </c>
      <c r="D77" s="5">
        <v>806.89</v>
      </c>
      <c r="E77" s="5">
        <v>800.22</v>
      </c>
      <c r="F77" s="5">
        <v>800.85</v>
      </c>
      <c r="G77" s="5">
        <v>35850</v>
      </c>
      <c r="H77" s="3">
        <f t="shared" si="3"/>
        <v>-1.8421826739226325E-2</v>
      </c>
      <c r="I77" s="3">
        <f t="shared" si="2"/>
        <v>1.2260953771614463E-2</v>
      </c>
    </row>
    <row r="78" spans="1:9" x14ac:dyDescent="0.3">
      <c r="A78" s="6">
        <v>45764</v>
      </c>
      <c r="B78" s="4" t="s">
        <v>16</v>
      </c>
      <c r="C78" s="4">
        <v>790.58</v>
      </c>
      <c r="D78" s="4">
        <v>798.45</v>
      </c>
      <c r="E78" s="4">
        <v>782.71</v>
      </c>
      <c r="F78" s="4">
        <v>793.11</v>
      </c>
      <c r="G78" s="4">
        <v>24132</v>
      </c>
      <c r="H78" s="3">
        <f t="shared" si="3"/>
        <v>-9.6647312230754932E-3</v>
      </c>
      <c r="I78" s="3">
        <f t="shared" si="2"/>
        <v>1.215498515396307E-2</v>
      </c>
    </row>
    <row r="79" spans="1:9" x14ac:dyDescent="0.3">
      <c r="A79" s="7">
        <v>45765</v>
      </c>
      <c r="B79" s="5" t="s">
        <v>16</v>
      </c>
      <c r="C79" s="5">
        <v>807.35</v>
      </c>
      <c r="D79" s="5">
        <v>814.3</v>
      </c>
      <c r="E79" s="5">
        <v>800.4</v>
      </c>
      <c r="F79" s="5">
        <v>800.77</v>
      </c>
      <c r="G79" s="5">
        <v>1417</v>
      </c>
      <c r="H79" s="3">
        <f t="shared" si="3"/>
        <v>9.6581810845909992E-3</v>
      </c>
      <c r="I79" s="3">
        <f t="shared" si="2"/>
        <v>1.2210225688363907E-2</v>
      </c>
    </row>
    <row r="80" spans="1:9" x14ac:dyDescent="0.3">
      <c r="A80" s="6">
        <v>45768</v>
      </c>
      <c r="B80" s="4" t="s">
        <v>16</v>
      </c>
      <c r="C80" s="4">
        <v>796.94</v>
      </c>
      <c r="D80" s="4">
        <v>802.99</v>
      </c>
      <c r="E80" s="4">
        <v>790.9</v>
      </c>
      <c r="F80" s="4">
        <v>798.82</v>
      </c>
      <c r="G80" s="4">
        <v>18209</v>
      </c>
      <c r="H80" s="3">
        <f t="shared" si="3"/>
        <v>-2.435156162193803E-3</v>
      </c>
      <c r="I80" s="3">
        <f t="shared" si="2"/>
        <v>1.2279432091954475E-2</v>
      </c>
    </row>
    <row r="81" spans="1:9" x14ac:dyDescent="0.3">
      <c r="A81" s="7">
        <v>45769</v>
      </c>
      <c r="B81" s="5" t="s">
        <v>16</v>
      </c>
      <c r="C81" s="5">
        <v>795.26</v>
      </c>
      <c r="D81" s="5">
        <v>805.8</v>
      </c>
      <c r="E81" s="5">
        <v>784.73</v>
      </c>
      <c r="F81" s="5">
        <v>794.73</v>
      </c>
      <c r="G81" s="5">
        <v>1412</v>
      </c>
      <c r="H81" s="3">
        <f t="shared" si="3"/>
        <v>-5.1200520768133395E-3</v>
      </c>
      <c r="I81" s="3">
        <f t="shared" si="2"/>
        <v>1.2275917462151786E-2</v>
      </c>
    </row>
    <row r="82" spans="1:9" x14ac:dyDescent="0.3">
      <c r="A82" s="6">
        <v>45770</v>
      </c>
      <c r="B82" s="4" t="s">
        <v>16</v>
      </c>
      <c r="C82" s="4">
        <v>796.92</v>
      </c>
      <c r="D82" s="4">
        <v>800.58</v>
      </c>
      <c r="E82" s="4">
        <v>793.27</v>
      </c>
      <c r="F82" s="4">
        <v>799.95</v>
      </c>
      <c r="G82" s="4">
        <v>24548</v>
      </c>
      <c r="H82" s="3">
        <f t="shared" si="3"/>
        <v>6.5682684685365181E-3</v>
      </c>
      <c r="I82" s="3">
        <f t="shared" si="2"/>
        <v>1.2279139328988194E-2</v>
      </c>
    </row>
    <row r="83" spans="1:9" x14ac:dyDescent="0.3">
      <c r="A83" s="7">
        <v>45771</v>
      </c>
      <c r="B83" s="5" t="s">
        <v>16</v>
      </c>
      <c r="C83" s="5">
        <v>812.75</v>
      </c>
      <c r="D83" s="5">
        <v>816.48</v>
      </c>
      <c r="E83" s="5">
        <v>809.02</v>
      </c>
      <c r="F83" s="5">
        <v>811.9</v>
      </c>
      <c r="G83" s="5">
        <v>19888</v>
      </c>
      <c r="H83" s="3">
        <f t="shared" si="3"/>
        <v>1.4938433652103171E-2</v>
      </c>
      <c r="I83" s="3">
        <f t="shared" si="2"/>
        <v>1.2506387653349669E-2</v>
      </c>
    </row>
    <row r="84" spans="1:9" x14ac:dyDescent="0.3">
      <c r="A84" s="6">
        <v>45772</v>
      </c>
      <c r="B84" s="4" t="s">
        <v>16</v>
      </c>
      <c r="C84" s="4">
        <v>814.67</v>
      </c>
      <c r="D84" s="4">
        <v>824</v>
      </c>
      <c r="E84" s="4">
        <v>805.35</v>
      </c>
      <c r="F84" s="4">
        <v>814.73</v>
      </c>
      <c r="G84" s="4">
        <v>18506</v>
      </c>
      <c r="H84" s="3">
        <f t="shared" si="3"/>
        <v>3.4856509422343156E-3</v>
      </c>
      <c r="I84" s="3">
        <f t="shared" si="2"/>
        <v>1.2452301949869056E-2</v>
      </c>
    </row>
    <row r="85" spans="1:9" x14ac:dyDescent="0.3">
      <c r="A85" s="7">
        <v>45775</v>
      </c>
      <c r="B85" s="5" t="s">
        <v>16</v>
      </c>
      <c r="C85" s="5">
        <v>818.49</v>
      </c>
      <c r="D85" s="5">
        <v>824.91</v>
      </c>
      <c r="E85" s="5">
        <v>812.07</v>
      </c>
      <c r="F85" s="5">
        <v>818.16</v>
      </c>
      <c r="G85" s="5">
        <v>35911</v>
      </c>
      <c r="H85" s="3">
        <f t="shared" si="3"/>
        <v>4.2099836755734414E-3</v>
      </c>
      <c r="I85" s="3">
        <f t="shared" si="2"/>
        <v>1.2525848000827518E-2</v>
      </c>
    </row>
    <row r="86" spans="1:9" x14ac:dyDescent="0.3">
      <c r="A86" s="6">
        <v>45776</v>
      </c>
      <c r="B86" s="4" t="s">
        <v>16</v>
      </c>
      <c r="C86" s="4">
        <v>827.71</v>
      </c>
      <c r="D86" s="4">
        <v>838.3</v>
      </c>
      <c r="E86" s="4">
        <v>817.12</v>
      </c>
      <c r="F86" s="4">
        <v>832.62</v>
      </c>
      <c r="G86" s="4">
        <v>45811</v>
      </c>
      <c r="H86" s="3">
        <f t="shared" si="3"/>
        <v>1.7673804634790305E-2</v>
      </c>
      <c r="I86" s="3">
        <f t="shared" si="2"/>
        <v>1.2588743000797263E-2</v>
      </c>
    </row>
    <row r="87" spans="1:9" x14ac:dyDescent="0.3">
      <c r="A87" s="7">
        <v>45777</v>
      </c>
      <c r="B87" s="5" t="s">
        <v>16</v>
      </c>
      <c r="C87" s="5">
        <v>831.98</v>
      </c>
      <c r="D87" s="5">
        <v>841.83</v>
      </c>
      <c r="E87" s="5">
        <v>822.13</v>
      </c>
      <c r="F87" s="5">
        <v>834.67</v>
      </c>
      <c r="G87" s="5">
        <v>48320</v>
      </c>
      <c r="H87" s="3">
        <f t="shared" si="3"/>
        <v>2.4621075640747937E-3</v>
      </c>
      <c r="I87" s="3">
        <f t="shared" si="2"/>
        <v>1.2491016645657143E-2</v>
      </c>
    </row>
    <row r="88" spans="1:9" x14ac:dyDescent="0.3">
      <c r="A88" s="6">
        <v>45778</v>
      </c>
      <c r="B88" s="4" t="s">
        <v>16</v>
      </c>
      <c r="C88" s="4">
        <v>830.46</v>
      </c>
      <c r="D88" s="4">
        <v>835.58</v>
      </c>
      <c r="E88" s="4">
        <v>825.34</v>
      </c>
      <c r="F88" s="4">
        <v>831.62</v>
      </c>
      <c r="G88" s="4">
        <v>45912</v>
      </c>
      <c r="H88" s="3">
        <f t="shared" si="3"/>
        <v>-3.6541387614266174E-3</v>
      </c>
      <c r="I88" s="3">
        <f t="shared" si="2"/>
        <v>1.2528400423304394E-2</v>
      </c>
    </row>
    <row r="89" spans="1:9" x14ac:dyDescent="0.3">
      <c r="A89" s="7">
        <v>45779</v>
      </c>
      <c r="B89" s="5" t="s">
        <v>16</v>
      </c>
      <c r="C89" s="5">
        <v>836.21</v>
      </c>
      <c r="D89" s="5">
        <v>847.38</v>
      </c>
      <c r="E89" s="5">
        <v>825.03</v>
      </c>
      <c r="F89" s="5">
        <v>838.9</v>
      </c>
      <c r="G89" s="5">
        <v>1698</v>
      </c>
      <c r="H89" s="3">
        <f t="shared" si="3"/>
        <v>8.7539982203409875E-3</v>
      </c>
      <c r="I89" s="3">
        <f t="shared" si="2"/>
        <v>1.2525120335152424E-2</v>
      </c>
    </row>
    <row r="90" spans="1:9" x14ac:dyDescent="0.3">
      <c r="A90" s="6">
        <v>45782</v>
      </c>
      <c r="B90" s="4" t="s">
        <v>16</v>
      </c>
      <c r="C90" s="4">
        <v>836.78</v>
      </c>
      <c r="D90" s="4">
        <v>838.06</v>
      </c>
      <c r="E90" s="4">
        <v>835.5</v>
      </c>
      <c r="F90" s="4">
        <v>836.39</v>
      </c>
      <c r="G90" s="4">
        <v>8400</v>
      </c>
      <c r="H90" s="3">
        <f t="shared" si="3"/>
        <v>-2.9920133508165346E-3</v>
      </c>
      <c r="I90" s="3">
        <f t="shared" si="2"/>
        <v>1.2704758077834498E-2</v>
      </c>
    </row>
    <row r="91" spans="1:9" x14ac:dyDescent="0.3">
      <c r="A91" s="7">
        <v>45783</v>
      </c>
      <c r="B91" s="5" t="s">
        <v>16</v>
      </c>
      <c r="C91" s="5">
        <v>836.82</v>
      </c>
      <c r="D91" s="5">
        <v>846.83</v>
      </c>
      <c r="E91" s="5">
        <v>826.81</v>
      </c>
      <c r="F91" s="5">
        <v>832.72</v>
      </c>
      <c r="G91" s="5">
        <v>18101</v>
      </c>
      <c r="H91" s="3">
        <f t="shared" si="3"/>
        <v>-4.3879051638589161E-3</v>
      </c>
      <c r="I91" s="3">
        <f t="shared" si="2"/>
        <v>1.2708543725124801E-2</v>
      </c>
    </row>
    <row r="92" spans="1:9" x14ac:dyDescent="0.3">
      <c r="A92" s="6">
        <v>45784</v>
      </c>
      <c r="B92" s="4" t="s">
        <v>16</v>
      </c>
      <c r="C92" s="4">
        <v>848.04</v>
      </c>
      <c r="D92" s="4">
        <v>857.85</v>
      </c>
      <c r="E92" s="4">
        <v>838.23</v>
      </c>
      <c r="F92" s="4">
        <v>846.4</v>
      </c>
      <c r="G92" s="4">
        <v>6486</v>
      </c>
      <c r="H92" s="3">
        <f t="shared" si="3"/>
        <v>1.6428091075031161E-2</v>
      </c>
      <c r="I92" s="3">
        <f t="shared" si="2"/>
        <v>1.2756411692523379E-2</v>
      </c>
    </row>
    <row r="93" spans="1:9" x14ac:dyDescent="0.3">
      <c r="A93" s="7">
        <v>45785</v>
      </c>
      <c r="B93" s="5" t="s">
        <v>16</v>
      </c>
      <c r="C93" s="5">
        <v>843.42</v>
      </c>
      <c r="D93" s="5">
        <v>844.89</v>
      </c>
      <c r="E93" s="5">
        <v>841.94</v>
      </c>
      <c r="F93" s="5">
        <v>843.49</v>
      </c>
      <c r="G93" s="5">
        <v>38259</v>
      </c>
      <c r="H93" s="3">
        <f t="shared" si="3"/>
        <v>-3.4380907372400381E-3</v>
      </c>
      <c r="I93" s="3">
        <f t="shared" si="2"/>
        <v>1.2673737198800439E-2</v>
      </c>
    </row>
    <row r="94" spans="1:9" x14ac:dyDescent="0.3">
      <c r="A94" s="6">
        <v>45786</v>
      </c>
      <c r="B94" s="4" t="s">
        <v>16</v>
      </c>
      <c r="C94" s="4">
        <v>813.13</v>
      </c>
      <c r="D94" s="4">
        <v>821.3</v>
      </c>
      <c r="E94" s="4">
        <v>804.96</v>
      </c>
      <c r="F94" s="4">
        <v>815.93</v>
      </c>
      <c r="G94" s="4">
        <v>41419</v>
      </c>
      <c r="H94" s="3">
        <f t="shared" si="3"/>
        <v>-3.2673772066058947E-2</v>
      </c>
      <c r="I94" s="3">
        <f t="shared" si="2"/>
        <v>1.2698157130811486E-2</v>
      </c>
    </row>
    <row r="95" spans="1:9" x14ac:dyDescent="0.3">
      <c r="A95" s="7">
        <v>45789</v>
      </c>
      <c r="B95" s="5" t="s">
        <v>16</v>
      </c>
      <c r="C95" s="5">
        <v>821.04</v>
      </c>
      <c r="D95" s="5">
        <v>835.2</v>
      </c>
      <c r="E95" s="5">
        <v>806.88</v>
      </c>
      <c r="F95" s="5">
        <v>819.69</v>
      </c>
      <c r="G95" s="5">
        <v>2062</v>
      </c>
      <c r="H95" s="3">
        <f t="shared" si="3"/>
        <v>4.6082384518281042E-3</v>
      </c>
      <c r="I95" s="3">
        <f t="shared" si="2"/>
        <v>1.2356217568480484E-2</v>
      </c>
    </row>
    <row r="96" spans="1:9" x14ac:dyDescent="0.3">
      <c r="A96" s="6">
        <v>45790</v>
      </c>
      <c r="B96" s="4" t="s">
        <v>16</v>
      </c>
      <c r="C96" s="4">
        <v>812.52</v>
      </c>
      <c r="D96" s="4">
        <v>817.3</v>
      </c>
      <c r="E96" s="4">
        <v>807.74</v>
      </c>
      <c r="F96" s="4">
        <v>815.81</v>
      </c>
      <c r="G96" s="4">
        <v>12174</v>
      </c>
      <c r="H96" s="3">
        <f t="shared" si="3"/>
        <v>-4.7334968097696795E-3</v>
      </c>
      <c r="I96" s="3">
        <f t="shared" si="2"/>
        <v>1.2355159328377949E-2</v>
      </c>
    </row>
    <row r="97" spans="1:9" x14ac:dyDescent="0.3">
      <c r="A97" s="7">
        <v>45791</v>
      </c>
      <c r="B97" s="5" t="s">
        <v>16</v>
      </c>
      <c r="C97" s="5">
        <v>820.68</v>
      </c>
      <c r="D97" s="5">
        <v>829.23</v>
      </c>
      <c r="E97" s="5">
        <v>812.13</v>
      </c>
      <c r="F97" s="5">
        <v>813.03</v>
      </c>
      <c r="G97" s="5">
        <v>24714</v>
      </c>
      <c r="H97" s="3">
        <f t="shared" si="3"/>
        <v>-3.4076561944570093E-3</v>
      </c>
      <c r="I97" s="3">
        <f t="shared" si="2"/>
        <v>1.2347327886419799E-2</v>
      </c>
    </row>
    <row r="98" spans="1:9" x14ac:dyDescent="0.3">
      <c r="A98" s="6">
        <v>45792</v>
      </c>
      <c r="B98" s="4" t="s">
        <v>16</v>
      </c>
      <c r="C98" s="4">
        <v>822.27</v>
      </c>
      <c r="D98" s="4">
        <v>832.4</v>
      </c>
      <c r="E98" s="4">
        <v>812.14</v>
      </c>
      <c r="F98" s="4">
        <v>817.88</v>
      </c>
      <c r="G98" s="4">
        <v>7801</v>
      </c>
      <c r="H98" s="3">
        <f t="shared" si="3"/>
        <v>5.9653395323666075E-3</v>
      </c>
      <c r="I98" s="3">
        <f t="shared" si="2"/>
        <v>1.2343192593378377E-2</v>
      </c>
    </row>
    <row r="99" spans="1:9" x14ac:dyDescent="0.3">
      <c r="A99" s="7">
        <v>45793</v>
      </c>
      <c r="B99" s="5" t="s">
        <v>16</v>
      </c>
      <c r="C99" s="5">
        <v>818.66</v>
      </c>
      <c r="D99" s="5">
        <v>832.18</v>
      </c>
      <c r="E99" s="5">
        <v>805.13</v>
      </c>
      <c r="F99" s="5">
        <v>816.37</v>
      </c>
      <c r="G99" s="5">
        <v>18337</v>
      </c>
      <c r="H99" s="3">
        <f t="shared" si="3"/>
        <v>-1.8462366117278706E-3</v>
      </c>
      <c r="I99" s="3">
        <f t="shared" si="2"/>
        <v>1.233446523146578E-2</v>
      </c>
    </row>
    <row r="100" spans="1:9" x14ac:dyDescent="0.3">
      <c r="A100" s="6">
        <v>45796</v>
      </c>
      <c r="B100" s="4" t="s">
        <v>16</v>
      </c>
      <c r="C100" s="4">
        <v>823.01</v>
      </c>
      <c r="D100" s="4">
        <v>828.9</v>
      </c>
      <c r="E100" s="4">
        <v>817.12</v>
      </c>
      <c r="F100" s="4">
        <v>818.78</v>
      </c>
      <c r="G100" s="4">
        <v>2542</v>
      </c>
      <c r="H100" s="3">
        <f t="shared" si="3"/>
        <v>2.9520928010583047E-3</v>
      </c>
      <c r="I100" s="3">
        <f t="shared" si="2"/>
        <v>1.2465275482268645E-2</v>
      </c>
    </row>
    <row r="101" spans="1:9" x14ac:dyDescent="0.3">
      <c r="A101" s="7">
        <v>45797</v>
      </c>
      <c r="B101" s="5" t="s">
        <v>16</v>
      </c>
      <c r="C101" s="5">
        <v>799.99</v>
      </c>
      <c r="D101" s="5">
        <v>805.17</v>
      </c>
      <c r="E101" s="5">
        <v>794.81</v>
      </c>
      <c r="F101" s="5">
        <v>798.37</v>
      </c>
      <c r="G101" s="5">
        <v>28569</v>
      </c>
      <c r="H101" s="3">
        <f t="shared" si="3"/>
        <v>-2.4927330906959096E-2</v>
      </c>
      <c r="I101" s="3">
        <f t="shared" si="2"/>
        <v>1.2466712165855529E-2</v>
      </c>
    </row>
    <row r="102" spans="1:9" x14ac:dyDescent="0.3">
      <c r="A102" s="6">
        <v>45798</v>
      </c>
      <c r="B102" s="4" t="s">
        <v>16</v>
      </c>
      <c r="C102" s="4">
        <v>795.01</v>
      </c>
      <c r="D102" s="4">
        <v>803.2</v>
      </c>
      <c r="E102" s="4">
        <v>786.81</v>
      </c>
      <c r="F102" s="4">
        <v>789.13</v>
      </c>
      <c r="G102" s="4">
        <v>23556</v>
      </c>
      <c r="H102" s="3">
        <f t="shared" si="3"/>
        <v>-1.1573581171637223E-2</v>
      </c>
      <c r="I102" s="3">
        <f t="shared" si="2"/>
        <v>1.2258723077879043E-2</v>
      </c>
    </row>
    <row r="103" spans="1:9" x14ac:dyDescent="0.3">
      <c r="A103" s="7">
        <v>45799</v>
      </c>
      <c r="B103" s="5" t="s">
        <v>16</v>
      </c>
      <c r="C103" s="5">
        <v>796.15</v>
      </c>
      <c r="D103" s="5">
        <v>804.76</v>
      </c>
      <c r="E103" s="5">
        <v>787.55</v>
      </c>
      <c r="F103" s="5">
        <v>803.4</v>
      </c>
      <c r="G103" s="5">
        <v>14807</v>
      </c>
      <c r="H103" s="3">
        <f t="shared" si="3"/>
        <v>1.8083205555485132E-2</v>
      </c>
      <c r="I103" s="3">
        <f t="shared" si="2"/>
        <v>1.2246244598453639E-2</v>
      </c>
    </row>
    <row r="104" spans="1:9" x14ac:dyDescent="0.3">
      <c r="A104" s="6">
        <v>45800</v>
      </c>
      <c r="B104" s="4" t="s">
        <v>16</v>
      </c>
      <c r="C104" s="4">
        <v>803.26</v>
      </c>
      <c r="D104" s="4">
        <v>817.27</v>
      </c>
      <c r="E104" s="4">
        <v>789.26</v>
      </c>
      <c r="F104" s="4">
        <v>803.4</v>
      </c>
      <c r="G104" s="4">
        <v>27256</v>
      </c>
      <c r="H104" s="3">
        <f t="shared" si="3"/>
        <v>0</v>
      </c>
      <c r="I104" s="3">
        <f t="shared" si="2"/>
        <v>1.2157095953881874E-2</v>
      </c>
    </row>
    <row r="105" spans="1:9" x14ac:dyDescent="0.3">
      <c r="A105" s="7">
        <v>45803</v>
      </c>
      <c r="B105" s="5" t="s">
        <v>16</v>
      </c>
      <c r="C105" s="5">
        <v>786.52</v>
      </c>
      <c r="D105" s="5">
        <v>801.74</v>
      </c>
      <c r="E105" s="5">
        <v>771.31</v>
      </c>
      <c r="F105" s="5">
        <v>786.83</v>
      </c>
      <c r="G105" s="5">
        <v>26731</v>
      </c>
      <c r="H105" s="3">
        <f t="shared" si="3"/>
        <v>-2.0624844411252098E-2</v>
      </c>
      <c r="I105" s="3">
        <f t="shared" si="2"/>
        <v>1.2164867807613078E-2</v>
      </c>
    </row>
    <row r="106" spans="1:9" x14ac:dyDescent="0.3">
      <c r="A106" s="6">
        <v>45804</v>
      </c>
      <c r="B106" s="4" t="s">
        <v>16</v>
      </c>
      <c r="C106" s="4">
        <v>773.67</v>
      </c>
      <c r="D106" s="4">
        <v>781.89</v>
      </c>
      <c r="E106" s="4">
        <v>765.46</v>
      </c>
      <c r="F106" s="4">
        <v>776.45</v>
      </c>
      <c r="G106" s="4">
        <v>35578</v>
      </c>
      <c r="H106" s="3">
        <f t="shared" si="3"/>
        <v>-1.3192176200704085E-2</v>
      </c>
      <c r="I106" s="3">
        <f t="shared" si="2"/>
        <v>1.205326965679039E-2</v>
      </c>
    </row>
    <row r="107" spans="1:9" x14ac:dyDescent="0.3">
      <c r="A107" s="7">
        <v>45805</v>
      </c>
      <c r="B107" s="5" t="s">
        <v>16</v>
      </c>
      <c r="C107" s="5">
        <v>768.66</v>
      </c>
      <c r="D107" s="5">
        <v>778.91</v>
      </c>
      <c r="E107" s="5">
        <v>758.42</v>
      </c>
      <c r="F107" s="5">
        <v>766.99</v>
      </c>
      <c r="G107" s="5">
        <v>26289</v>
      </c>
      <c r="H107" s="3">
        <f t="shared" si="3"/>
        <v>-1.2183656384828432E-2</v>
      </c>
      <c r="I107" s="3">
        <f t="shared" si="2"/>
        <v>1.2031843197232182E-2</v>
      </c>
    </row>
    <row r="108" spans="1:9" x14ac:dyDescent="0.3">
      <c r="A108" s="6">
        <v>45806</v>
      </c>
      <c r="B108" s="4" t="s">
        <v>16</v>
      </c>
      <c r="C108" s="4">
        <v>774.27</v>
      </c>
      <c r="D108" s="4">
        <v>782.08</v>
      </c>
      <c r="E108" s="4">
        <v>766.45</v>
      </c>
      <c r="F108" s="4">
        <v>768.16</v>
      </c>
      <c r="G108" s="4">
        <v>45482</v>
      </c>
      <c r="H108" s="3">
        <f t="shared" si="3"/>
        <v>1.5254436172570164E-3</v>
      </c>
      <c r="I108" s="3">
        <f t="shared" si="2"/>
        <v>1.197868130615015E-2</v>
      </c>
    </row>
    <row r="109" spans="1:9" x14ac:dyDescent="0.3">
      <c r="A109" s="7">
        <v>45807</v>
      </c>
      <c r="B109" s="5" t="s">
        <v>16</v>
      </c>
      <c r="C109" s="5">
        <v>763.01</v>
      </c>
      <c r="D109" s="5">
        <v>768.04</v>
      </c>
      <c r="E109" s="5">
        <v>757.97</v>
      </c>
      <c r="F109" s="5">
        <v>764.17</v>
      </c>
      <c r="G109" s="5">
        <v>4709</v>
      </c>
      <c r="H109" s="3">
        <f t="shared" si="3"/>
        <v>-5.194230368673205E-3</v>
      </c>
      <c r="I109" s="3">
        <f t="shared" si="2"/>
        <v>1.2014394316623087E-2</v>
      </c>
    </row>
    <row r="110" spans="1:9" x14ac:dyDescent="0.3">
      <c r="A110" s="6">
        <v>45810</v>
      </c>
      <c r="B110" s="4" t="s">
        <v>16</v>
      </c>
      <c r="C110" s="4">
        <v>757.55</v>
      </c>
      <c r="D110" s="4">
        <v>758.88</v>
      </c>
      <c r="E110" s="4">
        <v>756.22</v>
      </c>
      <c r="F110" s="4">
        <v>758.03</v>
      </c>
      <c r="G110" s="4">
        <v>14116</v>
      </c>
      <c r="H110" s="3">
        <f t="shared" si="3"/>
        <v>-8.0348613528403185E-3</v>
      </c>
      <c r="I110" s="3">
        <f t="shared" si="2"/>
        <v>1.2016310558274214E-2</v>
      </c>
    </row>
    <row r="111" spans="1:9" x14ac:dyDescent="0.3">
      <c r="A111" s="7">
        <v>45811</v>
      </c>
      <c r="B111" s="5" t="s">
        <v>16</v>
      </c>
      <c r="C111" s="5">
        <v>758.84</v>
      </c>
      <c r="D111" s="5">
        <v>770.72</v>
      </c>
      <c r="E111" s="5">
        <v>746.96</v>
      </c>
      <c r="F111" s="5">
        <v>758.24</v>
      </c>
      <c r="G111" s="5">
        <v>40298</v>
      </c>
      <c r="H111" s="3">
        <f t="shared" si="3"/>
        <v>2.7703389047931663E-4</v>
      </c>
      <c r="I111" s="3">
        <f t="shared" si="2"/>
        <v>1.2056236966126999E-2</v>
      </c>
    </row>
    <row r="112" spans="1:9" x14ac:dyDescent="0.3">
      <c r="A112" s="6">
        <v>45812</v>
      </c>
      <c r="B112" s="4" t="s">
        <v>16</v>
      </c>
      <c r="C112" s="4">
        <v>760.11</v>
      </c>
      <c r="D112" s="4">
        <v>771.91</v>
      </c>
      <c r="E112" s="4">
        <v>748.32</v>
      </c>
      <c r="F112" s="4">
        <v>763</v>
      </c>
      <c r="G112" s="4">
        <v>34982</v>
      </c>
      <c r="H112" s="3">
        <f t="shared" si="3"/>
        <v>6.2776957163958522E-3</v>
      </c>
      <c r="I112" s="3">
        <f t="shared" si="2"/>
        <v>1.205712887723819E-2</v>
      </c>
    </row>
    <row r="113" spans="1:9" x14ac:dyDescent="0.3">
      <c r="A113" s="7">
        <v>45813</v>
      </c>
      <c r="B113" s="5" t="s">
        <v>16</v>
      </c>
      <c r="C113" s="5">
        <v>763.7</v>
      </c>
      <c r="D113" s="5">
        <v>767.97</v>
      </c>
      <c r="E113" s="5">
        <v>759.44</v>
      </c>
      <c r="F113" s="5">
        <v>760.7</v>
      </c>
      <c r="G113" s="5">
        <v>18312</v>
      </c>
      <c r="H113" s="3">
        <f t="shared" si="3"/>
        <v>-3.0144167758846064E-3</v>
      </c>
      <c r="I113" s="3">
        <f t="shared" si="2"/>
        <v>1.2048494867468635E-2</v>
      </c>
    </row>
    <row r="114" spans="1:9" x14ac:dyDescent="0.3">
      <c r="A114" s="6">
        <v>45814</v>
      </c>
      <c r="B114" s="4" t="s">
        <v>16</v>
      </c>
      <c r="C114" s="4">
        <v>749.8</v>
      </c>
      <c r="D114" s="4">
        <v>758.77</v>
      </c>
      <c r="E114" s="4">
        <v>740.84</v>
      </c>
      <c r="F114" s="4">
        <v>755.39</v>
      </c>
      <c r="G114" s="4">
        <v>37395</v>
      </c>
      <c r="H114" s="3">
        <f t="shared" si="3"/>
        <v>-6.9804127777048234E-3</v>
      </c>
      <c r="I114" s="3">
        <f t="shared" si="2"/>
        <v>1.208938379644578E-2</v>
      </c>
    </row>
    <row r="115" spans="1:9" x14ac:dyDescent="0.3">
      <c r="A115" s="7">
        <v>45817</v>
      </c>
      <c r="B115" s="5" t="s">
        <v>16</v>
      </c>
      <c r="C115" s="5">
        <v>754.74</v>
      </c>
      <c r="D115" s="5">
        <v>766.27</v>
      </c>
      <c r="E115" s="5">
        <v>743.21</v>
      </c>
      <c r="F115" s="5">
        <v>751.57</v>
      </c>
      <c r="G115" s="5">
        <v>38678</v>
      </c>
      <c r="H115" s="3">
        <f t="shared" si="3"/>
        <v>-5.0569904287850465E-3</v>
      </c>
      <c r="I115" s="3">
        <f t="shared" si="2"/>
        <v>1.2098736090364321E-2</v>
      </c>
    </row>
    <row r="116" spans="1:9" x14ac:dyDescent="0.3">
      <c r="A116" s="6">
        <v>45818</v>
      </c>
      <c r="B116" s="4" t="s">
        <v>16</v>
      </c>
      <c r="C116" s="4">
        <v>757.72</v>
      </c>
      <c r="D116" s="4">
        <v>768.43</v>
      </c>
      <c r="E116" s="4">
        <v>747</v>
      </c>
      <c r="F116" s="4">
        <v>754.97</v>
      </c>
      <c r="G116" s="4">
        <v>12003</v>
      </c>
      <c r="H116" s="3">
        <f t="shared" si="3"/>
        <v>4.5238633793259139E-3</v>
      </c>
      <c r="I116" s="3">
        <f t="shared" si="2"/>
        <v>1.2168063504289079E-2</v>
      </c>
    </row>
    <row r="117" spans="1:9" x14ac:dyDescent="0.3">
      <c r="A117" s="7">
        <v>45819</v>
      </c>
      <c r="B117" s="5" t="s">
        <v>16</v>
      </c>
      <c r="C117" s="5">
        <v>751.46</v>
      </c>
      <c r="D117" s="5">
        <v>756.2</v>
      </c>
      <c r="E117" s="5">
        <v>746.72</v>
      </c>
      <c r="F117" s="5">
        <v>755.08</v>
      </c>
      <c r="G117" s="5">
        <v>14843</v>
      </c>
      <c r="H117" s="3">
        <f t="shared" si="3"/>
        <v>1.4570115368824408E-4</v>
      </c>
      <c r="I117" s="3">
        <f t="shared" si="2"/>
        <v>1.2413408723637736E-2</v>
      </c>
    </row>
    <row r="118" spans="1:9" x14ac:dyDescent="0.3">
      <c r="A118" s="6">
        <v>45820</v>
      </c>
      <c r="B118" s="4" t="s">
        <v>16</v>
      </c>
      <c r="C118" s="4">
        <v>761.91</v>
      </c>
      <c r="D118" s="4">
        <v>763.75</v>
      </c>
      <c r="E118" s="4">
        <v>760.06</v>
      </c>
      <c r="F118" s="4">
        <v>762.6</v>
      </c>
      <c r="G118" s="4">
        <v>39413</v>
      </c>
      <c r="H118" s="3">
        <f t="shared" si="3"/>
        <v>9.959209620172672E-3</v>
      </c>
      <c r="I118" s="3">
        <f t="shared" si="2"/>
        <v>1.2422759041258105E-2</v>
      </c>
    </row>
    <row r="119" spans="1:9" x14ac:dyDescent="0.3">
      <c r="A119" s="7">
        <v>45821</v>
      </c>
      <c r="B119" s="5" t="s">
        <v>16</v>
      </c>
      <c r="C119" s="5">
        <v>746.54</v>
      </c>
      <c r="D119" s="5">
        <v>756.24</v>
      </c>
      <c r="E119" s="5">
        <v>736.84</v>
      </c>
      <c r="F119" s="5">
        <v>751.81</v>
      </c>
      <c r="G119" s="5">
        <v>45597</v>
      </c>
      <c r="H119" s="3">
        <f t="shared" si="3"/>
        <v>-1.4148964070285965E-2</v>
      </c>
      <c r="I119" s="3">
        <f t="shared" si="2"/>
        <v>1.2400543743662326E-2</v>
      </c>
    </row>
    <row r="120" spans="1:9" x14ac:dyDescent="0.3">
      <c r="A120" s="6">
        <v>45824</v>
      </c>
      <c r="B120" s="4" t="s">
        <v>16</v>
      </c>
      <c r="C120" s="4">
        <v>742.32</v>
      </c>
      <c r="D120" s="4">
        <v>753.38</v>
      </c>
      <c r="E120" s="4">
        <v>731.26</v>
      </c>
      <c r="F120" s="4">
        <v>744.68</v>
      </c>
      <c r="G120" s="4">
        <v>25504</v>
      </c>
      <c r="H120" s="3">
        <f t="shared" si="3"/>
        <v>-9.4837791463268598E-3</v>
      </c>
      <c r="I120" s="3">
        <f t="shared" si="2"/>
        <v>1.2566403090876622E-2</v>
      </c>
    </row>
    <row r="121" spans="1:9" x14ac:dyDescent="0.3">
      <c r="A121" s="7">
        <v>45825</v>
      </c>
      <c r="B121" s="5" t="s">
        <v>16</v>
      </c>
      <c r="C121" s="5">
        <v>751.82</v>
      </c>
      <c r="D121" s="5">
        <v>765.92</v>
      </c>
      <c r="E121" s="5">
        <v>737.73</v>
      </c>
      <c r="F121" s="5">
        <v>752.15</v>
      </c>
      <c r="G121" s="5">
        <v>12023</v>
      </c>
      <c r="H121" s="3">
        <f t="shared" si="3"/>
        <v>1.0031154321319262E-2</v>
      </c>
      <c r="I121" s="3">
        <f t="shared" si="2"/>
        <v>1.2646465004035587E-2</v>
      </c>
    </row>
    <row r="122" spans="1:9" x14ac:dyDescent="0.3">
      <c r="A122" s="6">
        <v>45826</v>
      </c>
      <c r="B122" s="4" t="s">
        <v>16</v>
      </c>
      <c r="C122" s="4">
        <v>748</v>
      </c>
      <c r="D122" s="4">
        <v>758.03</v>
      </c>
      <c r="E122" s="4">
        <v>737.98</v>
      </c>
      <c r="F122" s="4">
        <v>744.76</v>
      </c>
      <c r="G122" s="4">
        <v>1667</v>
      </c>
      <c r="H122" s="3">
        <f t="shared" si="3"/>
        <v>-9.8251678521571323E-3</v>
      </c>
      <c r="I122" s="3">
        <f t="shared" si="2"/>
        <v>1.263336673039347E-2</v>
      </c>
    </row>
    <row r="123" spans="1:9" x14ac:dyDescent="0.3">
      <c r="A123" s="7">
        <v>45827</v>
      </c>
      <c r="B123" s="5" t="s">
        <v>16</v>
      </c>
      <c r="C123" s="5">
        <v>759.3</v>
      </c>
      <c r="D123" s="5">
        <v>763.13</v>
      </c>
      <c r="E123" s="5">
        <v>755.47</v>
      </c>
      <c r="F123" s="5">
        <v>758.05</v>
      </c>
      <c r="G123" s="5">
        <v>37487</v>
      </c>
      <c r="H123" s="3">
        <f t="shared" si="3"/>
        <v>1.7844674794564645E-2</v>
      </c>
      <c r="I123" s="3">
        <f t="shared" si="2"/>
        <v>1.2799668319474869E-2</v>
      </c>
    </row>
    <row r="124" spans="1:9" x14ac:dyDescent="0.3">
      <c r="A124" s="6">
        <v>45828</v>
      </c>
      <c r="B124" s="4" t="s">
        <v>16</v>
      </c>
      <c r="C124" s="4">
        <v>769.99</v>
      </c>
      <c r="D124" s="4">
        <v>777.22</v>
      </c>
      <c r="E124" s="4">
        <v>762.76</v>
      </c>
      <c r="F124" s="4">
        <v>771.77</v>
      </c>
      <c r="G124" s="4">
        <v>28355</v>
      </c>
      <c r="H124" s="3">
        <f t="shared" si="3"/>
        <v>1.8099069982191185E-2</v>
      </c>
      <c r="I124" s="3">
        <f t="shared" si="2"/>
        <v>1.2800450206652292E-2</v>
      </c>
    </row>
    <row r="125" spans="1:9" x14ac:dyDescent="0.3">
      <c r="A125" s="7">
        <v>45831</v>
      </c>
      <c r="B125" s="5" t="s">
        <v>16</v>
      </c>
      <c r="C125" s="5">
        <v>786.4</v>
      </c>
      <c r="D125" s="5">
        <v>791.28</v>
      </c>
      <c r="E125" s="5">
        <v>781.53</v>
      </c>
      <c r="F125" s="5">
        <v>785.61</v>
      </c>
      <c r="G125" s="5">
        <v>39810</v>
      </c>
      <c r="H125" s="3">
        <f t="shared" si="3"/>
        <v>1.7932803814608021E-2</v>
      </c>
      <c r="I125" s="3">
        <f t="shared" si="2"/>
        <v>1.2923095365278756E-2</v>
      </c>
    </row>
    <row r="126" spans="1:9" x14ac:dyDescent="0.3">
      <c r="A126" s="6">
        <v>45832</v>
      </c>
      <c r="B126" s="4" t="s">
        <v>16</v>
      </c>
      <c r="C126" s="4">
        <v>778.39</v>
      </c>
      <c r="D126" s="4">
        <v>787.98</v>
      </c>
      <c r="E126" s="4">
        <v>768.8</v>
      </c>
      <c r="F126" s="4">
        <v>777.13</v>
      </c>
      <c r="G126" s="4">
        <v>14216</v>
      </c>
      <c r="H126" s="3">
        <f t="shared" si="3"/>
        <v>-1.0794159952139126E-2</v>
      </c>
      <c r="I126" s="3">
        <f t="shared" si="2"/>
        <v>1.288507739782082E-2</v>
      </c>
    </row>
    <row r="127" spans="1:9" x14ac:dyDescent="0.3">
      <c r="A127" s="7">
        <v>45833</v>
      </c>
      <c r="B127" s="5" t="s">
        <v>16</v>
      </c>
      <c r="C127" s="5">
        <v>776.58</v>
      </c>
      <c r="D127" s="5">
        <v>784.47</v>
      </c>
      <c r="E127" s="5">
        <v>768.69</v>
      </c>
      <c r="F127" s="5">
        <v>778.07</v>
      </c>
      <c r="G127" s="5">
        <v>32471</v>
      </c>
      <c r="H127" s="3">
        <f t="shared" si="3"/>
        <v>1.2095788349440308E-3</v>
      </c>
      <c r="I127" s="3">
        <f t="shared" si="2"/>
        <v>1.2860998150012081E-2</v>
      </c>
    </row>
    <row r="128" spans="1:9" x14ac:dyDescent="0.3">
      <c r="A128" s="6">
        <v>45834</v>
      </c>
      <c r="B128" s="4" t="s">
        <v>16</v>
      </c>
      <c r="C128" s="4">
        <v>767.64</v>
      </c>
      <c r="D128" s="4">
        <v>775.95</v>
      </c>
      <c r="E128" s="4">
        <v>759.34</v>
      </c>
      <c r="F128" s="4">
        <v>773.43</v>
      </c>
      <c r="G128" s="4">
        <v>46445</v>
      </c>
      <c r="H128" s="3">
        <f t="shared" si="3"/>
        <v>-5.9634737234440342E-3</v>
      </c>
      <c r="I128" s="3">
        <f t="shared" si="2"/>
        <v>1.2867642461667151E-2</v>
      </c>
    </row>
    <row r="129" spans="1:9" x14ac:dyDescent="0.3">
      <c r="A129" s="7">
        <v>45835</v>
      </c>
      <c r="B129" s="5" t="s">
        <v>16</v>
      </c>
      <c r="C129" s="5">
        <v>784.42</v>
      </c>
      <c r="D129" s="5">
        <v>797.53</v>
      </c>
      <c r="E129" s="5">
        <v>771.31</v>
      </c>
      <c r="F129" s="5">
        <v>782.67</v>
      </c>
      <c r="G129" s="5">
        <v>11136</v>
      </c>
      <c r="H129" s="3">
        <f t="shared" si="3"/>
        <v>1.1946782514254696E-2</v>
      </c>
      <c r="I129" s="3">
        <f t="shared" si="2"/>
        <v>1.2958995591906755E-2</v>
      </c>
    </row>
    <row r="130" spans="1:9" x14ac:dyDescent="0.3">
      <c r="A130" s="6">
        <v>45838</v>
      </c>
      <c r="B130" s="4" t="s">
        <v>16</v>
      </c>
      <c r="C130" s="4">
        <v>795.75</v>
      </c>
      <c r="D130" s="4">
        <v>806.56</v>
      </c>
      <c r="E130" s="4">
        <v>784.95</v>
      </c>
      <c r="F130" s="4">
        <v>799.87</v>
      </c>
      <c r="G130" s="4">
        <v>24793</v>
      </c>
      <c r="H130" s="3">
        <f t="shared" si="3"/>
        <v>2.1976056320032768E-2</v>
      </c>
      <c r="I130" s="3">
        <f t="shared" si="2"/>
        <v>1.2936385842487116E-2</v>
      </c>
    </row>
    <row r="133" spans="1:9" x14ac:dyDescent="0.3">
      <c r="A133" t="s">
        <v>1192</v>
      </c>
      <c r="B133" t="s">
        <v>1193</v>
      </c>
      <c r="C133" t="s">
        <v>1194</v>
      </c>
      <c r="D133" t="s">
        <v>1195</v>
      </c>
      <c r="E133" t="s">
        <v>1196</v>
      </c>
      <c r="F133" t="s">
        <v>1197</v>
      </c>
      <c r="G133" t="s">
        <v>1198</v>
      </c>
    </row>
    <row r="134" spans="1:9" x14ac:dyDescent="0.3">
      <c r="A134" s="7">
        <v>45658</v>
      </c>
      <c r="B134" s="5" t="s">
        <v>17</v>
      </c>
      <c r="C134" s="5">
        <v>1156.78</v>
      </c>
      <c r="D134" s="5">
        <v>1172.33</v>
      </c>
      <c r="E134" s="5">
        <v>1141.24</v>
      </c>
      <c r="F134" s="5">
        <v>1161</v>
      </c>
      <c r="G134" s="5">
        <v>11589</v>
      </c>
      <c r="H134" s="3">
        <f>IFERROR((F134-F133)/F133,0)</f>
        <v>0</v>
      </c>
      <c r="I134" s="3">
        <f>_xlfn.STDEV.S(H134:H262)</f>
        <v>1.2960978587223169E-2</v>
      </c>
    </row>
    <row r="135" spans="1:9" x14ac:dyDescent="0.3">
      <c r="A135" s="6">
        <v>45659</v>
      </c>
      <c r="B135" s="4" t="s">
        <v>17</v>
      </c>
      <c r="C135" s="4">
        <v>1148.3800000000001</v>
      </c>
      <c r="D135" s="4">
        <v>1160.76</v>
      </c>
      <c r="E135" s="4">
        <v>1136.01</v>
      </c>
      <c r="F135" s="4">
        <v>1156.75</v>
      </c>
      <c r="G135" s="4">
        <v>14046</v>
      </c>
      <c r="H135" s="3">
        <f>IFERROR((F135-F134)/F134,0)</f>
        <v>-3.6606373815676143E-3</v>
      </c>
      <c r="I135" s="3">
        <f t="shared" ref="I135:I198" si="4">_xlfn.STDEV.S(H135:H263)</f>
        <v>1.3011828392944706E-2</v>
      </c>
    </row>
    <row r="136" spans="1:9" x14ac:dyDescent="0.3">
      <c r="A136" s="7">
        <v>45660</v>
      </c>
      <c r="B136" s="5" t="s">
        <v>17</v>
      </c>
      <c r="C136" s="5">
        <v>1140.48</v>
      </c>
      <c r="D136" s="5">
        <v>1141.28</v>
      </c>
      <c r="E136" s="5">
        <v>1139.68</v>
      </c>
      <c r="F136" s="5">
        <v>1140.0999999999999</v>
      </c>
      <c r="G136" s="5">
        <v>5324</v>
      </c>
      <c r="H136" s="3">
        <f t="shared" ref="H136:H199" si="5">IFERROR((F136-F135)/F135,0)</f>
        <v>-1.4393775664577559E-2</v>
      </c>
      <c r="I136" s="3">
        <f t="shared" si="4"/>
        <v>1.3058038018126631E-2</v>
      </c>
    </row>
    <row r="137" spans="1:9" x14ac:dyDescent="0.3">
      <c r="A137" s="6">
        <v>45663</v>
      </c>
      <c r="B137" s="4" t="s">
        <v>17</v>
      </c>
      <c r="C137" s="4">
        <v>1148.73</v>
      </c>
      <c r="D137" s="4">
        <v>1161.2</v>
      </c>
      <c r="E137" s="4">
        <v>1136.27</v>
      </c>
      <c r="F137" s="4">
        <v>1138.82</v>
      </c>
      <c r="G137" s="4">
        <v>42427</v>
      </c>
      <c r="H137" s="3">
        <f t="shared" si="5"/>
        <v>-1.1227085343390691E-3</v>
      </c>
      <c r="I137" s="3">
        <f t="shared" si="4"/>
        <v>1.2989667070347578E-2</v>
      </c>
    </row>
    <row r="138" spans="1:9" x14ac:dyDescent="0.3">
      <c r="A138" s="7">
        <v>45664</v>
      </c>
      <c r="B138" s="5" t="s">
        <v>17</v>
      </c>
      <c r="C138" s="5">
        <v>1162.43</v>
      </c>
      <c r="D138" s="5">
        <v>1183.74</v>
      </c>
      <c r="E138" s="5">
        <v>1141.1199999999999</v>
      </c>
      <c r="F138" s="5">
        <v>1161.22</v>
      </c>
      <c r="G138" s="5">
        <v>42605</v>
      </c>
      <c r="H138" s="3">
        <f t="shared" si="5"/>
        <v>1.96694824467432E-2</v>
      </c>
      <c r="I138" s="3">
        <f t="shared" si="4"/>
        <v>1.3313804900108457E-2</v>
      </c>
    </row>
    <row r="139" spans="1:9" x14ac:dyDescent="0.3">
      <c r="A139" s="6">
        <v>45665</v>
      </c>
      <c r="B139" s="4" t="s">
        <v>17</v>
      </c>
      <c r="C139" s="4">
        <v>1158.0999999999999</v>
      </c>
      <c r="D139" s="4">
        <v>1175</v>
      </c>
      <c r="E139" s="4">
        <v>1141.21</v>
      </c>
      <c r="F139" s="4">
        <v>1152.52</v>
      </c>
      <c r="G139" s="4">
        <v>48077</v>
      </c>
      <c r="H139" s="3">
        <f t="shared" si="5"/>
        <v>-7.492120356177163E-3</v>
      </c>
      <c r="I139" s="3">
        <f t="shared" si="4"/>
        <v>1.3236064235872248E-2</v>
      </c>
    </row>
    <row r="140" spans="1:9" x14ac:dyDescent="0.3">
      <c r="A140" s="7">
        <v>45666</v>
      </c>
      <c r="B140" s="5" t="s">
        <v>17</v>
      </c>
      <c r="C140" s="5">
        <v>1170.78</v>
      </c>
      <c r="D140" s="5">
        <v>1189.54</v>
      </c>
      <c r="E140" s="5">
        <v>1152.02</v>
      </c>
      <c r="F140" s="5">
        <v>1173.8399999999999</v>
      </c>
      <c r="G140" s="5">
        <v>1846</v>
      </c>
      <c r="H140" s="3">
        <f t="shared" si="5"/>
        <v>1.8498594384479174E-2</v>
      </c>
      <c r="I140" s="3">
        <f t="shared" si="4"/>
        <v>1.3223420765704265E-2</v>
      </c>
    </row>
    <row r="141" spans="1:9" x14ac:dyDescent="0.3">
      <c r="A141" s="6">
        <v>45667</v>
      </c>
      <c r="B141" s="4" t="s">
        <v>17</v>
      </c>
      <c r="C141" s="4">
        <v>1178.6400000000001</v>
      </c>
      <c r="D141" s="4">
        <v>1190.56</v>
      </c>
      <c r="E141" s="4">
        <v>1166.73</v>
      </c>
      <c r="F141" s="4">
        <v>1177.96</v>
      </c>
      <c r="G141" s="4">
        <v>23700</v>
      </c>
      <c r="H141" s="3">
        <f t="shared" si="5"/>
        <v>3.509848020173208E-3</v>
      </c>
      <c r="I141" s="3">
        <f t="shared" si="4"/>
        <v>1.3161336862798185E-2</v>
      </c>
    </row>
    <row r="142" spans="1:9" x14ac:dyDescent="0.3">
      <c r="A142" s="7">
        <v>45670</v>
      </c>
      <c r="B142" s="5" t="s">
        <v>17</v>
      </c>
      <c r="C142" s="5">
        <v>1203.6400000000001</v>
      </c>
      <c r="D142" s="5">
        <v>1215.0899999999999</v>
      </c>
      <c r="E142" s="5">
        <v>1192.2</v>
      </c>
      <c r="F142" s="5">
        <v>1196.67</v>
      </c>
      <c r="G142" s="5">
        <v>43101</v>
      </c>
      <c r="H142" s="3">
        <f t="shared" si="5"/>
        <v>1.5883391626201261E-2</v>
      </c>
      <c r="I142" s="3">
        <f t="shared" si="4"/>
        <v>1.3175621141291624E-2</v>
      </c>
    </row>
    <row r="143" spans="1:9" x14ac:dyDescent="0.3">
      <c r="A143" s="6">
        <v>45671</v>
      </c>
      <c r="B143" s="4" t="s">
        <v>17</v>
      </c>
      <c r="C143" s="4">
        <v>1206.4000000000001</v>
      </c>
      <c r="D143" s="4">
        <v>1217.33</v>
      </c>
      <c r="E143" s="4">
        <v>1195.47</v>
      </c>
      <c r="F143" s="4">
        <v>1200.26</v>
      </c>
      <c r="G143" s="4">
        <v>46587</v>
      </c>
      <c r="H143" s="3">
        <f t="shared" si="5"/>
        <v>2.9999916434772476E-3</v>
      </c>
      <c r="I143" s="3">
        <f t="shared" si="4"/>
        <v>1.3106056032673086E-2</v>
      </c>
    </row>
    <row r="144" spans="1:9" x14ac:dyDescent="0.3">
      <c r="A144" s="7">
        <v>45672</v>
      </c>
      <c r="B144" s="5" t="s">
        <v>17</v>
      </c>
      <c r="C144" s="5">
        <v>1194.77</v>
      </c>
      <c r="D144" s="5">
        <v>1199.03</v>
      </c>
      <c r="E144" s="5">
        <v>1190.5</v>
      </c>
      <c r="F144" s="5">
        <v>1193.24</v>
      </c>
      <c r="G144" s="5">
        <v>40001</v>
      </c>
      <c r="H144" s="3">
        <f t="shared" si="5"/>
        <v>-5.8487327745654957E-3</v>
      </c>
      <c r="I144" s="3">
        <f t="shared" si="4"/>
        <v>1.3148693174404881E-2</v>
      </c>
    </row>
    <row r="145" spans="1:9" x14ac:dyDescent="0.3">
      <c r="A145" s="6">
        <v>45673</v>
      </c>
      <c r="B145" s="4" t="s">
        <v>17</v>
      </c>
      <c r="C145" s="4">
        <v>1226.72</v>
      </c>
      <c r="D145" s="4">
        <v>1237.1400000000001</v>
      </c>
      <c r="E145" s="4">
        <v>1216.3</v>
      </c>
      <c r="F145" s="4">
        <v>1218.43</v>
      </c>
      <c r="G145" s="4">
        <v>2917</v>
      </c>
      <c r="H145" s="3">
        <f t="shared" si="5"/>
        <v>2.1110589655056865E-2</v>
      </c>
      <c r="I145" s="3">
        <f t="shared" si="4"/>
        <v>1.3157518104788551E-2</v>
      </c>
    </row>
    <row r="146" spans="1:9" x14ac:dyDescent="0.3">
      <c r="A146" s="7">
        <v>45674</v>
      </c>
      <c r="B146" s="5" t="s">
        <v>17</v>
      </c>
      <c r="C146" s="5">
        <v>1218.19</v>
      </c>
      <c r="D146" s="5">
        <v>1225.95</v>
      </c>
      <c r="E146" s="5">
        <v>1210.42</v>
      </c>
      <c r="F146" s="5">
        <v>1222.18</v>
      </c>
      <c r="G146" s="5">
        <v>48362</v>
      </c>
      <c r="H146" s="3">
        <f t="shared" si="5"/>
        <v>3.0777311786479322E-3</v>
      </c>
      <c r="I146" s="3">
        <f t="shared" si="4"/>
        <v>1.3056774787795216E-2</v>
      </c>
    </row>
    <row r="147" spans="1:9" x14ac:dyDescent="0.3">
      <c r="A147" s="6">
        <v>45677</v>
      </c>
      <c r="B147" s="4" t="s">
        <v>17</v>
      </c>
      <c r="C147" s="4">
        <v>1221.55</v>
      </c>
      <c r="D147" s="4">
        <v>1226.31</v>
      </c>
      <c r="E147" s="4">
        <v>1216.79</v>
      </c>
      <c r="F147" s="4">
        <v>1225.04</v>
      </c>
      <c r="G147" s="4">
        <v>1009</v>
      </c>
      <c r="H147" s="3">
        <f t="shared" si="5"/>
        <v>2.3400808391561799E-3</v>
      </c>
      <c r="I147" s="3">
        <f t="shared" si="4"/>
        <v>1.3054660585249735E-2</v>
      </c>
    </row>
    <row r="148" spans="1:9" x14ac:dyDescent="0.3">
      <c r="A148" s="7">
        <v>45678</v>
      </c>
      <c r="B148" s="5" t="s">
        <v>17</v>
      </c>
      <c r="C148" s="5">
        <v>1237.8599999999999</v>
      </c>
      <c r="D148" s="5">
        <v>1251.44</v>
      </c>
      <c r="E148" s="5">
        <v>1224.27</v>
      </c>
      <c r="F148" s="5">
        <v>1237.8599999999999</v>
      </c>
      <c r="G148" s="5">
        <v>40809</v>
      </c>
      <c r="H148" s="3">
        <f t="shared" si="5"/>
        <v>1.0464964409325359E-2</v>
      </c>
      <c r="I148" s="3">
        <f t="shared" si="4"/>
        <v>1.3074381571213871E-2</v>
      </c>
    </row>
    <row r="149" spans="1:9" x14ac:dyDescent="0.3">
      <c r="A149" s="6">
        <v>45679</v>
      </c>
      <c r="B149" s="4" t="s">
        <v>17</v>
      </c>
      <c r="C149" s="4">
        <v>1246.55</v>
      </c>
      <c r="D149" s="4">
        <v>1260.73</v>
      </c>
      <c r="E149" s="4">
        <v>1232.3699999999999</v>
      </c>
      <c r="F149" s="4">
        <v>1252.6600000000001</v>
      </c>
      <c r="G149" s="4">
        <v>9512</v>
      </c>
      <c r="H149" s="3">
        <f t="shared" si="5"/>
        <v>1.1956117816231385E-2</v>
      </c>
      <c r="I149" s="3">
        <f t="shared" si="4"/>
        <v>1.3278613959585919E-2</v>
      </c>
    </row>
    <row r="150" spans="1:9" x14ac:dyDescent="0.3">
      <c r="A150" s="7">
        <v>45680</v>
      </c>
      <c r="B150" s="5" t="s">
        <v>17</v>
      </c>
      <c r="C150" s="5">
        <v>1267.57</v>
      </c>
      <c r="D150" s="5">
        <v>1269.3699999999999</v>
      </c>
      <c r="E150" s="5">
        <v>1265.78</v>
      </c>
      <c r="F150" s="5">
        <v>1265.8499999999999</v>
      </c>
      <c r="G150" s="5">
        <v>28534</v>
      </c>
      <c r="H150" s="3">
        <f t="shared" si="5"/>
        <v>1.0529593026040448E-2</v>
      </c>
      <c r="I150" s="3">
        <f t="shared" si="4"/>
        <v>1.3243352941201908E-2</v>
      </c>
    </row>
    <row r="151" spans="1:9" x14ac:dyDescent="0.3">
      <c r="A151" s="6">
        <v>45681</v>
      </c>
      <c r="B151" s="4" t="s">
        <v>17</v>
      </c>
      <c r="C151" s="4">
        <v>1245.53</v>
      </c>
      <c r="D151" s="4">
        <v>1256.53</v>
      </c>
      <c r="E151" s="4">
        <v>1234.54</v>
      </c>
      <c r="F151" s="4">
        <v>1244.79</v>
      </c>
      <c r="G151" s="4">
        <v>29253</v>
      </c>
      <c r="H151" s="3">
        <f t="shared" si="5"/>
        <v>-1.6637042303590432E-2</v>
      </c>
      <c r="I151" s="3">
        <f t="shared" si="4"/>
        <v>1.3286576268272569E-2</v>
      </c>
    </row>
    <row r="152" spans="1:9" x14ac:dyDescent="0.3">
      <c r="A152" s="7">
        <v>45684</v>
      </c>
      <c r="B152" s="5" t="s">
        <v>17</v>
      </c>
      <c r="C152" s="5">
        <v>1225.94</v>
      </c>
      <c r="D152" s="5">
        <v>1237.76</v>
      </c>
      <c r="E152" s="5">
        <v>1214.1099999999999</v>
      </c>
      <c r="F152" s="5">
        <v>1235.1300000000001</v>
      </c>
      <c r="G152" s="5">
        <v>13219</v>
      </c>
      <c r="H152" s="3">
        <f t="shared" si="5"/>
        <v>-7.7603451184535986E-3</v>
      </c>
      <c r="I152" s="3">
        <f t="shared" si="4"/>
        <v>1.3298699447048406E-2</v>
      </c>
    </row>
    <row r="153" spans="1:9" x14ac:dyDescent="0.3">
      <c r="A153" s="6">
        <v>45685</v>
      </c>
      <c r="B153" s="4" t="s">
        <v>17</v>
      </c>
      <c r="C153" s="4">
        <v>1235.55</v>
      </c>
      <c r="D153" s="4">
        <v>1248.8900000000001</v>
      </c>
      <c r="E153" s="4">
        <v>1222.2</v>
      </c>
      <c r="F153" s="4">
        <v>1225.25</v>
      </c>
      <c r="G153" s="4">
        <v>9567</v>
      </c>
      <c r="H153" s="3">
        <f t="shared" si="5"/>
        <v>-7.99915798337026E-3</v>
      </c>
      <c r="I153" s="3">
        <f t="shared" si="4"/>
        <v>1.3314094289495823E-2</v>
      </c>
    </row>
    <row r="154" spans="1:9" x14ac:dyDescent="0.3">
      <c r="A154" s="7">
        <v>45686</v>
      </c>
      <c r="B154" s="5" t="s">
        <v>17</v>
      </c>
      <c r="C154" s="5">
        <v>1223.1099999999999</v>
      </c>
      <c r="D154" s="5">
        <v>1237.6199999999999</v>
      </c>
      <c r="E154" s="5">
        <v>1208.5899999999999</v>
      </c>
      <c r="F154" s="5">
        <v>1213.57</v>
      </c>
      <c r="G154" s="5">
        <v>9162</v>
      </c>
      <c r="H154" s="3">
        <f t="shared" si="5"/>
        <v>-9.5327484186901144E-3</v>
      </c>
      <c r="I154" s="3">
        <f t="shared" si="4"/>
        <v>1.3651289261388025E-2</v>
      </c>
    </row>
    <row r="155" spans="1:9" x14ac:dyDescent="0.3">
      <c r="A155" s="6">
        <v>45687</v>
      </c>
      <c r="B155" s="4" t="s">
        <v>17</v>
      </c>
      <c r="C155" s="4">
        <v>1192.49</v>
      </c>
      <c r="D155" s="4">
        <v>1202.19</v>
      </c>
      <c r="E155" s="4">
        <v>1182.8</v>
      </c>
      <c r="F155" s="4">
        <v>1200.5899999999999</v>
      </c>
      <c r="G155" s="4">
        <v>44925</v>
      </c>
      <c r="H155" s="3">
        <f t="shared" si="5"/>
        <v>-1.0695715945516137E-2</v>
      </c>
      <c r="I155" s="3">
        <f t="shared" si="4"/>
        <v>1.3620851225672765E-2</v>
      </c>
    </row>
    <row r="156" spans="1:9" x14ac:dyDescent="0.3">
      <c r="A156" s="7">
        <v>45688</v>
      </c>
      <c r="B156" s="5" t="s">
        <v>17</v>
      </c>
      <c r="C156" s="5">
        <v>1182.04</v>
      </c>
      <c r="D156" s="5">
        <v>1191.9100000000001</v>
      </c>
      <c r="E156" s="5">
        <v>1172.1600000000001</v>
      </c>
      <c r="F156" s="5">
        <v>1190.77</v>
      </c>
      <c r="G156" s="5">
        <v>42832</v>
      </c>
      <c r="H156" s="3">
        <f t="shared" si="5"/>
        <v>-8.1793118383460938E-3</v>
      </c>
      <c r="I156" s="3">
        <f t="shared" si="4"/>
        <v>1.3625742542960983E-2</v>
      </c>
    </row>
    <row r="157" spans="1:9" x14ac:dyDescent="0.3">
      <c r="A157" s="6">
        <v>45691</v>
      </c>
      <c r="B157" s="4" t="s">
        <v>17</v>
      </c>
      <c r="C157" s="4">
        <v>1195.52</v>
      </c>
      <c r="D157" s="4">
        <v>1214.06</v>
      </c>
      <c r="E157" s="4">
        <v>1176.98</v>
      </c>
      <c r="F157" s="4">
        <v>1196.0999999999999</v>
      </c>
      <c r="G157" s="4">
        <v>22204</v>
      </c>
      <c r="H157" s="3">
        <f t="shared" si="5"/>
        <v>4.4760952996799781E-3</v>
      </c>
      <c r="I157" s="3">
        <f t="shared" si="4"/>
        <v>1.3805268543421376E-2</v>
      </c>
    </row>
    <row r="158" spans="1:9" x14ac:dyDescent="0.3">
      <c r="A158" s="7">
        <v>45692</v>
      </c>
      <c r="B158" s="5" t="s">
        <v>17</v>
      </c>
      <c r="C158" s="5">
        <v>1203.27</v>
      </c>
      <c r="D158" s="5">
        <v>1208.3499999999999</v>
      </c>
      <c r="E158" s="5">
        <v>1198.19</v>
      </c>
      <c r="F158" s="5">
        <v>1203.8599999999999</v>
      </c>
      <c r="G158" s="5">
        <v>1077</v>
      </c>
      <c r="H158" s="3">
        <f t="shared" si="5"/>
        <v>6.4877518602123501E-3</v>
      </c>
      <c r="I158" s="3">
        <f t="shared" si="4"/>
        <v>1.3879611075813161E-2</v>
      </c>
    </row>
    <row r="159" spans="1:9" x14ac:dyDescent="0.3">
      <c r="A159" s="6">
        <v>45693</v>
      </c>
      <c r="B159" s="4" t="s">
        <v>17</v>
      </c>
      <c r="C159" s="4">
        <v>1206.0999999999999</v>
      </c>
      <c r="D159" s="4">
        <v>1216.72</v>
      </c>
      <c r="E159" s="4">
        <v>1195.48</v>
      </c>
      <c r="F159" s="4">
        <v>1204.1300000000001</v>
      </c>
      <c r="G159" s="4">
        <v>15060</v>
      </c>
      <c r="H159" s="3">
        <f t="shared" si="5"/>
        <v>2.2427857059808385E-4</v>
      </c>
      <c r="I159" s="3">
        <f t="shared" si="4"/>
        <v>1.394768382860586E-2</v>
      </c>
    </row>
    <row r="160" spans="1:9" x14ac:dyDescent="0.3">
      <c r="A160" s="7">
        <v>45694</v>
      </c>
      <c r="B160" s="5" t="s">
        <v>17</v>
      </c>
      <c r="C160" s="5">
        <v>1196.83</v>
      </c>
      <c r="D160" s="5">
        <v>1212.06</v>
      </c>
      <c r="E160" s="5">
        <v>1181.5999999999999</v>
      </c>
      <c r="F160" s="5">
        <v>1197.97</v>
      </c>
      <c r="G160" s="5">
        <v>10510</v>
      </c>
      <c r="H160" s="3">
        <f t="shared" si="5"/>
        <v>-5.1157267072492844E-3</v>
      </c>
      <c r="I160" s="3">
        <f t="shared" si="4"/>
        <v>1.3951113857156128E-2</v>
      </c>
    </row>
    <row r="161" spans="1:9" x14ac:dyDescent="0.3">
      <c r="A161" s="6">
        <v>45695</v>
      </c>
      <c r="B161" s="4" t="s">
        <v>17</v>
      </c>
      <c r="C161" s="4">
        <v>1215.4000000000001</v>
      </c>
      <c r="D161" s="4">
        <v>1235.04</v>
      </c>
      <c r="E161" s="4">
        <v>1195.75</v>
      </c>
      <c r="F161" s="4">
        <v>1217.6600000000001</v>
      </c>
      <c r="G161" s="4">
        <v>8804</v>
      </c>
      <c r="H161" s="3">
        <f t="shared" si="5"/>
        <v>1.6436137799778004E-2</v>
      </c>
      <c r="I161" s="3">
        <f t="shared" si="4"/>
        <v>1.412375260024446E-2</v>
      </c>
    </row>
    <row r="162" spans="1:9" x14ac:dyDescent="0.3">
      <c r="A162" s="7">
        <v>45698</v>
      </c>
      <c r="B162" s="5" t="s">
        <v>17</v>
      </c>
      <c r="C162" s="5">
        <v>1211.1199999999999</v>
      </c>
      <c r="D162" s="5">
        <v>1223.8800000000001</v>
      </c>
      <c r="E162" s="5">
        <v>1198.3599999999999</v>
      </c>
      <c r="F162" s="5">
        <v>1216.55</v>
      </c>
      <c r="G162" s="5">
        <v>19574</v>
      </c>
      <c r="H162" s="3">
        <f t="shared" si="5"/>
        <v>-9.1158451456081931E-4</v>
      </c>
      <c r="I162" s="3">
        <f t="shared" si="4"/>
        <v>1.4064593389182062E-2</v>
      </c>
    </row>
    <row r="163" spans="1:9" x14ac:dyDescent="0.3">
      <c r="A163" s="6">
        <v>45699</v>
      </c>
      <c r="B163" s="4" t="s">
        <v>17</v>
      </c>
      <c r="C163" s="4">
        <v>1234.02</v>
      </c>
      <c r="D163" s="4">
        <v>1245.51</v>
      </c>
      <c r="E163" s="4">
        <v>1222.54</v>
      </c>
      <c r="F163" s="4">
        <v>1231.29</v>
      </c>
      <c r="G163" s="4">
        <v>12246</v>
      </c>
      <c r="H163" s="3">
        <f t="shared" si="5"/>
        <v>1.2116230323455681E-2</v>
      </c>
      <c r="I163" s="3">
        <f t="shared" si="4"/>
        <v>1.4063993383896941E-2</v>
      </c>
    </row>
    <row r="164" spans="1:9" x14ac:dyDescent="0.3">
      <c r="A164" s="7">
        <v>45700</v>
      </c>
      <c r="B164" s="5" t="s">
        <v>17</v>
      </c>
      <c r="C164" s="5">
        <v>1220.83</v>
      </c>
      <c r="D164" s="5">
        <v>1232.17</v>
      </c>
      <c r="E164" s="5">
        <v>1209.49</v>
      </c>
      <c r="F164" s="5">
        <v>1222.78</v>
      </c>
      <c r="G164" s="5">
        <v>37455</v>
      </c>
      <c r="H164" s="3">
        <f t="shared" si="5"/>
        <v>-6.9114505924680551E-3</v>
      </c>
      <c r="I164" s="3">
        <f t="shared" si="4"/>
        <v>1.4154114316466133E-2</v>
      </c>
    </row>
    <row r="165" spans="1:9" x14ac:dyDescent="0.3">
      <c r="A165" s="6">
        <v>45701</v>
      </c>
      <c r="B165" s="4" t="s">
        <v>17</v>
      </c>
      <c r="C165" s="4">
        <v>1225.5999999999999</v>
      </c>
      <c r="D165" s="4">
        <v>1235.0899999999999</v>
      </c>
      <c r="E165" s="4">
        <v>1216.1099999999999</v>
      </c>
      <c r="F165" s="4">
        <v>1229.46</v>
      </c>
      <c r="G165" s="4">
        <v>42157</v>
      </c>
      <c r="H165" s="3">
        <f t="shared" si="5"/>
        <v>5.4629614485026444E-3</v>
      </c>
      <c r="I165" s="3">
        <f t="shared" si="4"/>
        <v>1.4176075541894905E-2</v>
      </c>
    </row>
    <row r="166" spans="1:9" x14ac:dyDescent="0.3">
      <c r="A166" s="7">
        <v>45702</v>
      </c>
      <c r="B166" s="5" t="s">
        <v>17</v>
      </c>
      <c r="C166" s="5">
        <v>1254.6300000000001</v>
      </c>
      <c r="D166" s="5">
        <v>1274.23</v>
      </c>
      <c r="E166" s="5">
        <v>1235.02</v>
      </c>
      <c r="F166" s="5">
        <v>1250.72</v>
      </c>
      <c r="G166" s="5">
        <v>25519</v>
      </c>
      <c r="H166" s="3">
        <f t="shared" si="5"/>
        <v>1.7292144518731793E-2</v>
      </c>
      <c r="I166" s="3">
        <f t="shared" si="4"/>
        <v>1.4174087549818994E-2</v>
      </c>
    </row>
    <row r="167" spans="1:9" x14ac:dyDescent="0.3">
      <c r="A167" s="6">
        <v>45705</v>
      </c>
      <c r="B167" s="4" t="s">
        <v>17</v>
      </c>
      <c r="C167" s="4">
        <v>1216.95</v>
      </c>
      <c r="D167" s="4">
        <v>1227.3699999999999</v>
      </c>
      <c r="E167" s="4">
        <v>1206.54</v>
      </c>
      <c r="F167" s="4">
        <v>1210.57</v>
      </c>
      <c r="G167" s="4">
        <v>6788</v>
      </c>
      <c r="H167" s="3">
        <f t="shared" si="5"/>
        <v>-3.2101509530510497E-2</v>
      </c>
      <c r="I167" s="3">
        <f t="shared" si="4"/>
        <v>1.4158290001421657E-2</v>
      </c>
    </row>
    <row r="168" spans="1:9" x14ac:dyDescent="0.3">
      <c r="A168" s="7">
        <v>45706</v>
      </c>
      <c r="B168" s="5" t="s">
        <v>17</v>
      </c>
      <c r="C168" s="5">
        <v>1197.95</v>
      </c>
      <c r="D168" s="5">
        <v>1212.81</v>
      </c>
      <c r="E168" s="5">
        <v>1183.0999999999999</v>
      </c>
      <c r="F168" s="5">
        <v>1200.9100000000001</v>
      </c>
      <c r="G168" s="5">
        <v>1922</v>
      </c>
      <c r="H168" s="3">
        <f t="shared" si="5"/>
        <v>-7.9797120364785631E-3</v>
      </c>
      <c r="I168" s="3">
        <f t="shared" si="4"/>
        <v>1.4107022040097294E-2</v>
      </c>
    </row>
    <row r="169" spans="1:9" x14ac:dyDescent="0.3">
      <c r="A169" s="6">
        <v>45707</v>
      </c>
      <c r="B169" s="4" t="s">
        <v>17</v>
      </c>
      <c r="C169" s="4">
        <v>1217.92</v>
      </c>
      <c r="D169" s="4">
        <v>1229.3</v>
      </c>
      <c r="E169" s="4">
        <v>1206.54</v>
      </c>
      <c r="F169" s="4">
        <v>1210.21</v>
      </c>
      <c r="G169" s="4">
        <v>2120</v>
      </c>
      <c r="H169" s="3">
        <f t="shared" si="5"/>
        <v>7.7441273700776525E-3</v>
      </c>
      <c r="I169" s="3">
        <f t="shared" si="4"/>
        <v>1.4095498717373728E-2</v>
      </c>
    </row>
    <row r="170" spans="1:9" x14ac:dyDescent="0.3">
      <c r="A170" s="7">
        <v>45708</v>
      </c>
      <c r="B170" s="5" t="s">
        <v>17</v>
      </c>
      <c r="C170" s="5">
        <v>1228.26</v>
      </c>
      <c r="D170" s="5">
        <v>1246.52</v>
      </c>
      <c r="E170" s="5">
        <v>1210</v>
      </c>
      <c r="F170" s="5">
        <v>1229.1400000000001</v>
      </c>
      <c r="G170" s="5">
        <v>3336</v>
      </c>
      <c r="H170" s="3">
        <f t="shared" si="5"/>
        <v>1.5641913386932899E-2</v>
      </c>
      <c r="I170" s="3">
        <f t="shared" si="4"/>
        <v>1.4149078950583935E-2</v>
      </c>
    </row>
    <row r="171" spans="1:9" x14ac:dyDescent="0.3">
      <c r="A171" s="6">
        <v>45709</v>
      </c>
      <c r="B171" s="4" t="s">
        <v>17</v>
      </c>
      <c r="C171" s="4">
        <v>1225.97</v>
      </c>
      <c r="D171" s="4">
        <v>1233.4100000000001</v>
      </c>
      <c r="E171" s="4">
        <v>1218.53</v>
      </c>
      <c r="F171" s="4">
        <v>1232.58</v>
      </c>
      <c r="G171" s="4">
        <v>33265</v>
      </c>
      <c r="H171" s="3">
        <f t="shared" si="5"/>
        <v>2.7987047854596114E-3</v>
      </c>
      <c r="I171" s="3">
        <f t="shared" si="4"/>
        <v>1.4385352097122855E-2</v>
      </c>
    </row>
    <row r="172" spans="1:9" x14ac:dyDescent="0.3">
      <c r="A172" s="7">
        <v>45712</v>
      </c>
      <c r="B172" s="5" t="s">
        <v>17</v>
      </c>
      <c r="C172" s="5">
        <v>1230.43</v>
      </c>
      <c r="D172" s="5">
        <v>1245.83</v>
      </c>
      <c r="E172" s="5">
        <v>1215.03</v>
      </c>
      <c r="F172" s="5">
        <v>1233.6500000000001</v>
      </c>
      <c r="G172" s="5">
        <v>47197</v>
      </c>
      <c r="H172" s="3">
        <f t="shared" si="5"/>
        <v>8.6809781109555874E-4</v>
      </c>
      <c r="I172" s="3">
        <f t="shared" si="4"/>
        <v>1.4405511577832018E-2</v>
      </c>
    </row>
    <row r="173" spans="1:9" x14ac:dyDescent="0.3">
      <c r="A173" s="6">
        <v>45713</v>
      </c>
      <c r="B173" s="4" t="s">
        <v>17</v>
      </c>
      <c r="C173" s="4">
        <v>1268.18</v>
      </c>
      <c r="D173" s="4">
        <v>1279.92</v>
      </c>
      <c r="E173" s="4">
        <v>1256.45</v>
      </c>
      <c r="F173" s="4">
        <v>1259.23</v>
      </c>
      <c r="G173" s="4">
        <v>7371</v>
      </c>
      <c r="H173" s="3">
        <f t="shared" si="5"/>
        <v>2.0735216633566998E-2</v>
      </c>
      <c r="I173" s="3">
        <f t="shared" si="4"/>
        <v>1.4427994890788188E-2</v>
      </c>
    </row>
    <row r="174" spans="1:9" x14ac:dyDescent="0.3">
      <c r="A174" s="7">
        <v>45714</v>
      </c>
      <c r="B174" s="5" t="s">
        <v>17</v>
      </c>
      <c r="C174" s="5">
        <v>1278.03</v>
      </c>
      <c r="D174" s="5">
        <v>1291.6099999999999</v>
      </c>
      <c r="E174" s="5">
        <v>1264.45</v>
      </c>
      <c r="F174" s="5">
        <v>1279.9100000000001</v>
      </c>
      <c r="G174" s="5">
        <v>36996</v>
      </c>
      <c r="H174" s="3">
        <f t="shared" si="5"/>
        <v>1.6422734528243502E-2</v>
      </c>
      <c r="I174" s="3">
        <f t="shared" si="4"/>
        <v>1.4418983010463361E-2</v>
      </c>
    </row>
    <row r="175" spans="1:9" x14ac:dyDescent="0.3">
      <c r="A175" s="6">
        <v>45715</v>
      </c>
      <c r="B175" s="4" t="s">
        <v>17</v>
      </c>
      <c r="C175" s="4">
        <v>1266.96</v>
      </c>
      <c r="D175" s="4">
        <v>1279.96</v>
      </c>
      <c r="E175" s="4">
        <v>1253.97</v>
      </c>
      <c r="F175" s="4">
        <v>1266.29</v>
      </c>
      <c r="G175" s="4">
        <v>19755</v>
      </c>
      <c r="H175" s="3">
        <f t="shared" si="5"/>
        <v>-1.0641373221554732E-2</v>
      </c>
      <c r="I175" s="3">
        <f t="shared" si="4"/>
        <v>1.435098180951591E-2</v>
      </c>
    </row>
    <row r="176" spans="1:9" x14ac:dyDescent="0.3">
      <c r="A176" s="7">
        <v>45716</v>
      </c>
      <c r="B176" s="5" t="s">
        <v>17</v>
      </c>
      <c r="C176" s="5">
        <v>1268.47</v>
      </c>
      <c r="D176" s="5">
        <v>1286.77</v>
      </c>
      <c r="E176" s="5">
        <v>1250.18</v>
      </c>
      <c r="F176" s="5">
        <v>1268.45</v>
      </c>
      <c r="G176" s="5">
        <v>17478</v>
      </c>
      <c r="H176" s="3">
        <f t="shared" si="5"/>
        <v>1.7057704001453712E-3</v>
      </c>
      <c r="I176" s="3">
        <f t="shared" si="4"/>
        <v>1.4337431135237812E-2</v>
      </c>
    </row>
    <row r="177" spans="1:9" x14ac:dyDescent="0.3">
      <c r="A177" s="6">
        <v>45719</v>
      </c>
      <c r="B177" s="4" t="s">
        <v>17</v>
      </c>
      <c r="C177" s="4">
        <v>1274.94</v>
      </c>
      <c r="D177" s="4">
        <v>1289.77</v>
      </c>
      <c r="E177" s="4">
        <v>1260.0999999999999</v>
      </c>
      <c r="F177" s="4">
        <v>1274.52</v>
      </c>
      <c r="G177" s="4">
        <v>34561</v>
      </c>
      <c r="H177" s="3">
        <f t="shared" si="5"/>
        <v>4.7853679687807453E-3</v>
      </c>
      <c r="I177" s="3">
        <f t="shared" si="4"/>
        <v>1.4470368931680973E-2</v>
      </c>
    </row>
    <row r="178" spans="1:9" x14ac:dyDescent="0.3">
      <c r="A178" s="7">
        <v>45720</v>
      </c>
      <c r="B178" s="5" t="s">
        <v>17</v>
      </c>
      <c r="C178" s="5">
        <v>1301.5</v>
      </c>
      <c r="D178" s="5">
        <v>1309.29</v>
      </c>
      <c r="E178" s="5">
        <v>1293.72</v>
      </c>
      <c r="F178" s="5">
        <v>1302.73</v>
      </c>
      <c r="G178" s="5">
        <v>13298</v>
      </c>
      <c r="H178" s="3">
        <f t="shared" si="5"/>
        <v>2.2133822929416593E-2</v>
      </c>
      <c r="I178" s="3">
        <f t="shared" si="4"/>
        <v>1.4466207682546851E-2</v>
      </c>
    </row>
    <row r="179" spans="1:9" x14ac:dyDescent="0.3">
      <c r="A179" s="6">
        <v>45721</v>
      </c>
      <c r="B179" s="4" t="s">
        <v>17</v>
      </c>
      <c r="C179" s="4">
        <v>1325.45</v>
      </c>
      <c r="D179" s="4">
        <v>1342.6</v>
      </c>
      <c r="E179" s="4">
        <v>1308.31</v>
      </c>
      <c r="F179" s="4">
        <v>1317.33</v>
      </c>
      <c r="G179" s="4">
        <v>45165</v>
      </c>
      <c r="H179" s="3">
        <f t="shared" si="5"/>
        <v>1.1207234039286659E-2</v>
      </c>
      <c r="I179" s="3">
        <f t="shared" si="4"/>
        <v>1.4335414693091618E-2</v>
      </c>
    </row>
    <row r="180" spans="1:9" x14ac:dyDescent="0.3">
      <c r="A180" s="7">
        <v>45722</v>
      </c>
      <c r="B180" s="5" t="s">
        <v>17</v>
      </c>
      <c r="C180" s="5">
        <v>1315.12</v>
      </c>
      <c r="D180" s="5">
        <v>1326.48</v>
      </c>
      <c r="E180" s="5">
        <v>1303.77</v>
      </c>
      <c r="F180" s="5">
        <v>1315.93</v>
      </c>
      <c r="G180" s="5">
        <v>11541</v>
      </c>
      <c r="H180" s="3">
        <f t="shared" si="5"/>
        <v>-1.0627557255963682E-3</v>
      </c>
      <c r="I180" s="3">
        <f t="shared" si="4"/>
        <v>1.4302667701390688E-2</v>
      </c>
    </row>
    <row r="181" spans="1:9" x14ac:dyDescent="0.3">
      <c r="A181" s="6">
        <v>45723</v>
      </c>
      <c r="B181" s="4" t="s">
        <v>17</v>
      </c>
      <c r="C181" s="4">
        <v>1315.98</v>
      </c>
      <c r="D181" s="4">
        <v>1336.13</v>
      </c>
      <c r="E181" s="4">
        <v>1295.82</v>
      </c>
      <c r="F181" s="4">
        <v>1319.9</v>
      </c>
      <c r="G181" s="4">
        <v>8783</v>
      </c>
      <c r="H181" s="3">
        <f t="shared" si="5"/>
        <v>3.0168777974512529E-3</v>
      </c>
      <c r="I181" s="3">
        <f t="shared" si="4"/>
        <v>1.4329882230659344E-2</v>
      </c>
    </row>
    <row r="182" spans="1:9" x14ac:dyDescent="0.3">
      <c r="A182" s="7">
        <v>45726</v>
      </c>
      <c r="B182" s="5" t="s">
        <v>17</v>
      </c>
      <c r="C182" s="5">
        <v>1287.8800000000001</v>
      </c>
      <c r="D182" s="5">
        <v>1302.29</v>
      </c>
      <c r="E182" s="5">
        <v>1273.48</v>
      </c>
      <c r="F182" s="5">
        <v>1289.24</v>
      </c>
      <c r="G182" s="5">
        <v>27215</v>
      </c>
      <c r="H182" s="3">
        <f t="shared" si="5"/>
        <v>-2.3229032502462367E-2</v>
      </c>
      <c r="I182" s="3">
        <f t="shared" si="4"/>
        <v>1.4336578886351115E-2</v>
      </c>
    </row>
    <row r="183" spans="1:9" x14ac:dyDescent="0.3">
      <c r="A183" s="6">
        <v>45727</v>
      </c>
      <c r="B183" s="4" t="s">
        <v>17</v>
      </c>
      <c r="C183" s="4">
        <v>1304.5999999999999</v>
      </c>
      <c r="D183" s="4">
        <v>1328.15</v>
      </c>
      <c r="E183" s="4">
        <v>1281.05</v>
      </c>
      <c r="F183" s="4">
        <v>1305.3800000000001</v>
      </c>
      <c r="G183" s="4">
        <v>38219</v>
      </c>
      <c r="H183" s="3">
        <f t="shared" si="5"/>
        <v>1.2519003443889501E-2</v>
      </c>
      <c r="I183" s="3">
        <f t="shared" si="4"/>
        <v>1.4202032894716604E-2</v>
      </c>
    </row>
    <row r="184" spans="1:9" x14ac:dyDescent="0.3">
      <c r="A184" s="7">
        <v>45728</v>
      </c>
      <c r="B184" s="5" t="s">
        <v>17</v>
      </c>
      <c r="C184" s="5">
        <v>1318.05</v>
      </c>
      <c r="D184" s="5">
        <v>1340.55</v>
      </c>
      <c r="E184" s="5">
        <v>1295.56</v>
      </c>
      <c r="F184" s="5">
        <v>1316.36</v>
      </c>
      <c r="G184" s="5">
        <v>39727</v>
      </c>
      <c r="H184" s="3">
        <f t="shared" si="5"/>
        <v>8.4113438232543709E-3</v>
      </c>
      <c r="I184" s="3">
        <f t="shared" si="4"/>
        <v>1.427659606388971E-2</v>
      </c>
    </row>
    <row r="185" spans="1:9" x14ac:dyDescent="0.3">
      <c r="A185" s="6">
        <v>45729</v>
      </c>
      <c r="B185" s="4" t="s">
        <v>17</v>
      </c>
      <c r="C185" s="4">
        <v>1335.33</v>
      </c>
      <c r="D185" s="4">
        <v>1354.35</v>
      </c>
      <c r="E185" s="4">
        <v>1316.31</v>
      </c>
      <c r="F185" s="4">
        <v>1336.94</v>
      </c>
      <c r="G185" s="4">
        <v>45409</v>
      </c>
      <c r="H185" s="3">
        <f t="shared" si="5"/>
        <v>1.5634021088456164E-2</v>
      </c>
      <c r="I185" s="3">
        <f t="shared" si="4"/>
        <v>1.4267749833035618E-2</v>
      </c>
    </row>
    <row r="186" spans="1:9" x14ac:dyDescent="0.3">
      <c r="A186" s="7">
        <v>45730</v>
      </c>
      <c r="B186" s="5" t="s">
        <v>17</v>
      </c>
      <c r="C186" s="5">
        <v>1334.72</v>
      </c>
      <c r="D186" s="5">
        <v>1336.67</v>
      </c>
      <c r="E186" s="5">
        <v>1332.77</v>
      </c>
      <c r="F186" s="5">
        <v>1334.83</v>
      </c>
      <c r="G186" s="5">
        <v>45327</v>
      </c>
      <c r="H186" s="3">
        <f t="shared" si="5"/>
        <v>-1.5782308854549397E-3</v>
      </c>
      <c r="I186" s="3">
        <f t="shared" si="4"/>
        <v>1.4206176132466539E-2</v>
      </c>
    </row>
    <row r="187" spans="1:9" x14ac:dyDescent="0.3">
      <c r="A187" s="6">
        <v>45733</v>
      </c>
      <c r="B187" s="4" t="s">
        <v>17</v>
      </c>
      <c r="C187" s="4">
        <v>1336.36</v>
      </c>
      <c r="D187" s="4">
        <v>1359.78</v>
      </c>
      <c r="E187" s="4">
        <v>1312.95</v>
      </c>
      <c r="F187" s="4">
        <v>1337.3</v>
      </c>
      <c r="G187" s="4">
        <v>35560</v>
      </c>
      <c r="H187" s="3">
        <f t="shared" si="5"/>
        <v>1.8504229002944401E-3</v>
      </c>
      <c r="I187" s="3">
        <f t="shared" si="4"/>
        <v>1.4245356014854235E-2</v>
      </c>
    </row>
    <row r="188" spans="1:9" x14ac:dyDescent="0.3">
      <c r="A188" s="7">
        <v>45734</v>
      </c>
      <c r="B188" s="5" t="s">
        <v>17</v>
      </c>
      <c r="C188" s="5">
        <v>1317.95</v>
      </c>
      <c r="D188" s="5">
        <v>1332.55</v>
      </c>
      <c r="E188" s="5">
        <v>1303.3499999999999</v>
      </c>
      <c r="F188" s="5">
        <v>1329.54</v>
      </c>
      <c r="G188" s="5">
        <v>2645</v>
      </c>
      <c r="H188" s="3">
        <f t="shared" si="5"/>
        <v>-5.8027368578478962E-3</v>
      </c>
      <c r="I188" s="3">
        <f t="shared" si="4"/>
        <v>1.4247954472208059E-2</v>
      </c>
    </row>
    <row r="189" spans="1:9" x14ac:dyDescent="0.3">
      <c r="A189" s="6">
        <v>45735</v>
      </c>
      <c r="B189" s="4" t="s">
        <v>17</v>
      </c>
      <c r="C189" s="4">
        <v>1302.22</v>
      </c>
      <c r="D189" s="4">
        <v>1315.64</v>
      </c>
      <c r="E189" s="4">
        <v>1288.8</v>
      </c>
      <c r="F189" s="4">
        <v>1310.76</v>
      </c>
      <c r="G189" s="4">
        <v>36840</v>
      </c>
      <c r="H189" s="3">
        <f t="shared" si="5"/>
        <v>-1.4125186154609845E-2</v>
      </c>
      <c r="I189" s="3">
        <f t="shared" si="4"/>
        <v>1.4251710572790923E-2</v>
      </c>
    </row>
    <row r="190" spans="1:9" x14ac:dyDescent="0.3">
      <c r="A190" s="7">
        <v>45736</v>
      </c>
      <c r="B190" s="5" t="s">
        <v>17</v>
      </c>
      <c r="C190" s="5">
        <v>1305.72</v>
      </c>
      <c r="D190" s="5">
        <v>1323.79</v>
      </c>
      <c r="E190" s="5">
        <v>1287.6600000000001</v>
      </c>
      <c r="F190" s="5">
        <v>1301.1600000000001</v>
      </c>
      <c r="G190" s="5">
        <v>3708</v>
      </c>
      <c r="H190" s="3">
        <f t="shared" si="5"/>
        <v>-7.323995239403025E-3</v>
      </c>
      <c r="I190" s="3">
        <f t="shared" si="4"/>
        <v>1.4296240915857307E-2</v>
      </c>
    </row>
    <row r="191" spans="1:9" x14ac:dyDescent="0.3">
      <c r="A191" s="6">
        <v>45737</v>
      </c>
      <c r="B191" s="4" t="s">
        <v>17</v>
      </c>
      <c r="C191" s="4">
        <v>1267.33</v>
      </c>
      <c r="D191" s="4">
        <v>1281.6199999999999</v>
      </c>
      <c r="E191" s="4">
        <v>1253.04</v>
      </c>
      <c r="F191" s="4">
        <v>1271.97</v>
      </c>
      <c r="G191" s="4">
        <v>40224</v>
      </c>
      <c r="H191" s="3">
        <f t="shared" si="5"/>
        <v>-2.2433828276307334E-2</v>
      </c>
      <c r="I191" s="3">
        <f t="shared" si="4"/>
        <v>1.4310023678341617E-2</v>
      </c>
    </row>
    <row r="192" spans="1:9" x14ac:dyDescent="0.3">
      <c r="A192" s="7">
        <v>45740</v>
      </c>
      <c r="B192" s="5" t="s">
        <v>17</v>
      </c>
      <c r="C192" s="5">
        <v>1282.79</v>
      </c>
      <c r="D192" s="5">
        <v>1287.1400000000001</v>
      </c>
      <c r="E192" s="5">
        <v>1278.44</v>
      </c>
      <c r="F192" s="5">
        <v>1287.02</v>
      </c>
      <c r="G192" s="5">
        <v>26150</v>
      </c>
      <c r="H192" s="3">
        <f t="shared" si="5"/>
        <v>1.1832040063837947E-2</v>
      </c>
      <c r="I192" s="3">
        <f t="shared" si="4"/>
        <v>1.4164663799548715E-2</v>
      </c>
    </row>
    <row r="193" spans="1:9" x14ac:dyDescent="0.3">
      <c r="A193" s="6">
        <v>45741</v>
      </c>
      <c r="B193" s="4" t="s">
        <v>17</v>
      </c>
      <c r="C193" s="4">
        <v>1246.9100000000001</v>
      </c>
      <c r="D193" s="4">
        <v>1262.92</v>
      </c>
      <c r="E193" s="4">
        <v>1230.9000000000001</v>
      </c>
      <c r="F193" s="4">
        <v>1252.53</v>
      </c>
      <c r="G193" s="4">
        <v>8973</v>
      </c>
      <c r="H193" s="3">
        <f t="shared" si="5"/>
        <v>-2.6798340352131286E-2</v>
      </c>
      <c r="I193" s="3">
        <f t="shared" si="4"/>
        <v>1.4130449682837987E-2</v>
      </c>
    </row>
    <row r="194" spans="1:9" x14ac:dyDescent="0.3">
      <c r="A194" s="7">
        <v>45742</v>
      </c>
      <c r="B194" s="5" t="s">
        <v>17</v>
      </c>
      <c r="C194" s="5">
        <v>1285.31</v>
      </c>
      <c r="D194" s="5">
        <v>1294.23</v>
      </c>
      <c r="E194" s="5">
        <v>1276.4000000000001</v>
      </c>
      <c r="F194" s="5">
        <v>1285.32</v>
      </c>
      <c r="G194" s="5">
        <v>37368</v>
      </c>
      <c r="H194" s="3">
        <f t="shared" si="5"/>
        <v>2.6179013676319102E-2</v>
      </c>
      <c r="I194" s="3">
        <f t="shared" si="4"/>
        <v>1.3939407786967953E-2</v>
      </c>
    </row>
    <row r="195" spans="1:9" x14ac:dyDescent="0.3">
      <c r="A195" s="6">
        <v>45743</v>
      </c>
      <c r="B195" s="4" t="s">
        <v>17</v>
      </c>
      <c r="C195" s="4">
        <v>1264.3399999999999</v>
      </c>
      <c r="D195" s="4">
        <v>1272.1300000000001</v>
      </c>
      <c r="E195" s="4">
        <v>1256.54</v>
      </c>
      <c r="F195" s="4">
        <v>1257.3699999999999</v>
      </c>
      <c r="G195" s="4">
        <v>14490</v>
      </c>
      <c r="H195" s="3">
        <f t="shared" si="5"/>
        <v>-2.1745557526530394E-2</v>
      </c>
      <c r="I195" s="3">
        <f t="shared" si="4"/>
        <v>1.3762359447994378E-2</v>
      </c>
    </row>
    <row r="196" spans="1:9" x14ac:dyDescent="0.3">
      <c r="A196" s="7">
        <v>45744</v>
      </c>
      <c r="B196" s="5" t="s">
        <v>17</v>
      </c>
      <c r="C196" s="5">
        <v>1277.44</v>
      </c>
      <c r="D196" s="5">
        <v>1288.02</v>
      </c>
      <c r="E196" s="5">
        <v>1266.8499999999999</v>
      </c>
      <c r="F196" s="5">
        <v>1281.6600000000001</v>
      </c>
      <c r="G196" s="5">
        <v>6299</v>
      </c>
      <c r="H196" s="3">
        <f t="shared" si="5"/>
        <v>1.9318100479572595E-2</v>
      </c>
      <c r="I196" s="3">
        <f t="shared" si="4"/>
        <v>1.363391405044324E-2</v>
      </c>
    </row>
    <row r="197" spans="1:9" x14ac:dyDescent="0.3">
      <c r="A197" s="6">
        <v>45747</v>
      </c>
      <c r="B197" s="4" t="s">
        <v>17</v>
      </c>
      <c r="C197" s="4">
        <v>1261.0999999999999</v>
      </c>
      <c r="D197" s="4">
        <v>1278</v>
      </c>
      <c r="E197" s="4">
        <v>1244.19</v>
      </c>
      <c r="F197" s="4">
        <v>1267.3800000000001</v>
      </c>
      <c r="G197" s="4">
        <v>38148</v>
      </c>
      <c r="H197" s="3">
        <f t="shared" si="5"/>
        <v>-1.1141800477505712E-2</v>
      </c>
      <c r="I197" s="3">
        <f t="shared" si="4"/>
        <v>1.3532251104290769E-2</v>
      </c>
    </row>
    <row r="198" spans="1:9" x14ac:dyDescent="0.3">
      <c r="A198" s="7">
        <v>45748</v>
      </c>
      <c r="B198" s="5" t="s">
        <v>17</v>
      </c>
      <c r="C198" s="5">
        <v>1276.02</v>
      </c>
      <c r="D198" s="5">
        <v>1291.5</v>
      </c>
      <c r="E198" s="5">
        <v>1260.53</v>
      </c>
      <c r="F198" s="5">
        <v>1276.68</v>
      </c>
      <c r="G198" s="5">
        <v>11395</v>
      </c>
      <c r="H198" s="3">
        <f t="shared" si="5"/>
        <v>7.3379728258296277E-3</v>
      </c>
      <c r="I198" s="3">
        <f t="shared" si="4"/>
        <v>1.3505068544300761E-2</v>
      </c>
    </row>
    <row r="199" spans="1:9" x14ac:dyDescent="0.3">
      <c r="A199" s="6">
        <v>45749</v>
      </c>
      <c r="B199" s="4" t="s">
        <v>17</v>
      </c>
      <c r="C199" s="4">
        <v>1261.1099999999999</v>
      </c>
      <c r="D199" s="4">
        <v>1270.31</v>
      </c>
      <c r="E199" s="4">
        <v>1251.9000000000001</v>
      </c>
      <c r="F199" s="4">
        <v>1264.93</v>
      </c>
      <c r="G199" s="4">
        <v>5944</v>
      </c>
      <c r="H199" s="3">
        <f t="shared" si="5"/>
        <v>-9.2035592317573703E-3</v>
      </c>
      <c r="I199" s="3">
        <f t="shared" ref="I199:I262" si="6">_xlfn.STDEV.S(H199:H327)</f>
        <v>1.3500753814594571E-2</v>
      </c>
    </row>
    <row r="200" spans="1:9" x14ac:dyDescent="0.3">
      <c r="A200" s="7">
        <v>45750</v>
      </c>
      <c r="B200" s="5" t="s">
        <v>17</v>
      </c>
      <c r="C200" s="5">
        <v>1302.7</v>
      </c>
      <c r="D200" s="5">
        <v>1317.04</v>
      </c>
      <c r="E200" s="5">
        <v>1288.3599999999999</v>
      </c>
      <c r="F200" s="5">
        <v>1292.2</v>
      </c>
      <c r="G200" s="5">
        <v>25917</v>
      </c>
      <c r="H200" s="3">
        <f t="shared" ref="H200:H262" si="7">IFERROR((F200-F199)/F199,0)</f>
        <v>2.1558505213727226E-2</v>
      </c>
      <c r="I200" s="3">
        <f t="shared" si="6"/>
        <v>1.3483532819512705E-2</v>
      </c>
    </row>
    <row r="201" spans="1:9" x14ac:dyDescent="0.3">
      <c r="A201" s="6">
        <v>45751</v>
      </c>
      <c r="B201" s="4" t="s">
        <v>17</v>
      </c>
      <c r="C201" s="4">
        <v>1281.43</v>
      </c>
      <c r="D201" s="4">
        <v>1295.42</v>
      </c>
      <c r="E201" s="4">
        <v>1267.43</v>
      </c>
      <c r="F201" s="4">
        <v>1293.22</v>
      </c>
      <c r="G201" s="4">
        <v>21806</v>
      </c>
      <c r="H201" s="3">
        <f t="shared" si="7"/>
        <v>7.8935149357683163E-4</v>
      </c>
      <c r="I201" s="3">
        <f t="shared" si="6"/>
        <v>1.3426977124200634E-2</v>
      </c>
    </row>
    <row r="202" spans="1:9" x14ac:dyDescent="0.3">
      <c r="A202" s="7">
        <v>45754</v>
      </c>
      <c r="B202" s="5" t="s">
        <v>17</v>
      </c>
      <c r="C202" s="5">
        <v>1318.07</v>
      </c>
      <c r="D202" s="5">
        <v>1326.75</v>
      </c>
      <c r="E202" s="5">
        <v>1309.3800000000001</v>
      </c>
      <c r="F202" s="5">
        <v>1311.14</v>
      </c>
      <c r="G202" s="5">
        <v>27838</v>
      </c>
      <c r="H202" s="3">
        <f t="shared" si="7"/>
        <v>1.3856884366155854E-2</v>
      </c>
      <c r="I202" s="3">
        <f t="shared" si="6"/>
        <v>1.3441800096770951E-2</v>
      </c>
    </row>
    <row r="203" spans="1:9" x14ac:dyDescent="0.3">
      <c r="A203" s="6">
        <v>45755</v>
      </c>
      <c r="B203" s="4" t="s">
        <v>17</v>
      </c>
      <c r="C203" s="4">
        <v>1307.81</v>
      </c>
      <c r="D203" s="4">
        <v>1323.92</v>
      </c>
      <c r="E203" s="4">
        <v>1291.71</v>
      </c>
      <c r="F203" s="4">
        <v>1312.71</v>
      </c>
      <c r="G203" s="4">
        <v>28965</v>
      </c>
      <c r="H203" s="3">
        <f t="shared" si="7"/>
        <v>1.197431243040359E-3</v>
      </c>
      <c r="I203" s="3">
        <f t="shared" si="6"/>
        <v>1.3685057678160353E-2</v>
      </c>
    </row>
    <row r="204" spans="1:9" x14ac:dyDescent="0.3">
      <c r="A204" s="7">
        <v>45756</v>
      </c>
      <c r="B204" s="5" t="s">
        <v>17</v>
      </c>
      <c r="C204" s="5">
        <v>1319.07</v>
      </c>
      <c r="D204" s="5">
        <v>1324.29</v>
      </c>
      <c r="E204" s="5">
        <v>1313.85</v>
      </c>
      <c r="F204" s="5">
        <v>1318.88</v>
      </c>
      <c r="G204" s="5">
        <v>21908</v>
      </c>
      <c r="H204" s="3">
        <f t="shared" si="7"/>
        <v>4.7002003488966129E-3</v>
      </c>
      <c r="I204" s="3">
        <f t="shared" si="6"/>
        <v>1.3694075449391323E-2</v>
      </c>
    </row>
    <row r="205" spans="1:9" x14ac:dyDescent="0.3">
      <c r="A205" s="6">
        <v>45757</v>
      </c>
      <c r="B205" s="4" t="s">
        <v>17</v>
      </c>
      <c r="C205" s="4">
        <v>1323.37</v>
      </c>
      <c r="D205" s="4">
        <v>1339.51</v>
      </c>
      <c r="E205" s="4">
        <v>1307.23</v>
      </c>
      <c r="F205" s="4">
        <v>1329.47</v>
      </c>
      <c r="G205" s="4">
        <v>24570</v>
      </c>
      <c r="H205" s="3">
        <f t="shared" si="7"/>
        <v>8.0295402159407357E-3</v>
      </c>
      <c r="I205" s="3">
        <f t="shared" si="6"/>
        <v>1.3821381141543429E-2</v>
      </c>
    </row>
    <row r="206" spans="1:9" x14ac:dyDescent="0.3">
      <c r="A206" s="7">
        <v>45758</v>
      </c>
      <c r="B206" s="5" t="s">
        <v>17</v>
      </c>
      <c r="C206" s="5">
        <v>1311.58</v>
      </c>
      <c r="D206" s="5">
        <v>1322.69</v>
      </c>
      <c r="E206" s="5">
        <v>1300.47</v>
      </c>
      <c r="F206" s="5">
        <v>1320.96</v>
      </c>
      <c r="G206" s="5">
        <v>49302</v>
      </c>
      <c r="H206" s="3">
        <f t="shared" si="7"/>
        <v>-6.4010470337803717E-3</v>
      </c>
      <c r="I206" s="3">
        <f t="shared" si="6"/>
        <v>1.3805769403288615E-2</v>
      </c>
    </row>
    <row r="207" spans="1:9" x14ac:dyDescent="0.3">
      <c r="A207" s="6">
        <v>45761</v>
      </c>
      <c r="B207" s="4" t="s">
        <v>17</v>
      </c>
      <c r="C207" s="4">
        <v>1300.04</v>
      </c>
      <c r="D207" s="4">
        <v>1313.85</v>
      </c>
      <c r="E207" s="4">
        <v>1286.23</v>
      </c>
      <c r="F207" s="4">
        <v>1300.1300000000001</v>
      </c>
      <c r="G207" s="4">
        <v>39000</v>
      </c>
      <c r="H207" s="3">
        <f t="shared" si="7"/>
        <v>-1.5768834786821648E-2</v>
      </c>
      <c r="I207" s="3">
        <f t="shared" si="6"/>
        <v>1.3942307640188825E-2</v>
      </c>
    </row>
    <row r="208" spans="1:9" x14ac:dyDescent="0.3">
      <c r="A208" s="7">
        <v>45762</v>
      </c>
      <c r="B208" s="5" t="s">
        <v>17</v>
      </c>
      <c r="C208" s="5">
        <v>1277.26</v>
      </c>
      <c r="D208" s="5">
        <v>1289.54</v>
      </c>
      <c r="E208" s="5">
        <v>1264.97</v>
      </c>
      <c r="F208" s="5">
        <v>1279.29</v>
      </c>
      <c r="G208" s="5">
        <v>13342</v>
      </c>
      <c r="H208" s="3">
        <f t="shared" si="7"/>
        <v>-1.6029166314137928E-2</v>
      </c>
      <c r="I208" s="3">
        <f t="shared" si="6"/>
        <v>1.4329716854491642E-2</v>
      </c>
    </row>
    <row r="209" spans="1:9" x14ac:dyDescent="0.3">
      <c r="A209" s="6">
        <v>45763</v>
      </c>
      <c r="B209" s="4" t="s">
        <v>17</v>
      </c>
      <c r="C209" s="4">
        <v>1287.75</v>
      </c>
      <c r="D209" s="4">
        <v>1304.6400000000001</v>
      </c>
      <c r="E209" s="4">
        <v>1270.8499999999999</v>
      </c>
      <c r="F209" s="4">
        <v>1280.4100000000001</v>
      </c>
      <c r="G209" s="4">
        <v>35249</v>
      </c>
      <c r="H209" s="3">
        <f t="shared" si="7"/>
        <v>8.754856209304523E-4</v>
      </c>
      <c r="I209" s="3">
        <f t="shared" si="6"/>
        <v>1.4467054737272379E-2</v>
      </c>
    </row>
    <row r="210" spans="1:9" x14ac:dyDescent="0.3">
      <c r="A210" s="7">
        <v>45764</v>
      </c>
      <c r="B210" s="5" t="s">
        <v>17</v>
      </c>
      <c r="C210" s="5">
        <v>1277.58</v>
      </c>
      <c r="D210" s="5">
        <v>1295.7</v>
      </c>
      <c r="E210" s="5">
        <v>1259.45</v>
      </c>
      <c r="F210" s="5">
        <v>1272.8599999999999</v>
      </c>
      <c r="G210" s="5">
        <v>48190</v>
      </c>
      <c r="H210" s="3">
        <f t="shared" si="7"/>
        <v>-5.8965487617249016E-3</v>
      </c>
      <c r="I210" s="3">
        <f t="shared" si="6"/>
        <v>1.4489718292560568E-2</v>
      </c>
    </row>
    <row r="211" spans="1:9" x14ac:dyDescent="0.3">
      <c r="A211" s="6">
        <v>45765</v>
      </c>
      <c r="B211" s="4" t="s">
        <v>17</v>
      </c>
      <c r="C211" s="4">
        <v>1240.93</v>
      </c>
      <c r="D211" s="4">
        <v>1263.46</v>
      </c>
      <c r="E211" s="4">
        <v>1218.3900000000001</v>
      </c>
      <c r="F211" s="4">
        <v>1239.2</v>
      </c>
      <c r="G211" s="4">
        <v>20846</v>
      </c>
      <c r="H211" s="3">
        <f t="shared" si="7"/>
        <v>-2.6444385085555251E-2</v>
      </c>
      <c r="I211" s="3">
        <f t="shared" si="6"/>
        <v>1.4698449675304105E-2</v>
      </c>
    </row>
    <row r="212" spans="1:9" x14ac:dyDescent="0.3">
      <c r="A212" s="7">
        <v>45768</v>
      </c>
      <c r="B212" s="5" t="s">
        <v>17</v>
      </c>
      <c r="C212" s="5">
        <v>1255.42</v>
      </c>
      <c r="D212" s="5">
        <v>1263.97</v>
      </c>
      <c r="E212" s="5">
        <v>1246.8599999999999</v>
      </c>
      <c r="F212" s="5">
        <v>1247.53</v>
      </c>
      <c r="G212" s="5">
        <v>11998</v>
      </c>
      <c r="H212" s="3">
        <f t="shared" si="7"/>
        <v>6.7220787604905805E-3</v>
      </c>
      <c r="I212" s="3">
        <f t="shared" si="6"/>
        <v>1.453302812680519E-2</v>
      </c>
    </row>
    <row r="213" spans="1:9" x14ac:dyDescent="0.3">
      <c r="A213" s="6">
        <v>45769</v>
      </c>
      <c r="B213" s="4" t="s">
        <v>17</v>
      </c>
      <c r="C213" s="4">
        <v>1229.53</v>
      </c>
      <c r="D213" s="4">
        <v>1235.06</v>
      </c>
      <c r="E213" s="4">
        <v>1224</v>
      </c>
      <c r="F213" s="4">
        <v>1228.82</v>
      </c>
      <c r="G213" s="4">
        <v>9519</v>
      </c>
      <c r="H213" s="3">
        <f t="shared" si="7"/>
        <v>-1.4997635327406986E-2</v>
      </c>
      <c r="I213" s="3">
        <f t="shared" si="6"/>
        <v>1.45259205706152E-2</v>
      </c>
    </row>
    <row r="214" spans="1:9" x14ac:dyDescent="0.3">
      <c r="A214" s="7">
        <v>45770</v>
      </c>
      <c r="B214" s="5" t="s">
        <v>17</v>
      </c>
      <c r="C214" s="5">
        <v>1202.8499999999999</v>
      </c>
      <c r="D214" s="5">
        <v>1213.8</v>
      </c>
      <c r="E214" s="5">
        <v>1191.9000000000001</v>
      </c>
      <c r="F214" s="5">
        <v>1211.28</v>
      </c>
      <c r="G214" s="5">
        <v>7722</v>
      </c>
      <c r="H214" s="3">
        <f t="shared" si="7"/>
        <v>-1.4273856219788061E-2</v>
      </c>
      <c r="I214" s="3">
        <f t="shared" si="6"/>
        <v>1.4596134236674227E-2</v>
      </c>
    </row>
    <row r="215" spans="1:9" x14ac:dyDescent="0.3">
      <c r="A215" s="6">
        <v>45771</v>
      </c>
      <c r="B215" s="4" t="s">
        <v>17</v>
      </c>
      <c r="C215" s="4">
        <v>1214.93</v>
      </c>
      <c r="D215" s="4">
        <v>1232.42</v>
      </c>
      <c r="E215" s="4">
        <v>1197.45</v>
      </c>
      <c r="F215" s="4">
        <v>1210.93</v>
      </c>
      <c r="G215" s="4">
        <v>14575</v>
      </c>
      <c r="H215" s="3">
        <f t="shared" si="7"/>
        <v>-2.8895053166890319E-4</v>
      </c>
      <c r="I215" s="3">
        <f t="shared" si="6"/>
        <v>1.4534614099595097E-2</v>
      </c>
    </row>
    <row r="216" spans="1:9" x14ac:dyDescent="0.3">
      <c r="A216" s="7">
        <v>45772</v>
      </c>
      <c r="B216" s="5" t="s">
        <v>17</v>
      </c>
      <c r="C216" s="5">
        <v>1195.8399999999999</v>
      </c>
      <c r="D216" s="5">
        <v>1199.94</v>
      </c>
      <c r="E216" s="5">
        <v>1191.73</v>
      </c>
      <c r="F216" s="5">
        <v>1197.56</v>
      </c>
      <c r="G216" s="5">
        <v>32821</v>
      </c>
      <c r="H216" s="3">
        <f t="shared" si="7"/>
        <v>-1.1041100641655683E-2</v>
      </c>
      <c r="I216" s="3">
        <f t="shared" si="6"/>
        <v>1.4536697154973506E-2</v>
      </c>
    </row>
    <row r="217" spans="1:9" x14ac:dyDescent="0.3">
      <c r="A217" s="6">
        <v>45775</v>
      </c>
      <c r="B217" s="4" t="s">
        <v>17</v>
      </c>
      <c r="C217" s="4">
        <v>1197.25</v>
      </c>
      <c r="D217" s="4">
        <v>1214.17</v>
      </c>
      <c r="E217" s="4">
        <v>1180.33</v>
      </c>
      <c r="F217" s="4">
        <v>1199.69</v>
      </c>
      <c r="G217" s="4">
        <v>13175</v>
      </c>
      <c r="H217" s="3">
        <f t="shared" si="7"/>
        <v>1.7786165202579489E-3</v>
      </c>
      <c r="I217" s="3">
        <f t="shared" si="6"/>
        <v>1.4497859820235229E-2</v>
      </c>
    </row>
    <row r="218" spans="1:9" x14ac:dyDescent="0.3">
      <c r="A218" s="7">
        <v>45776</v>
      </c>
      <c r="B218" s="5" t="s">
        <v>17</v>
      </c>
      <c r="C218" s="5">
        <v>1226.8599999999999</v>
      </c>
      <c r="D218" s="5">
        <v>1239.96</v>
      </c>
      <c r="E218" s="5">
        <v>1213.75</v>
      </c>
      <c r="F218" s="5">
        <v>1230.19</v>
      </c>
      <c r="G218" s="5">
        <v>22389</v>
      </c>
      <c r="H218" s="3">
        <f t="shared" si="7"/>
        <v>2.5423234335536678E-2</v>
      </c>
      <c r="I218" s="3">
        <f t="shared" si="6"/>
        <v>1.4498968690075316E-2</v>
      </c>
    </row>
    <row r="219" spans="1:9" x14ac:dyDescent="0.3">
      <c r="A219" s="6">
        <v>45777</v>
      </c>
      <c r="B219" s="4" t="s">
        <v>17</v>
      </c>
      <c r="C219" s="4">
        <v>1217.23</v>
      </c>
      <c r="D219" s="4">
        <v>1231.8</v>
      </c>
      <c r="E219" s="4">
        <v>1202.67</v>
      </c>
      <c r="F219" s="4">
        <v>1224.6199999999999</v>
      </c>
      <c r="G219" s="4">
        <v>7150</v>
      </c>
      <c r="H219" s="3">
        <f t="shared" si="7"/>
        <v>-4.5277558751088557E-3</v>
      </c>
      <c r="I219" s="3">
        <f t="shared" si="6"/>
        <v>1.4376935248254681E-2</v>
      </c>
    </row>
    <row r="220" spans="1:9" x14ac:dyDescent="0.3">
      <c r="A220" s="7">
        <v>45778</v>
      </c>
      <c r="B220" s="5" t="s">
        <v>17</v>
      </c>
      <c r="C220" s="5">
        <v>1207.43</v>
      </c>
      <c r="D220" s="5">
        <v>1223.98</v>
      </c>
      <c r="E220" s="5">
        <v>1190.8800000000001</v>
      </c>
      <c r="F220" s="5">
        <v>1208.67</v>
      </c>
      <c r="G220" s="5">
        <v>21079</v>
      </c>
      <c r="H220" s="3">
        <f t="shared" si="7"/>
        <v>-1.3024448400319952E-2</v>
      </c>
      <c r="I220" s="3">
        <f t="shared" si="6"/>
        <v>1.4403593700757391E-2</v>
      </c>
    </row>
    <row r="221" spans="1:9" x14ac:dyDescent="0.3">
      <c r="A221" s="6">
        <v>45779</v>
      </c>
      <c r="B221" s="4" t="s">
        <v>17</v>
      </c>
      <c r="C221" s="4">
        <v>1206.8599999999999</v>
      </c>
      <c r="D221" s="4">
        <v>1216.1199999999999</v>
      </c>
      <c r="E221" s="4">
        <v>1197.5899999999999</v>
      </c>
      <c r="F221" s="4">
        <v>1211.72</v>
      </c>
      <c r="G221" s="4">
        <v>32419</v>
      </c>
      <c r="H221" s="3">
        <f t="shared" si="7"/>
        <v>2.5234348498762724E-3</v>
      </c>
      <c r="I221" s="3">
        <f t="shared" si="6"/>
        <v>1.4351697449389097E-2</v>
      </c>
    </row>
    <row r="222" spans="1:9" x14ac:dyDescent="0.3">
      <c r="A222" s="7">
        <v>45782</v>
      </c>
      <c r="B222" s="5" t="s">
        <v>17</v>
      </c>
      <c r="C222" s="5">
        <v>1197.75</v>
      </c>
      <c r="D222" s="5">
        <v>1217.1300000000001</v>
      </c>
      <c r="E222" s="5">
        <v>1178.3699999999999</v>
      </c>
      <c r="F222" s="5">
        <v>1200.23</v>
      </c>
      <c r="G222" s="5">
        <v>24236</v>
      </c>
      <c r="H222" s="3">
        <f t="shared" si="7"/>
        <v>-9.4823886706499917E-3</v>
      </c>
      <c r="I222" s="3">
        <f t="shared" si="6"/>
        <v>1.4370205846899447E-2</v>
      </c>
    </row>
    <row r="223" spans="1:9" x14ac:dyDescent="0.3">
      <c r="A223" s="6">
        <v>45783</v>
      </c>
      <c r="B223" s="4" t="s">
        <v>17</v>
      </c>
      <c r="C223" s="4">
        <v>1201.8699999999999</v>
      </c>
      <c r="D223" s="4">
        <v>1209.0899999999999</v>
      </c>
      <c r="E223" s="4">
        <v>1194.6500000000001</v>
      </c>
      <c r="F223" s="4">
        <v>1200.8800000000001</v>
      </c>
      <c r="G223" s="4">
        <v>35177</v>
      </c>
      <c r="H223" s="3">
        <f t="shared" si="7"/>
        <v>5.4156286711721168E-4</v>
      </c>
      <c r="I223" s="3">
        <f t="shared" si="6"/>
        <v>1.4374679897503035E-2</v>
      </c>
    </row>
    <row r="224" spans="1:9" x14ac:dyDescent="0.3">
      <c r="A224" s="7">
        <v>45784</v>
      </c>
      <c r="B224" s="5" t="s">
        <v>17</v>
      </c>
      <c r="C224" s="5">
        <v>1209.9100000000001</v>
      </c>
      <c r="D224" s="5">
        <v>1214.71</v>
      </c>
      <c r="E224" s="5">
        <v>1205.1199999999999</v>
      </c>
      <c r="F224" s="5">
        <v>1205.95</v>
      </c>
      <c r="G224" s="5">
        <v>15596</v>
      </c>
      <c r="H224" s="3">
        <f t="shared" si="7"/>
        <v>4.2219039371127302E-3</v>
      </c>
      <c r="I224" s="3">
        <f t="shared" si="6"/>
        <v>1.4374662254560994E-2</v>
      </c>
    </row>
    <row r="225" spans="1:9" x14ac:dyDescent="0.3">
      <c r="A225" s="6">
        <v>45785</v>
      </c>
      <c r="B225" s="4" t="s">
        <v>17</v>
      </c>
      <c r="C225" s="4">
        <v>1200.53</v>
      </c>
      <c r="D225" s="4">
        <v>1214.03</v>
      </c>
      <c r="E225" s="4">
        <v>1187.04</v>
      </c>
      <c r="F225" s="4">
        <v>1205.7</v>
      </c>
      <c r="G225" s="4">
        <v>46960</v>
      </c>
      <c r="H225" s="3">
        <f t="shared" si="7"/>
        <v>-2.0730544384095525E-4</v>
      </c>
      <c r="I225" s="3">
        <f t="shared" si="6"/>
        <v>1.4518369215746426E-2</v>
      </c>
    </row>
    <row r="226" spans="1:9" x14ac:dyDescent="0.3">
      <c r="A226" s="7">
        <v>45786</v>
      </c>
      <c r="B226" s="5" t="s">
        <v>17</v>
      </c>
      <c r="C226" s="5">
        <v>1208.56</v>
      </c>
      <c r="D226" s="5">
        <v>1217.3800000000001</v>
      </c>
      <c r="E226" s="5">
        <v>1199.74</v>
      </c>
      <c r="F226" s="5">
        <v>1206.8499999999999</v>
      </c>
      <c r="G226" s="5">
        <v>44861</v>
      </c>
      <c r="H226" s="3">
        <f t="shared" si="7"/>
        <v>9.5380277017488894E-4</v>
      </c>
      <c r="I226" s="3">
        <f t="shared" si="6"/>
        <v>1.4543120247631309E-2</v>
      </c>
    </row>
    <row r="227" spans="1:9" x14ac:dyDescent="0.3">
      <c r="A227" s="6">
        <v>45789</v>
      </c>
      <c r="B227" s="4" t="s">
        <v>17</v>
      </c>
      <c r="C227" s="4">
        <v>1218.1099999999999</v>
      </c>
      <c r="D227" s="4">
        <v>1228.93</v>
      </c>
      <c r="E227" s="4">
        <v>1207.3</v>
      </c>
      <c r="F227" s="4">
        <v>1210.06</v>
      </c>
      <c r="G227" s="4">
        <v>49285</v>
      </c>
      <c r="H227" s="3">
        <f t="shared" si="7"/>
        <v>2.659816878651064E-3</v>
      </c>
      <c r="I227" s="3">
        <f t="shared" si="6"/>
        <v>1.4590016552466249E-2</v>
      </c>
    </row>
    <row r="228" spans="1:9" x14ac:dyDescent="0.3">
      <c r="A228" s="7">
        <v>45790</v>
      </c>
      <c r="B228" s="5" t="s">
        <v>17</v>
      </c>
      <c r="C228" s="5">
        <v>1229.92</v>
      </c>
      <c r="D228" s="5">
        <v>1246.99</v>
      </c>
      <c r="E228" s="5">
        <v>1212.8599999999999</v>
      </c>
      <c r="F228" s="5">
        <v>1234.95</v>
      </c>
      <c r="G228" s="5">
        <v>21607</v>
      </c>
      <c r="H228" s="3">
        <f t="shared" si="7"/>
        <v>2.0569227972166752E-2</v>
      </c>
      <c r="I228" s="3">
        <f t="shared" si="6"/>
        <v>1.4589563359047444E-2</v>
      </c>
    </row>
    <row r="229" spans="1:9" x14ac:dyDescent="0.3">
      <c r="A229" s="6">
        <v>45791</v>
      </c>
      <c r="B229" s="4" t="s">
        <v>17</v>
      </c>
      <c r="C229" s="4">
        <v>1227.5899999999999</v>
      </c>
      <c r="D229" s="4">
        <v>1235.8</v>
      </c>
      <c r="E229" s="4">
        <v>1219.3800000000001</v>
      </c>
      <c r="F229" s="4">
        <v>1231.31</v>
      </c>
      <c r="G229" s="4">
        <v>28856</v>
      </c>
      <c r="H229" s="3">
        <f t="shared" si="7"/>
        <v>-2.9474877525406695E-3</v>
      </c>
      <c r="I229" s="3">
        <f t="shared" si="6"/>
        <v>1.448642778789898E-2</v>
      </c>
    </row>
    <row r="230" spans="1:9" x14ac:dyDescent="0.3">
      <c r="A230" s="7">
        <v>45792</v>
      </c>
      <c r="B230" s="5" t="s">
        <v>17</v>
      </c>
      <c r="C230" s="5">
        <v>1230.22</v>
      </c>
      <c r="D230" s="5">
        <v>1240.22</v>
      </c>
      <c r="E230" s="5">
        <v>1220.22</v>
      </c>
      <c r="F230" s="5">
        <v>1233.5899999999999</v>
      </c>
      <c r="G230" s="5">
        <v>42196</v>
      </c>
      <c r="H230" s="3">
        <f t="shared" si="7"/>
        <v>1.8516864152812638E-3</v>
      </c>
      <c r="I230" s="3">
        <f t="shared" si="6"/>
        <v>1.460417936991134E-2</v>
      </c>
    </row>
    <row r="231" spans="1:9" x14ac:dyDescent="0.3">
      <c r="A231" s="6">
        <v>45793</v>
      </c>
      <c r="B231" s="4" t="s">
        <v>17</v>
      </c>
      <c r="C231" s="4">
        <v>1249.73</v>
      </c>
      <c r="D231" s="4">
        <v>1257.47</v>
      </c>
      <c r="E231" s="4">
        <v>1241.99</v>
      </c>
      <c r="F231" s="4">
        <v>1247.43</v>
      </c>
      <c r="G231" s="4">
        <v>18685</v>
      </c>
      <c r="H231" s="3">
        <f t="shared" si="7"/>
        <v>1.1219286797072079E-2</v>
      </c>
      <c r="I231" s="3">
        <f t="shared" si="6"/>
        <v>1.4612938306168067E-2</v>
      </c>
    </row>
    <row r="232" spans="1:9" x14ac:dyDescent="0.3">
      <c r="A232" s="7">
        <v>45796</v>
      </c>
      <c r="B232" s="5" t="s">
        <v>17</v>
      </c>
      <c r="C232" s="5">
        <v>1253.28</v>
      </c>
      <c r="D232" s="5">
        <v>1276.1099999999999</v>
      </c>
      <c r="E232" s="5">
        <v>1230.44</v>
      </c>
      <c r="F232" s="5">
        <v>1255.1500000000001</v>
      </c>
      <c r="G232" s="5">
        <v>42401</v>
      </c>
      <c r="H232" s="3">
        <f t="shared" si="7"/>
        <v>6.1887240165781057E-3</v>
      </c>
      <c r="I232" s="3">
        <f t="shared" si="6"/>
        <v>1.4595190836209644E-2</v>
      </c>
    </row>
    <row r="233" spans="1:9" x14ac:dyDescent="0.3">
      <c r="A233" s="6">
        <v>45797</v>
      </c>
      <c r="B233" s="4" t="s">
        <v>17</v>
      </c>
      <c r="C233" s="4">
        <v>1252.42</v>
      </c>
      <c r="D233" s="4">
        <v>1272.31</v>
      </c>
      <c r="E233" s="4">
        <v>1232.52</v>
      </c>
      <c r="F233" s="4">
        <v>1249.8</v>
      </c>
      <c r="G233" s="4">
        <v>9996</v>
      </c>
      <c r="H233" s="3">
        <f t="shared" si="7"/>
        <v>-4.2624387523404663E-3</v>
      </c>
      <c r="I233" s="3">
        <f t="shared" si="6"/>
        <v>1.4593005861317553E-2</v>
      </c>
    </row>
    <row r="234" spans="1:9" x14ac:dyDescent="0.3">
      <c r="A234" s="7">
        <v>45798</v>
      </c>
      <c r="B234" s="5" t="s">
        <v>17</v>
      </c>
      <c r="C234" s="5">
        <v>1253.05</v>
      </c>
      <c r="D234" s="5">
        <v>1264.8499999999999</v>
      </c>
      <c r="E234" s="5">
        <v>1241.26</v>
      </c>
      <c r="F234" s="5">
        <v>1264.3800000000001</v>
      </c>
      <c r="G234" s="5">
        <v>27665</v>
      </c>
      <c r="H234" s="3">
        <f t="shared" si="7"/>
        <v>1.1665866538646307E-2</v>
      </c>
      <c r="I234" s="3">
        <f t="shared" si="6"/>
        <v>1.4590088879699733E-2</v>
      </c>
    </row>
    <row r="235" spans="1:9" x14ac:dyDescent="0.3">
      <c r="A235" s="6">
        <v>45799</v>
      </c>
      <c r="B235" s="4" t="s">
        <v>17</v>
      </c>
      <c r="C235" s="4">
        <v>1254.6600000000001</v>
      </c>
      <c r="D235" s="4">
        <v>1265.3</v>
      </c>
      <c r="E235" s="4">
        <v>1244.02</v>
      </c>
      <c r="F235" s="4">
        <v>1250.8800000000001</v>
      </c>
      <c r="G235" s="4">
        <v>40952</v>
      </c>
      <c r="H235" s="3">
        <f t="shared" si="7"/>
        <v>-1.0677169838181559E-2</v>
      </c>
      <c r="I235" s="3">
        <f t="shared" si="6"/>
        <v>1.4623148494474297E-2</v>
      </c>
    </row>
    <row r="236" spans="1:9" x14ac:dyDescent="0.3">
      <c r="A236" s="7">
        <v>45800</v>
      </c>
      <c r="B236" s="5" t="s">
        <v>17</v>
      </c>
      <c r="C236" s="5">
        <v>1246.45</v>
      </c>
      <c r="D236" s="5">
        <v>1257.72</v>
      </c>
      <c r="E236" s="5">
        <v>1235.19</v>
      </c>
      <c r="F236" s="5">
        <v>1247.6099999999999</v>
      </c>
      <c r="G236" s="5">
        <v>13875</v>
      </c>
      <c r="H236" s="3">
        <f t="shared" si="7"/>
        <v>-2.6141596316195071E-3</v>
      </c>
      <c r="I236" s="3">
        <f t="shared" si="6"/>
        <v>1.4613798327683437E-2</v>
      </c>
    </row>
    <row r="237" spans="1:9" x14ac:dyDescent="0.3">
      <c r="A237" s="6">
        <v>45803</v>
      </c>
      <c r="B237" s="4" t="s">
        <v>17</v>
      </c>
      <c r="C237" s="4">
        <v>1238.25</v>
      </c>
      <c r="D237" s="4">
        <v>1240.94</v>
      </c>
      <c r="E237" s="4">
        <v>1235.57</v>
      </c>
      <c r="F237" s="4">
        <v>1235.8399999999999</v>
      </c>
      <c r="G237" s="4">
        <v>41760</v>
      </c>
      <c r="H237" s="3">
        <f t="shared" si="7"/>
        <v>-9.434037880427364E-3</v>
      </c>
      <c r="I237" s="3">
        <f t="shared" si="6"/>
        <v>1.465119049422535E-2</v>
      </c>
    </row>
    <row r="238" spans="1:9" x14ac:dyDescent="0.3">
      <c r="A238" s="7">
        <v>45804</v>
      </c>
      <c r="B238" s="5" t="s">
        <v>17</v>
      </c>
      <c r="C238" s="5">
        <v>1239.3399999999999</v>
      </c>
      <c r="D238" s="5">
        <v>1251.77</v>
      </c>
      <c r="E238" s="5">
        <v>1226.9000000000001</v>
      </c>
      <c r="F238" s="5">
        <v>1245.1400000000001</v>
      </c>
      <c r="G238" s="5">
        <v>31987</v>
      </c>
      <c r="H238" s="3">
        <f t="shared" si="7"/>
        <v>7.5252459865356213E-3</v>
      </c>
      <c r="I238" s="3">
        <f t="shared" si="6"/>
        <v>1.4635143875173111E-2</v>
      </c>
    </row>
    <row r="239" spans="1:9" x14ac:dyDescent="0.3">
      <c r="A239" s="6">
        <v>45805</v>
      </c>
      <c r="B239" s="4" t="s">
        <v>17</v>
      </c>
      <c r="C239" s="4">
        <v>1266</v>
      </c>
      <c r="D239" s="4">
        <v>1280.25</v>
      </c>
      <c r="E239" s="4">
        <v>1251.74</v>
      </c>
      <c r="F239" s="4">
        <v>1264.24</v>
      </c>
      <c r="G239" s="4">
        <v>28529</v>
      </c>
      <c r="H239" s="3">
        <f t="shared" si="7"/>
        <v>1.5339640522350826E-2</v>
      </c>
      <c r="I239" s="3">
        <f t="shared" si="6"/>
        <v>1.466554012100544E-2</v>
      </c>
    </row>
    <row r="240" spans="1:9" x14ac:dyDescent="0.3">
      <c r="A240" s="7">
        <v>45806</v>
      </c>
      <c r="B240" s="5" t="s">
        <v>17</v>
      </c>
      <c r="C240" s="5">
        <v>1274.3900000000001</v>
      </c>
      <c r="D240" s="5">
        <v>1291.3</v>
      </c>
      <c r="E240" s="5">
        <v>1257.48</v>
      </c>
      <c r="F240" s="5">
        <v>1268.1099999999999</v>
      </c>
      <c r="G240" s="5">
        <v>25027</v>
      </c>
      <c r="H240" s="3">
        <f t="shared" si="7"/>
        <v>3.0611276339934592E-3</v>
      </c>
      <c r="I240" s="3">
        <f t="shared" si="6"/>
        <v>1.4610256051528603E-2</v>
      </c>
    </row>
    <row r="241" spans="1:9" x14ac:dyDescent="0.3">
      <c r="A241" s="6">
        <v>45807</v>
      </c>
      <c r="B241" s="4" t="s">
        <v>17</v>
      </c>
      <c r="C241" s="4">
        <v>1274.04</v>
      </c>
      <c r="D241" s="4">
        <v>1289.19</v>
      </c>
      <c r="E241" s="4">
        <v>1258.8900000000001</v>
      </c>
      <c r="F241" s="4">
        <v>1269.6099999999999</v>
      </c>
      <c r="G241" s="4">
        <v>21609</v>
      </c>
      <c r="H241" s="3">
        <f t="shared" si="7"/>
        <v>1.182862685413726E-3</v>
      </c>
      <c r="I241" s="3">
        <f t="shared" si="6"/>
        <v>1.4610349748045809E-2</v>
      </c>
    </row>
    <row r="242" spans="1:9" x14ac:dyDescent="0.3">
      <c r="A242" s="7">
        <v>45810</v>
      </c>
      <c r="B242" s="5" t="s">
        <v>17</v>
      </c>
      <c r="C242" s="5">
        <v>1248.81</v>
      </c>
      <c r="D242" s="5">
        <v>1260.17</v>
      </c>
      <c r="E242" s="5">
        <v>1237.45</v>
      </c>
      <c r="F242" s="5">
        <v>1255.99</v>
      </c>
      <c r="G242" s="5">
        <v>20250</v>
      </c>
      <c r="H242" s="3">
        <f t="shared" si="7"/>
        <v>-1.0727703783051403E-2</v>
      </c>
      <c r="I242" s="3">
        <f t="shared" si="6"/>
        <v>1.4612073703424934E-2</v>
      </c>
    </row>
    <row r="243" spans="1:9" x14ac:dyDescent="0.3">
      <c r="A243" s="6">
        <v>45811</v>
      </c>
      <c r="B243" s="4" t="s">
        <v>17</v>
      </c>
      <c r="C243" s="4">
        <v>1236.74</v>
      </c>
      <c r="D243" s="4">
        <v>1247.47</v>
      </c>
      <c r="E243" s="4">
        <v>1226.02</v>
      </c>
      <c r="F243" s="4">
        <v>1245.22</v>
      </c>
      <c r="G243" s="4">
        <v>25063</v>
      </c>
      <c r="H243" s="3">
        <f t="shared" si="7"/>
        <v>-8.5749090358999535E-3</v>
      </c>
      <c r="I243" s="3">
        <f t="shared" si="6"/>
        <v>1.460722083516775E-2</v>
      </c>
    </row>
    <row r="244" spans="1:9" x14ac:dyDescent="0.3">
      <c r="A244" s="7">
        <v>45812</v>
      </c>
      <c r="B244" s="5" t="s">
        <v>17</v>
      </c>
      <c r="C244" s="5">
        <v>1229.31</v>
      </c>
      <c r="D244" s="5">
        <v>1249.4000000000001</v>
      </c>
      <c r="E244" s="5">
        <v>1209.23</v>
      </c>
      <c r="F244" s="5">
        <v>1226.93</v>
      </c>
      <c r="G244" s="5">
        <v>32463</v>
      </c>
      <c r="H244" s="3">
        <f t="shared" si="7"/>
        <v>-1.4688167552721577E-2</v>
      </c>
      <c r="I244" s="3">
        <f t="shared" si="6"/>
        <v>1.4611105102967568E-2</v>
      </c>
    </row>
    <row r="245" spans="1:9" x14ac:dyDescent="0.3">
      <c r="A245" s="6">
        <v>45813</v>
      </c>
      <c r="B245" s="4" t="s">
        <v>17</v>
      </c>
      <c r="C245" s="4">
        <v>1195.0999999999999</v>
      </c>
      <c r="D245" s="4">
        <v>1207.55</v>
      </c>
      <c r="E245" s="4">
        <v>1182.6600000000001</v>
      </c>
      <c r="F245" s="4">
        <v>1194.03</v>
      </c>
      <c r="G245" s="4">
        <v>24150</v>
      </c>
      <c r="H245" s="3">
        <f t="shared" si="7"/>
        <v>-2.6814895715322057E-2</v>
      </c>
      <c r="I245" s="3">
        <f t="shared" si="6"/>
        <v>1.4558142880438786E-2</v>
      </c>
    </row>
    <row r="246" spans="1:9" x14ac:dyDescent="0.3">
      <c r="A246" s="7">
        <v>45814</v>
      </c>
      <c r="B246" s="5" t="s">
        <v>17</v>
      </c>
      <c r="C246" s="5">
        <v>1198.17</v>
      </c>
      <c r="D246" s="5">
        <v>1211.1199999999999</v>
      </c>
      <c r="E246" s="5">
        <v>1185.23</v>
      </c>
      <c r="F246" s="5">
        <v>1188.44</v>
      </c>
      <c r="G246" s="5">
        <v>24863</v>
      </c>
      <c r="H246" s="3">
        <f t="shared" si="7"/>
        <v>-4.6816244147968797E-3</v>
      </c>
      <c r="I246" s="3">
        <f t="shared" si="6"/>
        <v>1.4508119842928914E-2</v>
      </c>
    </row>
    <row r="247" spans="1:9" x14ac:dyDescent="0.3">
      <c r="A247" s="6">
        <v>45817</v>
      </c>
      <c r="B247" s="4" t="s">
        <v>17</v>
      </c>
      <c r="C247" s="4">
        <v>1186.44</v>
      </c>
      <c r="D247" s="4">
        <v>1189.3599999999999</v>
      </c>
      <c r="E247" s="4">
        <v>1183.53</v>
      </c>
      <c r="F247" s="4">
        <v>1184.27</v>
      </c>
      <c r="G247" s="4">
        <v>49275</v>
      </c>
      <c r="H247" s="3">
        <f t="shared" si="7"/>
        <v>-3.5088014540069945E-3</v>
      </c>
      <c r="I247" s="3">
        <f t="shared" si="6"/>
        <v>1.4504234015161547E-2</v>
      </c>
    </row>
    <row r="248" spans="1:9" x14ac:dyDescent="0.3">
      <c r="A248" s="7">
        <v>45818</v>
      </c>
      <c r="B248" s="5" t="s">
        <v>17</v>
      </c>
      <c r="C248" s="5">
        <v>1209.1500000000001</v>
      </c>
      <c r="D248" s="5">
        <v>1221.3699999999999</v>
      </c>
      <c r="E248" s="5">
        <v>1196.93</v>
      </c>
      <c r="F248" s="5">
        <v>1217.42</v>
      </c>
      <c r="G248" s="5">
        <v>13112</v>
      </c>
      <c r="H248" s="3">
        <f t="shared" si="7"/>
        <v>2.7991927516529246E-2</v>
      </c>
      <c r="I248" s="3">
        <f t="shared" si="6"/>
        <v>1.4537637968955325E-2</v>
      </c>
    </row>
    <row r="249" spans="1:9" x14ac:dyDescent="0.3">
      <c r="A249" s="6">
        <v>45819</v>
      </c>
      <c r="B249" s="4" t="s">
        <v>17</v>
      </c>
      <c r="C249" s="4">
        <v>1240.68</v>
      </c>
      <c r="D249" s="4">
        <v>1254.26</v>
      </c>
      <c r="E249" s="4">
        <v>1227.0999999999999</v>
      </c>
      <c r="F249" s="4">
        <v>1241.93</v>
      </c>
      <c r="G249" s="4">
        <v>1481</v>
      </c>
      <c r="H249" s="3">
        <f t="shared" si="7"/>
        <v>2.0132739728277824E-2</v>
      </c>
      <c r="I249" s="3">
        <f t="shared" si="6"/>
        <v>1.4347121832706748E-2</v>
      </c>
    </row>
    <row r="250" spans="1:9" x14ac:dyDescent="0.3">
      <c r="A250" s="7">
        <v>45820</v>
      </c>
      <c r="B250" s="5" t="s">
        <v>17</v>
      </c>
      <c r="C250" s="5">
        <v>1252.82</v>
      </c>
      <c r="D250" s="5">
        <v>1266.55</v>
      </c>
      <c r="E250" s="5">
        <v>1239.0899999999999</v>
      </c>
      <c r="F250" s="5">
        <v>1250.95</v>
      </c>
      <c r="G250" s="5">
        <v>35888</v>
      </c>
      <c r="H250" s="3">
        <f t="shared" si="7"/>
        <v>7.2628892127575475E-3</v>
      </c>
      <c r="I250" s="3">
        <f t="shared" si="6"/>
        <v>1.4265871668364171E-2</v>
      </c>
    </row>
    <row r="251" spans="1:9" x14ac:dyDescent="0.3">
      <c r="A251" s="6">
        <v>45821</v>
      </c>
      <c r="B251" s="4" t="s">
        <v>17</v>
      </c>
      <c r="C251" s="4">
        <v>1276.1500000000001</v>
      </c>
      <c r="D251" s="4">
        <v>1286.47</v>
      </c>
      <c r="E251" s="4">
        <v>1265.8399999999999</v>
      </c>
      <c r="F251" s="4">
        <v>1284.54</v>
      </c>
      <c r="G251" s="4">
        <v>35008</v>
      </c>
      <c r="H251" s="3">
        <f t="shared" si="7"/>
        <v>2.685159278947993E-2</v>
      </c>
      <c r="I251" s="3">
        <f t="shared" si="6"/>
        <v>1.4254034025341972E-2</v>
      </c>
    </row>
    <row r="252" spans="1:9" x14ac:dyDescent="0.3">
      <c r="A252" s="7">
        <v>45824</v>
      </c>
      <c r="B252" s="5" t="s">
        <v>17</v>
      </c>
      <c r="C252" s="5">
        <v>1308.96</v>
      </c>
      <c r="D252" s="5">
        <v>1326</v>
      </c>
      <c r="E252" s="5">
        <v>1291.92</v>
      </c>
      <c r="F252" s="5">
        <v>1307.56</v>
      </c>
      <c r="G252" s="5">
        <v>46080</v>
      </c>
      <c r="H252" s="3">
        <f t="shared" si="7"/>
        <v>1.7920812119513588E-2</v>
      </c>
      <c r="I252" s="3">
        <f t="shared" si="6"/>
        <v>1.4065095577789236E-2</v>
      </c>
    </row>
    <row r="253" spans="1:9" x14ac:dyDescent="0.3">
      <c r="A253" s="6">
        <v>45825</v>
      </c>
      <c r="B253" s="4" t="s">
        <v>17</v>
      </c>
      <c r="C253" s="4">
        <v>1267.9100000000001</v>
      </c>
      <c r="D253" s="4">
        <v>1281.49</v>
      </c>
      <c r="E253" s="4">
        <v>1254.32</v>
      </c>
      <c r="F253" s="4">
        <v>1275.21</v>
      </c>
      <c r="G253" s="4">
        <v>35020</v>
      </c>
      <c r="H253" s="3">
        <f t="shared" si="7"/>
        <v>-2.4740738474716199E-2</v>
      </c>
      <c r="I253" s="3">
        <f t="shared" si="6"/>
        <v>1.3982960295513118E-2</v>
      </c>
    </row>
    <row r="254" spans="1:9" x14ac:dyDescent="0.3">
      <c r="A254" s="7">
        <v>45826</v>
      </c>
      <c r="B254" s="5" t="s">
        <v>17</v>
      </c>
      <c r="C254" s="5">
        <v>1280.3</v>
      </c>
      <c r="D254" s="5">
        <v>1292.8399999999999</v>
      </c>
      <c r="E254" s="5">
        <v>1267.76</v>
      </c>
      <c r="F254" s="5">
        <v>1292.78</v>
      </c>
      <c r="G254" s="5">
        <v>21581</v>
      </c>
      <c r="H254" s="3">
        <f t="shared" si="7"/>
        <v>1.3778122818986627E-2</v>
      </c>
      <c r="I254" s="3">
        <f t="shared" si="6"/>
        <v>1.3858464702784111E-2</v>
      </c>
    </row>
    <row r="255" spans="1:9" x14ac:dyDescent="0.3">
      <c r="A255" s="6">
        <v>45827</v>
      </c>
      <c r="B255" s="4" t="s">
        <v>17</v>
      </c>
      <c r="C255" s="4">
        <v>1307.72</v>
      </c>
      <c r="D255" s="4">
        <v>1320.14</v>
      </c>
      <c r="E255" s="4">
        <v>1295.31</v>
      </c>
      <c r="F255" s="4">
        <v>1304.73</v>
      </c>
      <c r="G255" s="4">
        <v>5090</v>
      </c>
      <c r="H255" s="3">
        <f t="shared" si="7"/>
        <v>9.2436454771887295E-3</v>
      </c>
      <c r="I255" s="3">
        <f t="shared" si="6"/>
        <v>1.3821106362712983E-2</v>
      </c>
    </row>
    <row r="256" spans="1:9" x14ac:dyDescent="0.3">
      <c r="A256" s="7">
        <v>45828</v>
      </c>
      <c r="B256" s="5" t="s">
        <v>17</v>
      </c>
      <c r="C256" s="5">
        <v>1302.53</v>
      </c>
      <c r="D256" s="5">
        <v>1325.32</v>
      </c>
      <c r="E256" s="5">
        <v>1279.75</v>
      </c>
      <c r="F256" s="5">
        <v>1300.29</v>
      </c>
      <c r="G256" s="5">
        <v>37408</v>
      </c>
      <c r="H256" s="3">
        <f t="shared" si="7"/>
        <v>-3.4030029201444394E-3</v>
      </c>
      <c r="I256" s="3">
        <f t="shared" si="6"/>
        <v>1.3821916998418086E-2</v>
      </c>
    </row>
    <row r="257" spans="1:9" x14ac:dyDescent="0.3">
      <c r="A257" s="6">
        <v>45831</v>
      </c>
      <c r="B257" s="4" t="s">
        <v>17</v>
      </c>
      <c r="C257" s="4">
        <v>1280.95</v>
      </c>
      <c r="D257" s="4">
        <v>1289.02</v>
      </c>
      <c r="E257" s="4">
        <v>1272.8900000000001</v>
      </c>
      <c r="F257" s="4">
        <v>1277.6199999999999</v>
      </c>
      <c r="G257" s="4">
        <v>2341</v>
      </c>
      <c r="H257" s="3">
        <f t="shared" si="7"/>
        <v>-1.7434572287720489E-2</v>
      </c>
      <c r="I257" s="3">
        <f t="shared" si="6"/>
        <v>1.3832238493748573E-2</v>
      </c>
    </row>
    <row r="258" spans="1:9" x14ac:dyDescent="0.3">
      <c r="A258" s="7">
        <v>45832</v>
      </c>
      <c r="B258" s="5" t="s">
        <v>17</v>
      </c>
      <c r="C258" s="5">
        <v>1290.1199999999999</v>
      </c>
      <c r="D258" s="5">
        <v>1312.22</v>
      </c>
      <c r="E258" s="5">
        <v>1268.02</v>
      </c>
      <c r="F258" s="5">
        <v>1287.55</v>
      </c>
      <c r="G258" s="5">
        <v>13254</v>
      </c>
      <c r="H258" s="3">
        <f t="shared" si="7"/>
        <v>7.7722640534744793E-3</v>
      </c>
      <c r="I258" s="3">
        <f t="shared" si="6"/>
        <v>1.3751270495240197E-2</v>
      </c>
    </row>
    <row r="259" spans="1:9" x14ac:dyDescent="0.3">
      <c r="A259" s="6">
        <v>45833</v>
      </c>
      <c r="B259" s="4" t="s">
        <v>17</v>
      </c>
      <c r="C259" s="4">
        <v>1256.4100000000001</v>
      </c>
      <c r="D259" s="4">
        <v>1274.79</v>
      </c>
      <c r="E259" s="4">
        <v>1238.03</v>
      </c>
      <c r="F259" s="4">
        <v>1254.56</v>
      </c>
      <c r="G259" s="4">
        <v>3421</v>
      </c>
      <c r="H259" s="3">
        <f t="shared" si="7"/>
        <v>-2.562230592986681E-2</v>
      </c>
      <c r="I259" s="3">
        <f t="shared" si="6"/>
        <v>1.3746165492527765E-2</v>
      </c>
    </row>
    <row r="260" spans="1:9" x14ac:dyDescent="0.3">
      <c r="A260" s="7">
        <v>45834</v>
      </c>
      <c r="B260" s="5" t="s">
        <v>17</v>
      </c>
      <c r="C260" s="5">
        <v>1250.21</v>
      </c>
      <c r="D260" s="5">
        <v>1270.5</v>
      </c>
      <c r="E260" s="5">
        <v>1229.9100000000001</v>
      </c>
      <c r="F260" s="5">
        <v>1254.52</v>
      </c>
      <c r="G260" s="5">
        <v>12918</v>
      </c>
      <c r="H260" s="3">
        <f t="shared" si="7"/>
        <v>-3.188368830503413E-5</v>
      </c>
      <c r="I260" s="3">
        <f t="shared" si="6"/>
        <v>1.3565146133410639E-2</v>
      </c>
    </row>
    <row r="261" spans="1:9" x14ac:dyDescent="0.3">
      <c r="A261" s="6">
        <v>45835</v>
      </c>
      <c r="B261" s="4" t="s">
        <v>17</v>
      </c>
      <c r="C261" s="4">
        <v>1253.0899999999999</v>
      </c>
      <c r="D261" s="4">
        <v>1262.3599999999999</v>
      </c>
      <c r="E261" s="4">
        <v>1243.81</v>
      </c>
      <c r="F261" s="4">
        <v>1245.0999999999999</v>
      </c>
      <c r="G261" s="4">
        <v>47617</v>
      </c>
      <c r="H261" s="3">
        <f t="shared" si="7"/>
        <v>-7.5088480056117665E-3</v>
      </c>
      <c r="I261" s="3">
        <f t="shared" si="6"/>
        <v>1.3568249269013571E-2</v>
      </c>
    </row>
    <row r="262" spans="1:9" x14ac:dyDescent="0.3">
      <c r="A262" s="7">
        <v>45838</v>
      </c>
      <c r="B262" s="5" t="s">
        <v>17</v>
      </c>
      <c r="C262" s="5">
        <v>1217.6300000000001</v>
      </c>
      <c r="D262" s="5">
        <v>1226.76</v>
      </c>
      <c r="E262" s="5">
        <v>1208.5</v>
      </c>
      <c r="F262" s="5">
        <v>1225.8</v>
      </c>
      <c r="G262" s="5">
        <v>5806</v>
      </c>
      <c r="H262" s="3">
        <f t="shared" si="7"/>
        <v>-1.5500762990924389E-2</v>
      </c>
      <c r="I262" s="3">
        <f t="shared" si="6"/>
        <v>1.3703169731299656E-2</v>
      </c>
    </row>
    <row r="264" spans="1:9" x14ac:dyDescent="0.3">
      <c r="A264" t="s">
        <v>1192</v>
      </c>
      <c r="B264" t="s">
        <v>1193</v>
      </c>
      <c r="C264" t="s">
        <v>1194</v>
      </c>
      <c r="D264" t="s">
        <v>1195</v>
      </c>
      <c r="E264" t="s">
        <v>1196</v>
      </c>
      <c r="F264" t="s">
        <v>1197</v>
      </c>
      <c r="G264" t="s">
        <v>1198</v>
      </c>
    </row>
    <row r="265" spans="1:9" x14ac:dyDescent="0.3">
      <c r="A265" s="6">
        <v>45658</v>
      </c>
      <c r="B265" s="4" t="s">
        <v>18</v>
      </c>
      <c r="C265" s="4">
        <v>1974.24</v>
      </c>
      <c r="D265" s="4">
        <v>1983.08</v>
      </c>
      <c r="E265" s="4">
        <v>1965.4</v>
      </c>
      <c r="F265" s="4">
        <v>1967.98</v>
      </c>
      <c r="G265" s="4">
        <v>45064</v>
      </c>
      <c r="H265" s="3">
        <f>IFERROR((F265-F264)/F264,0)</f>
        <v>0</v>
      </c>
      <c r="I265" s="3">
        <f>_xlfn.STDEV.S(H265:H393)</f>
        <v>1.3745344381700582E-2</v>
      </c>
    </row>
    <row r="266" spans="1:9" x14ac:dyDescent="0.3">
      <c r="A266" s="7">
        <v>45659</v>
      </c>
      <c r="B266" s="5" t="s">
        <v>18</v>
      </c>
      <c r="C266" s="5">
        <v>2030.8</v>
      </c>
      <c r="D266" s="5">
        <v>2047.32</v>
      </c>
      <c r="E266" s="5">
        <v>2014.27</v>
      </c>
      <c r="F266" s="5">
        <v>2034.15</v>
      </c>
      <c r="G266" s="5">
        <v>28570</v>
      </c>
      <c r="H266" s="3">
        <f>IFERROR((F266-F265)/F265,0)</f>
        <v>3.3623309179971375E-2</v>
      </c>
      <c r="I266" s="3">
        <f t="shared" ref="I266:I329" si="8">_xlfn.STDEV.S(H266:H394)</f>
        <v>1.3798935289462822E-2</v>
      </c>
    </row>
    <row r="267" spans="1:9" x14ac:dyDescent="0.3">
      <c r="A267" s="6">
        <v>45660</v>
      </c>
      <c r="B267" s="4" t="s">
        <v>18</v>
      </c>
      <c r="C267" s="4">
        <v>2021.01</v>
      </c>
      <c r="D267" s="4">
        <v>2026.12</v>
      </c>
      <c r="E267" s="4">
        <v>2015.9</v>
      </c>
      <c r="F267" s="4">
        <v>2015.94</v>
      </c>
      <c r="G267" s="4">
        <v>12745</v>
      </c>
      <c r="H267" s="3">
        <f t="shared" ref="H267:H330" si="9">IFERROR((F267-F266)/F266,0)</f>
        <v>-8.9521421724061828E-3</v>
      </c>
      <c r="I267" s="3">
        <f t="shared" si="8"/>
        <v>1.354698944940892E-2</v>
      </c>
    </row>
    <row r="268" spans="1:9" x14ac:dyDescent="0.3">
      <c r="A268" s="7">
        <v>45663</v>
      </c>
      <c r="B268" s="5" t="s">
        <v>18</v>
      </c>
      <c r="C268" s="5">
        <v>1992.73</v>
      </c>
      <c r="D268" s="5">
        <v>2018.24</v>
      </c>
      <c r="E268" s="5">
        <v>1967.23</v>
      </c>
      <c r="F268" s="5">
        <v>2007.26</v>
      </c>
      <c r="G268" s="5">
        <v>15288</v>
      </c>
      <c r="H268" s="3">
        <f t="shared" si="9"/>
        <v>-4.3056837009038283E-3</v>
      </c>
      <c r="I268" s="3">
        <f t="shared" si="8"/>
        <v>1.3518260409989571E-2</v>
      </c>
    </row>
    <row r="269" spans="1:9" x14ac:dyDescent="0.3">
      <c r="A269" s="6">
        <v>45664</v>
      </c>
      <c r="B269" s="4" t="s">
        <v>18</v>
      </c>
      <c r="C269" s="4">
        <v>1972.17</v>
      </c>
      <c r="D269" s="4">
        <v>1991.18</v>
      </c>
      <c r="E269" s="4">
        <v>1953.17</v>
      </c>
      <c r="F269" s="4">
        <v>1987.12</v>
      </c>
      <c r="G269" s="4">
        <v>4342</v>
      </c>
      <c r="H269" s="3">
        <f t="shared" si="9"/>
        <v>-1.0033578111455466E-2</v>
      </c>
      <c r="I269" s="3">
        <f t="shared" si="8"/>
        <v>1.3510166412238171E-2</v>
      </c>
    </row>
    <row r="270" spans="1:9" x14ac:dyDescent="0.3">
      <c r="A270" s="7">
        <v>45665</v>
      </c>
      <c r="B270" s="5" t="s">
        <v>18</v>
      </c>
      <c r="C270" s="5">
        <v>2005.09</v>
      </c>
      <c r="D270" s="5">
        <v>2034.91</v>
      </c>
      <c r="E270" s="5">
        <v>1975.28</v>
      </c>
      <c r="F270" s="5">
        <v>2003.07</v>
      </c>
      <c r="G270" s="5">
        <v>24411</v>
      </c>
      <c r="H270" s="3">
        <f t="shared" si="9"/>
        <v>8.0266918958090336E-3</v>
      </c>
      <c r="I270" s="3">
        <f t="shared" si="8"/>
        <v>1.3484424583680227E-2</v>
      </c>
    </row>
    <row r="271" spans="1:9" x14ac:dyDescent="0.3">
      <c r="A271" s="6">
        <v>45666</v>
      </c>
      <c r="B271" s="4" t="s">
        <v>18</v>
      </c>
      <c r="C271" s="4">
        <v>1999.94</v>
      </c>
      <c r="D271" s="4">
        <v>2032.18</v>
      </c>
      <c r="E271" s="4">
        <v>1967.71</v>
      </c>
      <c r="F271" s="4">
        <v>1998.6</v>
      </c>
      <c r="G271" s="4">
        <v>4093</v>
      </c>
      <c r="H271" s="3">
        <f t="shared" si="9"/>
        <v>-2.231574533091718E-3</v>
      </c>
      <c r="I271" s="3">
        <f t="shared" si="8"/>
        <v>1.3471666050844419E-2</v>
      </c>
    </row>
    <row r="272" spans="1:9" x14ac:dyDescent="0.3">
      <c r="A272" s="7">
        <v>45667</v>
      </c>
      <c r="B272" s="5" t="s">
        <v>18</v>
      </c>
      <c r="C272" s="5">
        <v>1960.4</v>
      </c>
      <c r="D272" s="5">
        <v>1980.14</v>
      </c>
      <c r="E272" s="5">
        <v>1940.66</v>
      </c>
      <c r="F272" s="5">
        <v>1974.95</v>
      </c>
      <c r="G272" s="5">
        <v>45413</v>
      </c>
      <c r="H272" s="3">
        <f t="shared" si="9"/>
        <v>-1.1833283298308749E-2</v>
      </c>
      <c r="I272" s="3">
        <f t="shared" si="8"/>
        <v>1.3546462756555114E-2</v>
      </c>
    </row>
    <row r="273" spans="1:9" x14ac:dyDescent="0.3">
      <c r="A273" s="6">
        <v>45670</v>
      </c>
      <c r="B273" s="4" t="s">
        <v>18</v>
      </c>
      <c r="C273" s="4">
        <v>1986.24</v>
      </c>
      <c r="D273" s="4">
        <v>1997.86</v>
      </c>
      <c r="E273" s="4">
        <v>1974.62</v>
      </c>
      <c r="F273" s="4">
        <v>1991.84</v>
      </c>
      <c r="G273" s="4">
        <v>40214</v>
      </c>
      <c r="H273" s="3">
        <f t="shared" si="9"/>
        <v>8.5521152434238201E-3</v>
      </c>
      <c r="I273" s="3">
        <f t="shared" si="8"/>
        <v>1.3495349024095122E-2</v>
      </c>
    </row>
    <row r="274" spans="1:9" x14ac:dyDescent="0.3">
      <c r="A274" s="7">
        <v>45671</v>
      </c>
      <c r="B274" s="5" t="s">
        <v>18</v>
      </c>
      <c r="C274" s="5">
        <v>2007.88</v>
      </c>
      <c r="D274" s="5">
        <v>2029.17</v>
      </c>
      <c r="E274" s="5">
        <v>1986.58</v>
      </c>
      <c r="F274" s="5">
        <v>2012.28</v>
      </c>
      <c r="G274" s="5">
        <v>49901</v>
      </c>
      <c r="H274" s="3">
        <f t="shared" si="9"/>
        <v>1.0261868423166547E-2</v>
      </c>
      <c r="I274" s="3">
        <f t="shared" si="8"/>
        <v>1.349278338459148E-2</v>
      </c>
    </row>
    <row r="275" spans="1:9" x14ac:dyDescent="0.3">
      <c r="A275" s="6">
        <v>45672</v>
      </c>
      <c r="B275" s="4" t="s">
        <v>18</v>
      </c>
      <c r="C275" s="4">
        <v>2017.46</v>
      </c>
      <c r="D275" s="4">
        <v>2041.64</v>
      </c>
      <c r="E275" s="4">
        <v>1993.28</v>
      </c>
      <c r="F275" s="4">
        <v>2011.07</v>
      </c>
      <c r="G275" s="4">
        <v>6626</v>
      </c>
      <c r="H275" s="3">
        <f t="shared" si="9"/>
        <v>-6.0130796906992883E-4</v>
      </c>
      <c r="I275" s="3">
        <f t="shared" si="8"/>
        <v>1.3469131756399449E-2</v>
      </c>
    </row>
    <row r="276" spans="1:9" x14ac:dyDescent="0.3">
      <c r="A276" s="7">
        <v>45673</v>
      </c>
      <c r="B276" s="5" t="s">
        <v>18</v>
      </c>
      <c r="C276" s="5">
        <v>1985.13</v>
      </c>
      <c r="D276" s="5">
        <v>2011.13</v>
      </c>
      <c r="E276" s="5">
        <v>1959.13</v>
      </c>
      <c r="F276" s="5">
        <v>1994.8</v>
      </c>
      <c r="G276" s="5">
        <v>20982</v>
      </c>
      <c r="H276" s="3">
        <f t="shared" si="9"/>
        <v>-8.0902206288194761E-3</v>
      </c>
      <c r="I276" s="3">
        <f t="shared" si="8"/>
        <v>1.3478081094243114E-2</v>
      </c>
    </row>
    <row r="277" spans="1:9" x14ac:dyDescent="0.3">
      <c r="A277" s="6">
        <v>45674</v>
      </c>
      <c r="B277" s="4" t="s">
        <v>18</v>
      </c>
      <c r="C277" s="4">
        <v>2062.31</v>
      </c>
      <c r="D277" s="4">
        <v>2081.71</v>
      </c>
      <c r="E277" s="4">
        <v>2042.9</v>
      </c>
      <c r="F277" s="4">
        <v>2051.12</v>
      </c>
      <c r="G277" s="4">
        <v>20440</v>
      </c>
      <c r="H277" s="3">
        <f t="shared" si="9"/>
        <v>2.8233406857830327E-2</v>
      </c>
      <c r="I277" s="3">
        <f t="shared" si="8"/>
        <v>1.3451908435119918E-2</v>
      </c>
    </row>
    <row r="278" spans="1:9" x14ac:dyDescent="0.3">
      <c r="A278" s="7">
        <v>45677</v>
      </c>
      <c r="B278" s="5" t="s">
        <v>18</v>
      </c>
      <c r="C278" s="5">
        <v>2066.25</v>
      </c>
      <c r="D278" s="5">
        <v>2087.27</v>
      </c>
      <c r="E278" s="5">
        <v>2045.23</v>
      </c>
      <c r="F278" s="5">
        <v>2060.42</v>
      </c>
      <c r="G278" s="5">
        <v>39158</v>
      </c>
      <c r="H278" s="3">
        <f t="shared" si="9"/>
        <v>4.5341081945474582E-3</v>
      </c>
      <c r="I278" s="3">
        <f t="shared" si="8"/>
        <v>1.3235838609500878E-2</v>
      </c>
    </row>
    <row r="279" spans="1:9" x14ac:dyDescent="0.3">
      <c r="A279" s="6">
        <v>45678</v>
      </c>
      <c r="B279" s="4" t="s">
        <v>18</v>
      </c>
      <c r="C279" s="4">
        <v>2026.64</v>
      </c>
      <c r="D279" s="4">
        <v>2047.22</v>
      </c>
      <c r="E279" s="4">
        <v>2006.06</v>
      </c>
      <c r="F279" s="4">
        <v>2028.09</v>
      </c>
      <c r="G279" s="4">
        <v>22563</v>
      </c>
      <c r="H279" s="3">
        <f t="shared" si="9"/>
        <v>-1.5690975626328686E-2</v>
      </c>
      <c r="I279" s="3">
        <f t="shared" si="8"/>
        <v>1.3260435578242035E-2</v>
      </c>
    </row>
    <row r="280" spans="1:9" x14ac:dyDescent="0.3">
      <c r="A280" s="7">
        <v>45679</v>
      </c>
      <c r="B280" s="5" t="s">
        <v>18</v>
      </c>
      <c r="C280" s="5">
        <v>2050.9299999999998</v>
      </c>
      <c r="D280" s="5">
        <v>2072.6999999999998</v>
      </c>
      <c r="E280" s="5">
        <v>2029.16</v>
      </c>
      <c r="F280" s="5">
        <v>2065.04</v>
      </c>
      <c r="G280" s="5">
        <v>4380</v>
      </c>
      <c r="H280" s="3">
        <f t="shared" si="9"/>
        <v>1.8219112564038107E-2</v>
      </c>
      <c r="I280" s="3">
        <f t="shared" si="8"/>
        <v>1.3201178860046849E-2</v>
      </c>
    </row>
    <row r="281" spans="1:9" x14ac:dyDescent="0.3">
      <c r="A281" s="6">
        <v>45680</v>
      </c>
      <c r="B281" s="4" t="s">
        <v>18</v>
      </c>
      <c r="C281" s="4">
        <v>2037.25</v>
      </c>
      <c r="D281" s="4">
        <v>2049.66</v>
      </c>
      <c r="E281" s="4">
        <v>2024.84</v>
      </c>
      <c r="F281" s="4">
        <v>2043.38</v>
      </c>
      <c r="G281" s="4">
        <v>21017</v>
      </c>
      <c r="H281" s="3">
        <f t="shared" si="9"/>
        <v>-1.0488900941386053E-2</v>
      </c>
      <c r="I281" s="3">
        <f t="shared" si="8"/>
        <v>1.3212185296128607E-2</v>
      </c>
    </row>
    <row r="282" spans="1:9" x14ac:dyDescent="0.3">
      <c r="A282" s="7">
        <v>45681</v>
      </c>
      <c r="B282" s="5" t="s">
        <v>18</v>
      </c>
      <c r="C282" s="5">
        <v>2118.5500000000002</v>
      </c>
      <c r="D282" s="5">
        <v>2147.9</v>
      </c>
      <c r="E282" s="5">
        <v>2089.1999999999998</v>
      </c>
      <c r="F282" s="5">
        <v>2115.6999999999998</v>
      </c>
      <c r="G282" s="5">
        <v>18343</v>
      </c>
      <c r="H282" s="3">
        <f t="shared" si="9"/>
        <v>3.5392340142313079E-2</v>
      </c>
      <c r="I282" s="3">
        <f t="shared" si="8"/>
        <v>1.3311969963788313E-2</v>
      </c>
    </row>
    <row r="283" spans="1:9" x14ac:dyDescent="0.3">
      <c r="A283" s="6">
        <v>45684</v>
      </c>
      <c r="B283" s="4" t="s">
        <v>18</v>
      </c>
      <c r="C283" s="4">
        <v>2105.25</v>
      </c>
      <c r="D283" s="4">
        <v>2130.79</v>
      </c>
      <c r="E283" s="4">
        <v>2079.6999999999998</v>
      </c>
      <c r="F283" s="4">
        <v>2118.33</v>
      </c>
      <c r="G283" s="4">
        <v>16251</v>
      </c>
      <c r="H283" s="3">
        <f t="shared" si="9"/>
        <v>1.2430873942430919E-3</v>
      </c>
      <c r="I283" s="3">
        <f t="shared" si="8"/>
        <v>1.3032854193733741E-2</v>
      </c>
    </row>
    <row r="284" spans="1:9" x14ac:dyDescent="0.3">
      <c r="A284" s="7">
        <v>45685</v>
      </c>
      <c r="B284" s="5" t="s">
        <v>18</v>
      </c>
      <c r="C284" s="5">
        <v>2152.8200000000002</v>
      </c>
      <c r="D284" s="5">
        <v>2180.25</v>
      </c>
      <c r="E284" s="5">
        <v>2125.39</v>
      </c>
      <c r="F284" s="5">
        <v>2146.06</v>
      </c>
      <c r="G284" s="5">
        <v>12536</v>
      </c>
      <c r="H284" s="3">
        <f t="shared" si="9"/>
        <v>1.3090500535799436E-2</v>
      </c>
      <c r="I284" s="3">
        <f t="shared" si="8"/>
        <v>1.3058094325536817E-2</v>
      </c>
    </row>
    <row r="285" spans="1:9" x14ac:dyDescent="0.3">
      <c r="A285" s="6">
        <v>45686</v>
      </c>
      <c r="B285" s="4" t="s">
        <v>18</v>
      </c>
      <c r="C285" s="4">
        <v>2098.5700000000002</v>
      </c>
      <c r="D285" s="4">
        <v>2116.4499999999998</v>
      </c>
      <c r="E285" s="4">
        <v>2080.6999999999998</v>
      </c>
      <c r="F285" s="4">
        <v>2091.0500000000002</v>
      </c>
      <c r="G285" s="4">
        <v>9712</v>
      </c>
      <c r="H285" s="3">
        <f t="shared" si="9"/>
        <v>-2.5633020512007942E-2</v>
      </c>
      <c r="I285" s="3">
        <f t="shared" si="8"/>
        <v>1.3036548024954185E-2</v>
      </c>
    </row>
    <row r="286" spans="1:9" x14ac:dyDescent="0.3">
      <c r="A286" s="7">
        <v>45687</v>
      </c>
      <c r="B286" s="5" t="s">
        <v>18</v>
      </c>
      <c r="C286" s="5">
        <v>2051.9899999999998</v>
      </c>
      <c r="D286" s="5">
        <v>2066.23</v>
      </c>
      <c r="E286" s="5">
        <v>2037.75</v>
      </c>
      <c r="F286" s="5">
        <v>2057.98</v>
      </c>
      <c r="G286" s="5">
        <v>6109</v>
      </c>
      <c r="H286" s="3">
        <f t="shared" si="9"/>
        <v>-1.5815021161617447E-2</v>
      </c>
      <c r="I286" s="3">
        <f t="shared" si="8"/>
        <v>1.2862626254760237E-2</v>
      </c>
    </row>
    <row r="287" spans="1:9" x14ac:dyDescent="0.3">
      <c r="A287" s="6">
        <v>45688</v>
      </c>
      <c r="B287" s="4" t="s">
        <v>18</v>
      </c>
      <c r="C287" s="4">
        <v>2087.8200000000002</v>
      </c>
      <c r="D287" s="4">
        <v>2107</v>
      </c>
      <c r="E287" s="4">
        <v>2068.64</v>
      </c>
      <c r="F287" s="4">
        <v>2093.35</v>
      </c>
      <c r="G287" s="4">
        <v>17967</v>
      </c>
      <c r="H287" s="3">
        <f t="shared" si="9"/>
        <v>1.7186755945150047E-2</v>
      </c>
      <c r="I287" s="3">
        <f t="shared" si="8"/>
        <v>1.2782876277286455E-2</v>
      </c>
    </row>
    <row r="288" spans="1:9" x14ac:dyDescent="0.3">
      <c r="A288" s="7">
        <v>45691</v>
      </c>
      <c r="B288" s="5" t="s">
        <v>18</v>
      </c>
      <c r="C288" s="5">
        <v>2099.21</v>
      </c>
      <c r="D288" s="5">
        <v>2115.3000000000002</v>
      </c>
      <c r="E288" s="5">
        <v>2083.11</v>
      </c>
      <c r="F288" s="5">
        <v>2102.25</v>
      </c>
      <c r="G288" s="5">
        <v>37935</v>
      </c>
      <c r="H288" s="3">
        <f t="shared" si="9"/>
        <v>4.2515585066998313E-3</v>
      </c>
      <c r="I288" s="3">
        <f t="shared" si="8"/>
        <v>1.2772032967362047E-2</v>
      </c>
    </row>
    <row r="289" spans="1:9" x14ac:dyDescent="0.3">
      <c r="A289" s="6">
        <v>45692</v>
      </c>
      <c r="B289" s="4" t="s">
        <v>18</v>
      </c>
      <c r="C289" s="4">
        <v>2152.91</v>
      </c>
      <c r="D289" s="4">
        <v>2177.61</v>
      </c>
      <c r="E289" s="4">
        <v>2128.1999999999998</v>
      </c>
      <c r="F289" s="4">
        <v>2157.56</v>
      </c>
      <c r="G289" s="4">
        <v>30009</v>
      </c>
      <c r="H289" s="3">
        <f t="shared" si="9"/>
        <v>2.6309906053038384E-2</v>
      </c>
      <c r="I289" s="3">
        <f t="shared" si="8"/>
        <v>1.279343124274088E-2</v>
      </c>
    </row>
    <row r="290" spans="1:9" x14ac:dyDescent="0.3">
      <c r="A290" s="7">
        <v>45693</v>
      </c>
      <c r="B290" s="5" t="s">
        <v>18</v>
      </c>
      <c r="C290" s="5">
        <v>2168.6999999999998</v>
      </c>
      <c r="D290" s="5">
        <v>2192.15</v>
      </c>
      <c r="E290" s="5">
        <v>2145.25</v>
      </c>
      <c r="F290" s="5">
        <v>2171.31</v>
      </c>
      <c r="G290" s="5">
        <v>27143</v>
      </c>
      <c r="H290" s="3">
        <f t="shared" si="9"/>
        <v>6.3729398023693431E-3</v>
      </c>
      <c r="I290" s="3">
        <f t="shared" si="8"/>
        <v>1.2590578211532179E-2</v>
      </c>
    </row>
    <row r="291" spans="1:9" x14ac:dyDescent="0.3">
      <c r="A291" s="6">
        <v>45694</v>
      </c>
      <c r="B291" s="4" t="s">
        <v>18</v>
      </c>
      <c r="C291" s="4">
        <v>2173.63</v>
      </c>
      <c r="D291" s="4">
        <v>2204.4</v>
      </c>
      <c r="E291" s="4">
        <v>2142.86</v>
      </c>
      <c r="F291" s="4">
        <v>2175.81</v>
      </c>
      <c r="G291" s="4">
        <v>21581</v>
      </c>
      <c r="H291" s="3">
        <f t="shared" si="9"/>
        <v>2.0724815894552135E-3</v>
      </c>
      <c r="I291" s="3">
        <f t="shared" si="8"/>
        <v>1.2615995503032358E-2</v>
      </c>
    </row>
    <row r="292" spans="1:9" x14ac:dyDescent="0.3">
      <c r="A292" s="7">
        <v>45695</v>
      </c>
      <c r="B292" s="5" t="s">
        <v>18</v>
      </c>
      <c r="C292" s="5">
        <v>2227.9</v>
      </c>
      <c r="D292" s="5">
        <v>2264.1999999999998</v>
      </c>
      <c r="E292" s="5">
        <v>2191.61</v>
      </c>
      <c r="F292" s="5">
        <v>2223.8200000000002</v>
      </c>
      <c r="G292" s="5">
        <v>4762</v>
      </c>
      <c r="H292" s="3">
        <f t="shared" si="9"/>
        <v>2.2065345779273108E-2</v>
      </c>
      <c r="I292" s="3">
        <f t="shared" si="8"/>
        <v>1.2844398570657235E-2</v>
      </c>
    </row>
    <row r="293" spans="1:9" x14ac:dyDescent="0.3">
      <c r="A293" s="6">
        <v>45698</v>
      </c>
      <c r="B293" s="4" t="s">
        <v>18</v>
      </c>
      <c r="C293" s="4">
        <v>2249.75</v>
      </c>
      <c r="D293" s="4">
        <v>2257.5700000000002</v>
      </c>
      <c r="E293" s="4">
        <v>2241.9299999999998</v>
      </c>
      <c r="F293" s="4">
        <v>2252.84</v>
      </c>
      <c r="G293" s="4">
        <v>39559</v>
      </c>
      <c r="H293" s="3">
        <f t="shared" si="9"/>
        <v>1.3049617325143212E-2</v>
      </c>
      <c r="I293" s="3">
        <f t="shared" si="8"/>
        <v>1.2770733099515446E-2</v>
      </c>
    </row>
    <row r="294" spans="1:9" x14ac:dyDescent="0.3">
      <c r="A294" s="7">
        <v>45699</v>
      </c>
      <c r="B294" s="5" t="s">
        <v>18</v>
      </c>
      <c r="C294" s="5">
        <v>2237.38</v>
      </c>
      <c r="D294" s="5">
        <v>2248.64</v>
      </c>
      <c r="E294" s="5">
        <v>2226.13</v>
      </c>
      <c r="F294" s="5">
        <v>2247.81</v>
      </c>
      <c r="G294" s="5">
        <v>31811</v>
      </c>
      <c r="H294" s="3">
        <f t="shared" si="9"/>
        <v>-2.2327373448625732E-3</v>
      </c>
      <c r="I294" s="3">
        <f t="shared" si="8"/>
        <v>1.2724778126340413E-2</v>
      </c>
    </row>
    <row r="295" spans="1:9" x14ac:dyDescent="0.3">
      <c r="A295" s="6">
        <v>45700</v>
      </c>
      <c r="B295" s="4" t="s">
        <v>18</v>
      </c>
      <c r="C295" s="4">
        <v>2220.73</v>
      </c>
      <c r="D295" s="4">
        <v>2248.7199999999998</v>
      </c>
      <c r="E295" s="4">
        <v>2192.7399999999998</v>
      </c>
      <c r="F295" s="4">
        <v>2217.5700000000002</v>
      </c>
      <c r="G295" s="4">
        <v>23431</v>
      </c>
      <c r="H295" s="3">
        <f t="shared" si="9"/>
        <v>-1.3453094345162528E-2</v>
      </c>
      <c r="I295" s="3">
        <f t="shared" si="8"/>
        <v>1.2742431064898904E-2</v>
      </c>
    </row>
    <row r="296" spans="1:9" x14ac:dyDescent="0.3">
      <c r="A296" s="7">
        <v>45701</v>
      </c>
      <c r="B296" s="5" t="s">
        <v>18</v>
      </c>
      <c r="C296" s="5">
        <v>2171.5</v>
      </c>
      <c r="D296" s="5">
        <v>2193.3200000000002</v>
      </c>
      <c r="E296" s="5">
        <v>2149.6799999999998</v>
      </c>
      <c r="F296" s="5">
        <v>2152.8000000000002</v>
      </c>
      <c r="G296" s="5">
        <v>7368</v>
      </c>
      <c r="H296" s="3">
        <f t="shared" si="9"/>
        <v>-2.9207646207335045E-2</v>
      </c>
      <c r="I296" s="3">
        <f t="shared" si="8"/>
        <v>1.2690191002182166E-2</v>
      </c>
    </row>
    <row r="297" spans="1:9" x14ac:dyDescent="0.3">
      <c r="A297" s="6">
        <v>45702</v>
      </c>
      <c r="B297" s="4" t="s">
        <v>18</v>
      </c>
      <c r="C297" s="4">
        <v>2135.84</v>
      </c>
      <c r="D297" s="4">
        <v>2145.23</v>
      </c>
      <c r="E297" s="4">
        <v>2126.4499999999998</v>
      </c>
      <c r="F297" s="4">
        <v>2141.4699999999998</v>
      </c>
      <c r="G297" s="4">
        <v>24116</v>
      </c>
      <c r="H297" s="3">
        <f t="shared" si="9"/>
        <v>-5.2629134150875053E-3</v>
      </c>
      <c r="I297" s="3">
        <f t="shared" si="8"/>
        <v>1.2411369196576424E-2</v>
      </c>
    </row>
    <row r="298" spans="1:9" x14ac:dyDescent="0.3">
      <c r="A298" s="7">
        <v>45705</v>
      </c>
      <c r="B298" s="5" t="s">
        <v>18</v>
      </c>
      <c r="C298" s="5">
        <v>2103.4899999999998</v>
      </c>
      <c r="D298" s="5">
        <v>2113.52</v>
      </c>
      <c r="E298" s="5">
        <v>2093.4499999999998</v>
      </c>
      <c r="F298" s="5">
        <v>2110.1999999999998</v>
      </c>
      <c r="G298" s="5">
        <v>44201</v>
      </c>
      <c r="H298" s="3">
        <f t="shared" si="9"/>
        <v>-1.4602119105100694E-2</v>
      </c>
      <c r="I298" s="3">
        <f t="shared" si="8"/>
        <v>1.2401339182664863E-2</v>
      </c>
    </row>
    <row r="299" spans="1:9" x14ac:dyDescent="0.3">
      <c r="A299" s="6">
        <v>45706</v>
      </c>
      <c r="B299" s="4" t="s">
        <v>18</v>
      </c>
      <c r="C299" s="4">
        <v>2197.87</v>
      </c>
      <c r="D299" s="4">
        <v>2223.56</v>
      </c>
      <c r="E299" s="4">
        <v>2172.17</v>
      </c>
      <c r="F299" s="4">
        <v>2180.9299999999998</v>
      </c>
      <c r="G299" s="4">
        <v>11361</v>
      </c>
      <c r="H299" s="3">
        <f t="shared" si="9"/>
        <v>3.3518149938394477E-2</v>
      </c>
      <c r="I299" s="3">
        <f t="shared" si="8"/>
        <v>1.232511468372424E-2</v>
      </c>
    </row>
    <row r="300" spans="1:9" x14ac:dyDescent="0.3">
      <c r="A300" s="7">
        <v>45707</v>
      </c>
      <c r="B300" s="5" t="s">
        <v>18</v>
      </c>
      <c r="C300" s="5">
        <v>2176.64</v>
      </c>
      <c r="D300" s="5">
        <v>2198.29</v>
      </c>
      <c r="E300" s="5">
        <v>2154.98</v>
      </c>
      <c r="F300" s="5">
        <v>2163.65</v>
      </c>
      <c r="G300" s="5">
        <v>10078</v>
      </c>
      <c r="H300" s="3">
        <f t="shared" si="9"/>
        <v>-7.9232254130117644E-3</v>
      </c>
      <c r="I300" s="3">
        <f t="shared" si="8"/>
        <v>1.1975800795038532E-2</v>
      </c>
    </row>
    <row r="301" spans="1:9" x14ac:dyDescent="0.3">
      <c r="A301" s="6">
        <v>45708</v>
      </c>
      <c r="B301" s="4" t="s">
        <v>18</v>
      </c>
      <c r="C301" s="4">
        <v>2139.73</v>
      </c>
      <c r="D301" s="4">
        <v>2174.5300000000002</v>
      </c>
      <c r="E301" s="4">
        <v>2104.9299999999998</v>
      </c>
      <c r="F301" s="4">
        <v>2145.7600000000002</v>
      </c>
      <c r="G301" s="4">
        <v>39850</v>
      </c>
      <c r="H301" s="3">
        <f t="shared" si="9"/>
        <v>-8.2684352829708457E-3</v>
      </c>
      <c r="I301" s="3">
        <f t="shared" si="8"/>
        <v>1.1997272113360066E-2</v>
      </c>
    </row>
    <row r="302" spans="1:9" x14ac:dyDescent="0.3">
      <c r="A302" s="7">
        <v>45709</v>
      </c>
      <c r="B302" s="5" t="s">
        <v>18</v>
      </c>
      <c r="C302" s="5">
        <v>2111.88</v>
      </c>
      <c r="D302" s="5">
        <v>2143.27</v>
      </c>
      <c r="E302" s="5">
        <v>2080.48</v>
      </c>
      <c r="F302" s="5">
        <v>2105.5300000000002</v>
      </c>
      <c r="G302" s="5">
        <v>27015</v>
      </c>
      <c r="H302" s="3">
        <f t="shared" si="9"/>
        <v>-1.8748601893967647E-2</v>
      </c>
      <c r="I302" s="3">
        <f t="shared" si="8"/>
        <v>1.2219310260430358E-2</v>
      </c>
    </row>
    <row r="303" spans="1:9" x14ac:dyDescent="0.3">
      <c r="A303" s="6">
        <v>45712</v>
      </c>
      <c r="B303" s="4" t="s">
        <v>18</v>
      </c>
      <c r="C303" s="4">
        <v>2085.62</v>
      </c>
      <c r="D303" s="4">
        <v>2111.52</v>
      </c>
      <c r="E303" s="4">
        <v>2059.7199999999998</v>
      </c>
      <c r="F303" s="4">
        <v>2098.98</v>
      </c>
      <c r="G303" s="4">
        <v>37679</v>
      </c>
      <c r="H303" s="3">
        <f t="shared" si="9"/>
        <v>-3.1108556990402329E-3</v>
      </c>
      <c r="I303" s="3">
        <f t="shared" si="8"/>
        <v>1.2111065886955595E-2</v>
      </c>
    </row>
    <row r="304" spans="1:9" x14ac:dyDescent="0.3">
      <c r="A304" s="7">
        <v>45713</v>
      </c>
      <c r="B304" s="5" t="s">
        <v>18</v>
      </c>
      <c r="C304" s="5">
        <v>2080.15</v>
      </c>
      <c r="D304" s="5">
        <v>2111.71</v>
      </c>
      <c r="E304" s="5">
        <v>2048.59</v>
      </c>
      <c r="F304" s="5">
        <v>2081.9699999999998</v>
      </c>
      <c r="G304" s="5">
        <v>14629</v>
      </c>
      <c r="H304" s="3">
        <f t="shared" si="9"/>
        <v>-8.1039361975817868E-3</v>
      </c>
      <c r="I304" s="3">
        <f t="shared" si="8"/>
        <v>1.2210537896703805E-2</v>
      </c>
    </row>
    <row r="305" spans="1:9" x14ac:dyDescent="0.3">
      <c r="A305" s="6">
        <v>45714</v>
      </c>
      <c r="B305" s="4" t="s">
        <v>18</v>
      </c>
      <c r="C305" s="4">
        <v>2131.2800000000002</v>
      </c>
      <c r="D305" s="4">
        <v>2154.63</v>
      </c>
      <c r="E305" s="4">
        <v>2107.94</v>
      </c>
      <c r="F305" s="4">
        <v>2128.56</v>
      </c>
      <c r="G305" s="4">
        <v>34226</v>
      </c>
      <c r="H305" s="3">
        <f t="shared" si="9"/>
        <v>2.2377844061153691E-2</v>
      </c>
      <c r="I305" s="3">
        <f t="shared" si="8"/>
        <v>1.2184454910542522E-2</v>
      </c>
    </row>
    <row r="306" spans="1:9" x14ac:dyDescent="0.3">
      <c r="A306" s="7">
        <v>45715</v>
      </c>
      <c r="B306" s="5" t="s">
        <v>18</v>
      </c>
      <c r="C306" s="5">
        <v>2141</v>
      </c>
      <c r="D306" s="5">
        <v>2171.7800000000002</v>
      </c>
      <c r="E306" s="5">
        <v>2110.23</v>
      </c>
      <c r="F306" s="5">
        <v>2133.59</v>
      </c>
      <c r="G306" s="5">
        <v>28961</v>
      </c>
      <c r="H306" s="3">
        <f t="shared" si="9"/>
        <v>2.3630999361071337E-3</v>
      </c>
      <c r="I306" s="3">
        <f t="shared" si="8"/>
        <v>1.2372734346542959E-2</v>
      </c>
    </row>
    <row r="307" spans="1:9" x14ac:dyDescent="0.3">
      <c r="A307" s="6">
        <v>45716</v>
      </c>
      <c r="B307" s="4" t="s">
        <v>18</v>
      </c>
      <c r="C307" s="4">
        <v>2140.33</v>
      </c>
      <c r="D307" s="4">
        <v>2167.31</v>
      </c>
      <c r="E307" s="4">
        <v>2113.34</v>
      </c>
      <c r="F307" s="4">
        <v>2133.86</v>
      </c>
      <c r="G307" s="4">
        <v>22288</v>
      </c>
      <c r="H307" s="3">
        <f t="shared" si="9"/>
        <v>1.2654727478099437E-4</v>
      </c>
      <c r="I307" s="3">
        <f t="shared" si="8"/>
        <v>1.2410807959448189E-2</v>
      </c>
    </row>
    <row r="308" spans="1:9" x14ac:dyDescent="0.3">
      <c r="A308" s="7">
        <v>45719</v>
      </c>
      <c r="B308" s="5" t="s">
        <v>18</v>
      </c>
      <c r="C308" s="5">
        <v>2124.9</v>
      </c>
      <c r="D308" s="5">
        <v>2137.7399999999998</v>
      </c>
      <c r="E308" s="5">
        <v>2112.06</v>
      </c>
      <c r="F308" s="5">
        <v>2130.75</v>
      </c>
      <c r="G308" s="5">
        <v>16313</v>
      </c>
      <c r="H308" s="3">
        <f t="shared" si="9"/>
        <v>-1.4574526913668784E-3</v>
      </c>
      <c r="I308" s="3">
        <f t="shared" si="8"/>
        <v>1.2537201195766862E-2</v>
      </c>
    </row>
    <row r="309" spans="1:9" x14ac:dyDescent="0.3">
      <c r="A309" s="6">
        <v>45720</v>
      </c>
      <c r="B309" s="4" t="s">
        <v>18</v>
      </c>
      <c r="C309" s="4">
        <v>2148.4499999999998</v>
      </c>
      <c r="D309" s="4">
        <v>2155.0700000000002</v>
      </c>
      <c r="E309" s="4">
        <v>2141.84</v>
      </c>
      <c r="F309" s="4">
        <v>2152.4699999999998</v>
      </c>
      <c r="G309" s="4">
        <v>2560</v>
      </c>
      <c r="H309" s="3">
        <f t="shared" si="9"/>
        <v>1.0193593804998145E-2</v>
      </c>
      <c r="I309" s="3">
        <f t="shared" si="8"/>
        <v>1.2664107688073533E-2</v>
      </c>
    </row>
    <row r="310" spans="1:9" x14ac:dyDescent="0.3">
      <c r="A310" s="7">
        <v>45721</v>
      </c>
      <c r="B310" s="5" t="s">
        <v>18</v>
      </c>
      <c r="C310" s="5">
        <v>2154.7199999999998</v>
      </c>
      <c r="D310" s="5">
        <v>2178.08</v>
      </c>
      <c r="E310" s="5">
        <v>2131.37</v>
      </c>
      <c r="F310" s="5">
        <v>2140.75</v>
      </c>
      <c r="G310" s="5">
        <v>21022</v>
      </c>
      <c r="H310" s="3">
        <f t="shared" si="9"/>
        <v>-5.4449074783852044E-3</v>
      </c>
      <c r="I310" s="3">
        <f t="shared" si="8"/>
        <v>1.2659998840312237E-2</v>
      </c>
    </row>
    <row r="311" spans="1:9" x14ac:dyDescent="0.3">
      <c r="A311" s="6">
        <v>45722</v>
      </c>
      <c r="B311" s="4" t="s">
        <v>18</v>
      </c>
      <c r="C311" s="4">
        <v>2153.42</v>
      </c>
      <c r="D311" s="4">
        <v>2179.64</v>
      </c>
      <c r="E311" s="4">
        <v>2127.19</v>
      </c>
      <c r="F311" s="4">
        <v>2159.34</v>
      </c>
      <c r="G311" s="4">
        <v>29380</v>
      </c>
      <c r="H311" s="3">
        <f t="shared" si="9"/>
        <v>8.6838724746000906E-3</v>
      </c>
      <c r="I311" s="3">
        <f t="shared" si="8"/>
        <v>1.2657205221688051E-2</v>
      </c>
    </row>
    <row r="312" spans="1:9" x14ac:dyDescent="0.3">
      <c r="A312" s="7">
        <v>45723</v>
      </c>
      <c r="B312" s="5" t="s">
        <v>18</v>
      </c>
      <c r="C312" s="5">
        <v>2207.11</v>
      </c>
      <c r="D312" s="5">
        <v>2239.0300000000002</v>
      </c>
      <c r="E312" s="5">
        <v>2175.1799999999998</v>
      </c>
      <c r="F312" s="5">
        <v>2204.2199999999998</v>
      </c>
      <c r="G312" s="5">
        <v>25363</v>
      </c>
      <c r="H312" s="3">
        <f t="shared" si="9"/>
        <v>2.0784128483703191E-2</v>
      </c>
      <c r="I312" s="3">
        <f t="shared" si="8"/>
        <v>1.2760021101397571E-2</v>
      </c>
    </row>
    <row r="313" spans="1:9" x14ac:dyDescent="0.3">
      <c r="A313" s="6">
        <v>45726</v>
      </c>
      <c r="B313" s="4" t="s">
        <v>18</v>
      </c>
      <c r="C313" s="4">
        <v>2213.9299999999998</v>
      </c>
      <c r="D313" s="4">
        <v>2242.19</v>
      </c>
      <c r="E313" s="4">
        <v>2185.66</v>
      </c>
      <c r="F313" s="4">
        <v>2217.56</v>
      </c>
      <c r="G313" s="4">
        <v>1661</v>
      </c>
      <c r="H313" s="3">
        <f t="shared" si="9"/>
        <v>6.0520274745715702E-3</v>
      </c>
      <c r="I313" s="3">
        <f t="shared" si="8"/>
        <v>1.26534495459708E-2</v>
      </c>
    </row>
    <row r="314" spans="1:9" x14ac:dyDescent="0.3">
      <c r="A314" s="7">
        <v>45727</v>
      </c>
      <c r="B314" s="5" t="s">
        <v>18</v>
      </c>
      <c r="C314" s="5">
        <v>2206.4699999999998</v>
      </c>
      <c r="D314" s="5">
        <v>2225.8200000000002</v>
      </c>
      <c r="E314" s="5">
        <v>2187.13</v>
      </c>
      <c r="F314" s="5">
        <v>2211.12</v>
      </c>
      <c r="G314" s="5">
        <v>26658</v>
      </c>
      <c r="H314" s="3">
        <f t="shared" si="9"/>
        <v>-2.9040927866664508E-3</v>
      </c>
      <c r="I314" s="3">
        <f t="shared" si="8"/>
        <v>1.2650251230704693E-2</v>
      </c>
    </row>
    <row r="315" spans="1:9" x14ac:dyDescent="0.3">
      <c r="A315" s="6">
        <v>45728</v>
      </c>
      <c r="B315" s="4" t="s">
        <v>18</v>
      </c>
      <c r="C315" s="4">
        <v>2195.09</v>
      </c>
      <c r="D315" s="4">
        <v>2213.66</v>
      </c>
      <c r="E315" s="4">
        <v>2176.52</v>
      </c>
      <c r="F315" s="4">
        <v>2185.2399999999998</v>
      </c>
      <c r="G315" s="4">
        <v>29706</v>
      </c>
      <c r="H315" s="3">
        <f t="shared" si="9"/>
        <v>-1.1704475559897296E-2</v>
      </c>
      <c r="I315" s="3">
        <f t="shared" si="8"/>
        <v>1.2666414915673796E-2</v>
      </c>
    </row>
    <row r="316" spans="1:9" x14ac:dyDescent="0.3">
      <c r="A316" s="7">
        <v>45729</v>
      </c>
      <c r="B316" s="5" t="s">
        <v>18</v>
      </c>
      <c r="C316" s="5">
        <v>2173.89</v>
      </c>
      <c r="D316" s="5">
        <v>2187.81</v>
      </c>
      <c r="E316" s="5">
        <v>2159.9699999999998</v>
      </c>
      <c r="F316" s="5">
        <v>2178.1999999999998</v>
      </c>
      <c r="G316" s="5">
        <v>47286</v>
      </c>
      <c r="H316" s="3">
        <f t="shared" si="9"/>
        <v>-3.2216141018835296E-3</v>
      </c>
      <c r="I316" s="3">
        <f t="shared" si="8"/>
        <v>1.2672766305369988E-2</v>
      </c>
    </row>
    <row r="317" spans="1:9" x14ac:dyDescent="0.3">
      <c r="A317" s="6">
        <v>45730</v>
      </c>
      <c r="B317" s="4" t="s">
        <v>18</v>
      </c>
      <c r="C317" s="4">
        <v>2189.73</v>
      </c>
      <c r="D317" s="4">
        <v>2205.5300000000002</v>
      </c>
      <c r="E317" s="4">
        <v>2173.92</v>
      </c>
      <c r="F317" s="4">
        <v>2194.23</v>
      </c>
      <c r="G317" s="4">
        <v>8005</v>
      </c>
      <c r="H317" s="3">
        <f t="shared" si="9"/>
        <v>7.3592874850795156E-3</v>
      </c>
      <c r="I317" s="3">
        <f t="shared" si="8"/>
        <v>1.2692543123159769E-2</v>
      </c>
    </row>
    <row r="318" spans="1:9" x14ac:dyDescent="0.3">
      <c r="A318" s="7">
        <v>45733</v>
      </c>
      <c r="B318" s="5" t="s">
        <v>18</v>
      </c>
      <c r="C318" s="5">
        <v>2164.5100000000002</v>
      </c>
      <c r="D318" s="5">
        <v>2194.15</v>
      </c>
      <c r="E318" s="5">
        <v>2134.87</v>
      </c>
      <c r="F318" s="5">
        <v>2152.7800000000002</v>
      </c>
      <c r="G318" s="5">
        <v>35839</v>
      </c>
      <c r="H318" s="3">
        <f t="shared" si="9"/>
        <v>-1.8890453598756657E-2</v>
      </c>
      <c r="I318" s="3">
        <f t="shared" si="8"/>
        <v>1.2761183245325571E-2</v>
      </c>
    </row>
    <row r="319" spans="1:9" x14ac:dyDescent="0.3">
      <c r="A319" s="6">
        <v>45734</v>
      </c>
      <c r="B319" s="4" t="s">
        <v>18</v>
      </c>
      <c r="C319" s="4">
        <v>2177.6999999999998</v>
      </c>
      <c r="D319" s="4">
        <v>2194.4899999999998</v>
      </c>
      <c r="E319" s="4">
        <v>2160.91</v>
      </c>
      <c r="F319" s="4">
        <v>2175.9699999999998</v>
      </c>
      <c r="G319" s="4">
        <v>26963</v>
      </c>
      <c r="H319" s="3">
        <f t="shared" si="9"/>
        <v>1.077211791265229E-2</v>
      </c>
      <c r="I319" s="3">
        <f t="shared" si="8"/>
        <v>1.2637023230879365E-2</v>
      </c>
    </row>
    <row r="320" spans="1:9" x14ac:dyDescent="0.3">
      <c r="A320" s="7">
        <v>45735</v>
      </c>
      <c r="B320" s="5" t="s">
        <v>18</v>
      </c>
      <c r="C320" s="5">
        <v>2187.92</v>
      </c>
      <c r="D320" s="5">
        <v>2215.69</v>
      </c>
      <c r="E320" s="5">
        <v>2160.15</v>
      </c>
      <c r="F320" s="5">
        <v>2182.19</v>
      </c>
      <c r="G320" s="5">
        <v>49689</v>
      </c>
      <c r="H320" s="3">
        <f t="shared" si="9"/>
        <v>2.8584952917550589E-3</v>
      </c>
      <c r="I320" s="3">
        <f t="shared" si="8"/>
        <v>1.2641677483870954E-2</v>
      </c>
    </row>
    <row r="321" spans="1:9" x14ac:dyDescent="0.3">
      <c r="A321" s="6">
        <v>45736</v>
      </c>
      <c r="B321" s="4" t="s">
        <v>18</v>
      </c>
      <c r="C321" s="4">
        <v>2184.89</v>
      </c>
      <c r="D321" s="4">
        <v>2216.39</v>
      </c>
      <c r="E321" s="4">
        <v>2153.39</v>
      </c>
      <c r="F321" s="4">
        <v>2178.61</v>
      </c>
      <c r="G321" s="4">
        <v>7563</v>
      </c>
      <c r="H321" s="3">
        <f t="shared" si="9"/>
        <v>-1.6405537556307779E-3</v>
      </c>
      <c r="I321" s="3">
        <f t="shared" si="8"/>
        <v>1.2642098978446609E-2</v>
      </c>
    </row>
    <row r="322" spans="1:9" x14ac:dyDescent="0.3">
      <c r="A322" s="7">
        <v>45737</v>
      </c>
      <c r="B322" s="5" t="s">
        <v>18</v>
      </c>
      <c r="C322" s="5">
        <v>2153.19</v>
      </c>
      <c r="D322" s="5">
        <v>2162.37</v>
      </c>
      <c r="E322" s="5">
        <v>2144</v>
      </c>
      <c r="F322" s="5">
        <v>2161.1</v>
      </c>
      <c r="G322" s="5">
        <v>13003</v>
      </c>
      <c r="H322" s="3">
        <f t="shared" si="9"/>
        <v>-8.0372347505979578E-3</v>
      </c>
      <c r="I322" s="3">
        <f t="shared" si="8"/>
        <v>1.2765920875893644E-2</v>
      </c>
    </row>
    <row r="323" spans="1:9" x14ac:dyDescent="0.3">
      <c r="A323" s="6">
        <v>45740</v>
      </c>
      <c r="B323" s="4" t="s">
        <v>18</v>
      </c>
      <c r="C323" s="4">
        <v>2148.09</v>
      </c>
      <c r="D323" s="4">
        <v>2186.21</v>
      </c>
      <c r="E323" s="4">
        <v>2109.9699999999998</v>
      </c>
      <c r="F323" s="4">
        <v>2148.6799999999998</v>
      </c>
      <c r="G323" s="4">
        <v>46350</v>
      </c>
      <c r="H323" s="3">
        <f t="shared" si="9"/>
        <v>-5.7470732497339654E-3</v>
      </c>
      <c r="I323" s="3">
        <f t="shared" si="8"/>
        <v>1.2745067024174193E-2</v>
      </c>
    </row>
    <row r="324" spans="1:9" x14ac:dyDescent="0.3">
      <c r="A324" s="7">
        <v>45741</v>
      </c>
      <c r="B324" s="5" t="s">
        <v>18</v>
      </c>
      <c r="C324" s="5">
        <v>2158.59</v>
      </c>
      <c r="D324" s="5">
        <v>2177.41</v>
      </c>
      <c r="E324" s="5">
        <v>2139.77</v>
      </c>
      <c r="F324" s="5">
        <v>2165.42</v>
      </c>
      <c r="G324" s="5">
        <v>43229</v>
      </c>
      <c r="H324" s="3">
        <f t="shared" si="9"/>
        <v>7.7908297187111331E-3</v>
      </c>
      <c r="I324" s="3">
        <f t="shared" si="8"/>
        <v>1.276087085274287E-2</v>
      </c>
    </row>
    <row r="325" spans="1:9" x14ac:dyDescent="0.3">
      <c r="A325" s="6">
        <v>45742</v>
      </c>
      <c r="B325" s="4" t="s">
        <v>18</v>
      </c>
      <c r="C325" s="4">
        <v>2161.91</v>
      </c>
      <c r="D325" s="4">
        <v>2177.98</v>
      </c>
      <c r="E325" s="4">
        <v>2145.84</v>
      </c>
      <c r="F325" s="4">
        <v>2162.44</v>
      </c>
      <c r="G325" s="4">
        <v>34297</v>
      </c>
      <c r="H325" s="3">
        <f t="shared" si="9"/>
        <v>-1.3761764461397872E-3</v>
      </c>
      <c r="I325" s="3">
        <f t="shared" si="8"/>
        <v>1.2947129383935142E-2</v>
      </c>
    </row>
    <row r="326" spans="1:9" x14ac:dyDescent="0.3">
      <c r="A326" s="7">
        <v>45743</v>
      </c>
      <c r="B326" s="5" t="s">
        <v>18</v>
      </c>
      <c r="C326" s="5">
        <v>2147.16</v>
      </c>
      <c r="D326" s="5">
        <v>2176.4899999999998</v>
      </c>
      <c r="E326" s="5">
        <v>2117.83</v>
      </c>
      <c r="F326" s="5">
        <v>2149.35</v>
      </c>
      <c r="G326" s="5">
        <v>28490</v>
      </c>
      <c r="H326" s="3">
        <f t="shared" si="9"/>
        <v>-6.0533471448919489E-3</v>
      </c>
      <c r="I326" s="3">
        <f t="shared" si="8"/>
        <v>1.2950873016641502E-2</v>
      </c>
    </row>
    <row r="327" spans="1:9" x14ac:dyDescent="0.3">
      <c r="A327" s="6">
        <v>45744</v>
      </c>
      <c r="B327" s="4" t="s">
        <v>18</v>
      </c>
      <c r="C327" s="4">
        <v>2170.6</v>
      </c>
      <c r="D327" s="4">
        <v>2196.15</v>
      </c>
      <c r="E327" s="4">
        <v>2145.06</v>
      </c>
      <c r="F327" s="4">
        <v>2162.59</v>
      </c>
      <c r="G327" s="4">
        <v>13765</v>
      </c>
      <c r="H327" s="3">
        <f t="shared" si="9"/>
        <v>6.1600018610278627E-3</v>
      </c>
      <c r="I327" s="3">
        <f t="shared" si="8"/>
        <v>1.3003776130452723E-2</v>
      </c>
    </row>
    <row r="328" spans="1:9" x14ac:dyDescent="0.3">
      <c r="A328" s="7">
        <v>45747</v>
      </c>
      <c r="B328" s="5" t="s">
        <v>18</v>
      </c>
      <c r="C328" s="5">
        <v>2175.7399999999998</v>
      </c>
      <c r="D328" s="5">
        <v>2184.8200000000002</v>
      </c>
      <c r="E328" s="5">
        <v>2166.65</v>
      </c>
      <c r="F328" s="5">
        <v>2177</v>
      </c>
      <c r="G328" s="5">
        <v>23861</v>
      </c>
      <c r="H328" s="3">
        <f t="shared" si="9"/>
        <v>6.6633064982265953E-3</v>
      </c>
      <c r="I328" s="3">
        <f t="shared" si="8"/>
        <v>1.3071721223559787E-2</v>
      </c>
    </row>
    <row r="329" spans="1:9" x14ac:dyDescent="0.3">
      <c r="A329" s="6">
        <v>45748</v>
      </c>
      <c r="B329" s="4" t="s">
        <v>18</v>
      </c>
      <c r="C329" s="4">
        <v>2145.65</v>
      </c>
      <c r="D329" s="4">
        <v>2165.4899999999998</v>
      </c>
      <c r="E329" s="4">
        <v>2125.81</v>
      </c>
      <c r="F329" s="4">
        <v>2143.5100000000002</v>
      </c>
      <c r="G329" s="4">
        <v>45965</v>
      </c>
      <c r="H329" s="3">
        <f t="shared" si="9"/>
        <v>-1.538355535140091E-2</v>
      </c>
      <c r="I329" s="3">
        <f t="shared" si="8"/>
        <v>1.3190154015952882E-2</v>
      </c>
    </row>
    <row r="330" spans="1:9" x14ac:dyDescent="0.3">
      <c r="A330" s="7">
        <v>45749</v>
      </c>
      <c r="B330" s="5" t="s">
        <v>18</v>
      </c>
      <c r="C330" s="5">
        <v>2164.81</v>
      </c>
      <c r="D330" s="5">
        <v>2180.7800000000002</v>
      </c>
      <c r="E330" s="5">
        <v>2148.84</v>
      </c>
      <c r="F330" s="5">
        <v>2159.52</v>
      </c>
      <c r="G330" s="5">
        <v>31523</v>
      </c>
      <c r="H330" s="3">
        <f t="shared" si="9"/>
        <v>7.4690577604022198E-3</v>
      </c>
      <c r="I330" s="3">
        <f t="shared" ref="I330:I393" si="10">_xlfn.STDEV.S(H330:H458)</f>
        <v>1.3114654674403965E-2</v>
      </c>
    </row>
    <row r="331" spans="1:9" x14ac:dyDescent="0.3">
      <c r="A331" s="6">
        <v>45750</v>
      </c>
      <c r="B331" s="4" t="s">
        <v>18</v>
      </c>
      <c r="C331" s="4">
        <v>2225.0100000000002</v>
      </c>
      <c r="D331" s="4">
        <v>2247.25</v>
      </c>
      <c r="E331" s="4">
        <v>2202.7600000000002</v>
      </c>
      <c r="F331" s="4">
        <v>2229.19</v>
      </c>
      <c r="G331" s="4">
        <v>36046</v>
      </c>
      <c r="H331" s="3">
        <f t="shared" ref="H331:H393" si="11">IFERROR((F331-F330)/F330,0)</f>
        <v>3.226179891827817E-2</v>
      </c>
      <c r="I331" s="3">
        <f t="shared" si="10"/>
        <v>1.313069348265691E-2</v>
      </c>
    </row>
    <row r="332" spans="1:9" x14ac:dyDescent="0.3">
      <c r="A332" s="7">
        <v>45751</v>
      </c>
      <c r="B332" s="5" t="s">
        <v>18</v>
      </c>
      <c r="C332" s="5">
        <v>2237.71</v>
      </c>
      <c r="D332" s="5">
        <v>2259.0700000000002</v>
      </c>
      <c r="E332" s="5">
        <v>2216.36</v>
      </c>
      <c r="F332" s="5">
        <v>2242.96</v>
      </c>
      <c r="G332" s="5">
        <v>46893</v>
      </c>
      <c r="H332" s="3">
        <f t="shared" si="11"/>
        <v>6.1771316038561012E-3</v>
      </c>
      <c r="I332" s="3">
        <f t="shared" si="10"/>
        <v>1.2830281574470194E-2</v>
      </c>
    </row>
    <row r="333" spans="1:9" x14ac:dyDescent="0.3">
      <c r="A333" s="6">
        <v>45754</v>
      </c>
      <c r="B333" s="4" t="s">
        <v>18</v>
      </c>
      <c r="C333" s="4">
        <v>2203.44</v>
      </c>
      <c r="D333" s="4">
        <v>2224.62</v>
      </c>
      <c r="E333" s="4">
        <v>2182.27</v>
      </c>
      <c r="F333" s="4">
        <v>2195.98</v>
      </c>
      <c r="G333" s="4">
        <v>3113</v>
      </c>
      <c r="H333" s="3">
        <f t="shared" si="11"/>
        <v>-2.0945536255662169E-2</v>
      </c>
      <c r="I333" s="3">
        <f t="shared" si="10"/>
        <v>1.2834454476100024E-2</v>
      </c>
    </row>
    <row r="334" spans="1:9" x14ac:dyDescent="0.3">
      <c r="A334" s="7">
        <v>45755</v>
      </c>
      <c r="B334" s="5" t="s">
        <v>18</v>
      </c>
      <c r="C334" s="5">
        <v>2220.1</v>
      </c>
      <c r="D334" s="5">
        <v>2239.19</v>
      </c>
      <c r="E334" s="5">
        <v>2201.02</v>
      </c>
      <c r="F334" s="5">
        <v>2201.42</v>
      </c>
      <c r="G334" s="5">
        <v>14760</v>
      </c>
      <c r="H334" s="3">
        <f t="shared" si="11"/>
        <v>2.4772538912012196E-3</v>
      </c>
      <c r="I334" s="3">
        <f t="shared" si="10"/>
        <v>1.2686731584516707E-2</v>
      </c>
    </row>
    <row r="335" spans="1:9" x14ac:dyDescent="0.3">
      <c r="A335" s="6">
        <v>45756</v>
      </c>
      <c r="B335" s="4" t="s">
        <v>18</v>
      </c>
      <c r="C335" s="4">
        <v>2165.56</v>
      </c>
      <c r="D335" s="4">
        <v>2185.02</v>
      </c>
      <c r="E335" s="4">
        <v>2146.1</v>
      </c>
      <c r="F335" s="4">
        <v>2151.73</v>
      </c>
      <c r="G335" s="4">
        <v>13588</v>
      </c>
      <c r="H335" s="3">
        <f t="shared" si="11"/>
        <v>-2.2571794568960059E-2</v>
      </c>
      <c r="I335" s="3">
        <f t="shared" si="10"/>
        <v>1.2697646782645631E-2</v>
      </c>
    </row>
    <row r="336" spans="1:9" x14ac:dyDescent="0.3">
      <c r="A336" s="7">
        <v>45757</v>
      </c>
      <c r="B336" s="5" t="s">
        <v>18</v>
      </c>
      <c r="C336" s="5">
        <v>2239.92</v>
      </c>
      <c r="D336" s="5">
        <v>2250.48</v>
      </c>
      <c r="E336" s="5">
        <v>2229.35</v>
      </c>
      <c r="F336" s="5">
        <v>2239.87</v>
      </c>
      <c r="G336" s="5">
        <v>45738</v>
      </c>
      <c r="H336" s="3">
        <f t="shared" si="11"/>
        <v>4.0962388403749481E-2</v>
      </c>
      <c r="I336" s="3">
        <f t="shared" si="10"/>
        <v>1.2570531536904815E-2</v>
      </c>
    </row>
    <row r="337" spans="1:9" x14ac:dyDescent="0.3">
      <c r="A337" s="6">
        <v>45758</v>
      </c>
      <c r="B337" s="4" t="s">
        <v>18</v>
      </c>
      <c r="C337" s="4">
        <v>2306.96</v>
      </c>
      <c r="D337" s="4">
        <v>2324.77</v>
      </c>
      <c r="E337" s="4">
        <v>2289.15</v>
      </c>
      <c r="F337" s="4">
        <v>2304.4</v>
      </c>
      <c r="G337" s="4">
        <v>6724</v>
      </c>
      <c r="H337" s="3">
        <f t="shared" si="11"/>
        <v>2.8809707706250898E-2</v>
      </c>
      <c r="I337" s="3">
        <f t="shared" si="10"/>
        <v>1.2054249958329426E-2</v>
      </c>
    </row>
    <row r="338" spans="1:9" x14ac:dyDescent="0.3">
      <c r="A338" s="7">
        <v>45761</v>
      </c>
      <c r="B338" s="5" t="s">
        <v>18</v>
      </c>
      <c r="C338" s="5">
        <v>2274.4499999999998</v>
      </c>
      <c r="D338" s="5">
        <v>2301.1</v>
      </c>
      <c r="E338" s="5">
        <v>2247.8000000000002</v>
      </c>
      <c r="F338" s="5">
        <v>2285.69</v>
      </c>
      <c r="G338" s="5">
        <v>43240</v>
      </c>
      <c r="H338" s="3">
        <f t="shared" si="11"/>
        <v>-8.1192501301857473E-3</v>
      </c>
      <c r="I338" s="3">
        <f t="shared" si="10"/>
        <v>1.1897557788726277E-2</v>
      </c>
    </row>
    <row r="339" spans="1:9" x14ac:dyDescent="0.3">
      <c r="A339" s="6">
        <v>45762</v>
      </c>
      <c r="B339" s="4" t="s">
        <v>18</v>
      </c>
      <c r="C339" s="4">
        <v>2219.38</v>
      </c>
      <c r="D339" s="4">
        <v>2242.44</v>
      </c>
      <c r="E339" s="4">
        <v>2196.33</v>
      </c>
      <c r="F339" s="4">
        <v>2222.46</v>
      </c>
      <c r="G339" s="4">
        <v>24499</v>
      </c>
      <c r="H339" s="3">
        <f t="shared" si="11"/>
        <v>-2.7663418923826073E-2</v>
      </c>
      <c r="I339" s="3">
        <f t="shared" si="10"/>
        <v>1.1874018106285952E-2</v>
      </c>
    </row>
    <row r="340" spans="1:9" x14ac:dyDescent="0.3">
      <c r="A340" s="7">
        <v>45763</v>
      </c>
      <c r="B340" s="5" t="s">
        <v>18</v>
      </c>
      <c r="C340" s="5">
        <v>2210.39</v>
      </c>
      <c r="D340" s="5">
        <v>2229.6</v>
      </c>
      <c r="E340" s="5">
        <v>2191.1799999999998</v>
      </c>
      <c r="F340" s="5">
        <v>2198.52</v>
      </c>
      <c r="G340" s="5">
        <v>7099</v>
      </c>
      <c r="H340" s="3">
        <f t="shared" si="11"/>
        <v>-1.0771847412326905E-2</v>
      </c>
      <c r="I340" s="3">
        <f t="shared" si="10"/>
        <v>1.1651651677302062E-2</v>
      </c>
    </row>
    <row r="341" spans="1:9" x14ac:dyDescent="0.3">
      <c r="A341" s="6">
        <v>45764</v>
      </c>
      <c r="B341" s="4" t="s">
        <v>18</v>
      </c>
      <c r="C341" s="4">
        <v>2189.08</v>
      </c>
      <c r="D341" s="4">
        <v>2210.6799999999998</v>
      </c>
      <c r="E341" s="4">
        <v>2167.4699999999998</v>
      </c>
      <c r="F341" s="4">
        <v>2194.04</v>
      </c>
      <c r="G341" s="4">
        <v>7116</v>
      </c>
      <c r="H341" s="3">
        <f t="shared" si="11"/>
        <v>-2.0377344759201729E-3</v>
      </c>
      <c r="I341" s="3">
        <f t="shared" si="10"/>
        <v>1.1638852791929393E-2</v>
      </c>
    </row>
    <row r="342" spans="1:9" x14ac:dyDescent="0.3">
      <c r="A342" s="7">
        <v>45765</v>
      </c>
      <c r="B342" s="5" t="s">
        <v>18</v>
      </c>
      <c r="C342" s="5">
        <v>2141.0500000000002</v>
      </c>
      <c r="D342" s="5">
        <v>2169.29</v>
      </c>
      <c r="E342" s="5">
        <v>2112.8200000000002</v>
      </c>
      <c r="F342" s="5">
        <v>2146.38</v>
      </c>
      <c r="G342" s="5">
        <v>10847</v>
      </c>
      <c r="H342" s="3">
        <f t="shared" si="11"/>
        <v>-2.1722484549050999E-2</v>
      </c>
      <c r="I342" s="3">
        <f t="shared" si="10"/>
        <v>1.1715523825309803E-2</v>
      </c>
    </row>
    <row r="343" spans="1:9" x14ac:dyDescent="0.3">
      <c r="A343" s="6">
        <v>45768</v>
      </c>
      <c r="B343" s="4" t="s">
        <v>18</v>
      </c>
      <c r="C343" s="4">
        <v>2149.75</v>
      </c>
      <c r="D343" s="4">
        <v>2179.59</v>
      </c>
      <c r="E343" s="4">
        <v>2119.92</v>
      </c>
      <c r="F343" s="4">
        <v>2145.0300000000002</v>
      </c>
      <c r="G343" s="4">
        <v>2742</v>
      </c>
      <c r="H343" s="3">
        <f t="shared" si="11"/>
        <v>-6.2896597992895427E-4</v>
      </c>
      <c r="I343" s="3">
        <f t="shared" si="10"/>
        <v>1.1601120223364956E-2</v>
      </c>
    </row>
    <row r="344" spans="1:9" x14ac:dyDescent="0.3">
      <c r="A344" s="7">
        <v>45769</v>
      </c>
      <c r="B344" s="5" t="s">
        <v>18</v>
      </c>
      <c r="C344" s="5">
        <v>2140.86</v>
      </c>
      <c r="D344" s="5">
        <v>2164.37</v>
      </c>
      <c r="E344" s="5">
        <v>2117.36</v>
      </c>
      <c r="F344" s="5">
        <v>2140.4699999999998</v>
      </c>
      <c r="G344" s="5">
        <v>35707</v>
      </c>
      <c r="H344" s="3">
        <f t="shared" si="11"/>
        <v>-2.1258443937848888E-3</v>
      </c>
      <c r="I344" s="3">
        <f t="shared" si="10"/>
        <v>1.1616336146780004E-2</v>
      </c>
    </row>
    <row r="345" spans="1:9" x14ac:dyDescent="0.3">
      <c r="A345" s="6">
        <v>45770</v>
      </c>
      <c r="B345" s="4" t="s">
        <v>18</v>
      </c>
      <c r="C345" s="4">
        <v>2148.92</v>
      </c>
      <c r="D345" s="4">
        <v>2155.9299999999998</v>
      </c>
      <c r="E345" s="4">
        <v>2141.91</v>
      </c>
      <c r="F345" s="4">
        <v>2144.36</v>
      </c>
      <c r="G345" s="4">
        <v>48614</v>
      </c>
      <c r="H345" s="3">
        <f t="shared" si="11"/>
        <v>1.8173578700006671E-3</v>
      </c>
      <c r="I345" s="3">
        <f t="shared" si="10"/>
        <v>1.1684289187778052E-2</v>
      </c>
    </row>
    <row r="346" spans="1:9" x14ac:dyDescent="0.3">
      <c r="A346" s="7">
        <v>45771</v>
      </c>
      <c r="B346" s="5" t="s">
        <v>18</v>
      </c>
      <c r="C346" s="5">
        <v>2154.9499999999998</v>
      </c>
      <c r="D346" s="5">
        <v>2161.0300000000002</v>
      </c>
      <c r="E346" s="5">
        <v>2148.86</v>
      </c>
      <c r="F346" s="5">
        <v>2151.09</v>
      </c>
      <c r="G346" s="5">
        <v>16360</v>
      </c>
      <c r="H346" s="3">
        <f t="shared" si="11"/>
        <v>3.1384655561566238E-3</v>
      </c>
      <c r="I346" s="3">
        <f t="shared" si="10"/>
        <v>1.1691591753880785E-2</v>
      </c>
    </row>
    <row r="347" spans="1:9" x14ac:dyDescent="0.3">
      <c r="A347" s="6">
        <v>45772</v>
      </c>
      <c r="B347" s="4" t="s">
        <v>18</v>
      </c>
      <c r="C347" s="4">
        <v>2118.5700000000002</v>
      </c>
      <c r="D347" s="4">
        <v>2130.77</v>
      </c>
      <c r="E347" s="4">
        <v>2106.36</v>
      </c>
      <c r="F347" s="4">
        <v>2125.58</v>
      </c>
      <c r="G347" s="4">
        <v>29404</v>
      </c>
      <c r="H347" s="3">
        <f t="shared" si="11"/>
        <v>-1.1859103989140489E-2</v>
      </c>
      <c r="I347" s="3">
        <f t="shared" si="10"/>
        <v>1.1762677835542129E-2</v>
      </c>
    </row>
    <row r="348" spans="1:9" x14ac:dyDescent="0.3">
      <c r="A348" s="7">
        <v>45775</v>
      </c>
      <c r="B348" s="5" t="s">
        <v>18</v>
      </c>
      <c r="C348" s="5">
        <v>2103.04</v>
      </c>
      <c r="D348" s="5">
        <v>2107.08</v>
      </c>
      <c r="E348" s="5">
        <v>2099.0100000000002</v>
      </c>
      <c r="F348" s="5">
        <v>2103.35</v>
      </c>
      <c r="G348" s="5">
        <v>34997</v>
      </c>
      <c r="H348" s="3">
        <f t="shared" si="11"/>
        <v>-1.0458321963887513E-2</v>
      </c>
      <c r="I348" s="3">
        <f t="shared" si="10"/>
        <v>1.1706104585890869E-2</v>
      </c>
    </row>
    <row r="349" spans="1:9" x14ac:dyDescent="0.3">
      <c r="A349" s="6">
        <v>45776</v>
      </c>
      <c r="B349" s="4" t="s">
        <v>18</v>
      </c>
      <c r="C349" s="4">
        <v>2111.1799999999998</v>
      </c>
      <c r="D349" s="4">
        <v>2134.04</v>
      </c>
      <c r="E349" s="4">
        <v>2088.33</v>
      </c>
      <c r="F349" s="4">
        <v>2105.06</v>
      </c>
      <c r="G349" s="4">
        <v>36057</v>
      </c>
      <c r="H349" s="3">
        <f t="shared" si="11"/>
        <v>8.1298880357526639E-4</v>
      </c>
      <c r="I349" s="3">
        <f t="shared" si="10"/>
        <v>1.1933649532967633E-2</v>
      </c>
    </row>
    <row r="350" spans="1:9" x14ac:dyDescent="0.3">
      <c r="A350" s="7">
        <v>45777</v>
      </c>
      <c r="B350" s="5" t="s">
        <v>18</v>
      </c>
      <c r="C350" s="5">
        <v>2108.9499999999998</v>
      </c>
      <c r="D350" s="5">
        <v>2129.21</v>
      </c>
      <c r="E350" s="5">
        <v>2088.6799999999998</v>
      </c>
      <c r="F350" s="5">
        <v>2088.89</v>
      </c>
      <c r="G350" s="5">
        <v>46272</v>
      </c>
      <c r="H350" s="3">
        <f t="shared" si="11"/>
        <v>-7.6814912639070016E-3</v>
      </c>
      <c r="I350" s="3">
        <f t="shared" si="10"/>
        <v>1.1938063276563462E-2</v>
      </c>
    </row>
    <row r="351" spans="1:9" x14ac:dyDescent="0.3">
      <c r="A351" s="6">
        <v>45778</v>
      </c>
      <c r="B351" s="4" t="s">
        <v>18</v>
      </c>
      <c r="C351" s="4">
        <v>2108.58</v>
      </c>
      <c r="D351" s="4">
        <v>2140.4299999999998</v>
      </c>
      <c r="E351" s="4">
        <v>2076.73</v>
      </c>
      <c r="F351" s="4">
        <v>2113.41</v>
      </c>
      <c r="G351" s="4">
        <v>7638</v>
      </c>
      <c r="H351" s="3">
        <f t="shared" si="11"/>
        <v>1.1738291628568275E-2</v>
      </c>
      <c r="I351" s="3">
        <f t="shared" si="10"/>
        <v>1.1910082610602581E-2</v>
      </c>
    </row>
    <row r="352" spans="1:9" x14ac:dyDescent="0.3">
      <c r="A352" s="7">
        <v>45779</v>
      </c>
      <c r="B352" s="5" t="s">
        <v>18</v>
      </c>
      <c r="C352" s="5">
        <v>2118.66</v>
      </c>
      <c r="D352" s="5">
        <v>2136.94</v>
      </c>
      <c r="E352" s="5">
        <v>2100.38</v>
      </c>
      <c r="F352" s="5">
        <v>2114.87</v>
      </c>
      <c r="G352" s="5">
        <v>14605</v>
      </c>
      <c r="H352" s="3">
        <f t="shared" si="11"/>
        <v>6.9082667348031683E-4</v>
      </c>
      <c r="I352" s="3">
        <f t="shared" si="10"/>
        <v>1.1884293126438379E-2</v>
      </c>
    </row>
    <row r="353" spans="1:9" x14ac:dyDescent="0.3">
      <c r="A353" s="6">
        <v>45782</v>
      </c>
      <c r="B353" s="4" t="s">
        <v>18</v>
      </c>
      <c r="C353" s="4">
        <v>2168.0500000000002</v>
      </c>
      <c r="D353" s="4">
        <v>2171.7199999999998</v>
      </c>
      <c r="E353" s="4">
        <v>2164.37</v>
      </c>
      <c r="F353" s="4">
        <v>2165.67</v>
      </c>
      <c r="G353" s="4">
        <v>33556</v>
      </c>
      <c r="H353" s="3">
        <f t="shared" si="11"/>
        <v>2.402038896007801E-2</v>
      </c>
      <c r="I353" s="3">
        <f t="shared" si="10"/>
        <v>1.1884149647376333E-2</v>
      </c>
    </row>
    <row r="354" spans="1:9" x14ac:dyDescent="0.3">
      <c r="A354" s="7">
        <v>45783</v>
      </c>
      <c r="B354" s="5" t="s">
        <v>18</v>
      </c>
      <c r="C354" s="5">
        <v>2171.27</v>
      </c>
      <c r="D354" s="5">
        <v>2194.98</v>
      </c>
      <c r="E354" s="5">
        <v>2147.5500000000002</v>
      </c>
      <c r="F354" s="5">
        <v>2188.69</v>
      </c>
      <c r="G354" s="5">
        <v>18275</v>
      </c>
      <c r="H354" s="3">
        <f t="shared" si="11"/>
        <v>1.0629504956895549E-2</v>
      </c>
      <c r="I354" s="3">
        <f t="shared" si="10"/>
        <v>1.1714949586555666E-2</v>
      </c>
    </row>
    <row r="355" spans="1:9" x14ac:dyDescent="0.3">
      <c r="A355" s="6">
        <v>45784</v>
      </c>
      <c r="B355" s="4" t="s">
        <v>18</v>
      </c>
      <c r="C355" s="4">
        <v>2213.29</v>
      </c>
      <c r="D355" s="4">
        <v>2249.77</v>
      </c>
      <c r="E355" s="4">
        <v>2176.81</v>
      </c>
      <c r="F355" s="4">
        <v>2219.87</v>
      </c>
      <c r="G355" s="4">
        <v>42974</v>
      </c>
      <c r="H355" s="3">
        <f t="shared" si="11"/>
        <v>1.4245964481036526E-2</v>
      </c>
      <c r="I355" s="3">
        <f t="shared" si="10"/>
        <v>1.1706546520349949E-2</v>
      </c>
    </row>
    <row r="356" spans="1:9" x14ac:dyDescent="0.3">
      <c r="A356" s="7">
        <v>45785</v>
      </c>
      <c r="B356" s="5" t="s">
        <v>18</v>
      </c>
      <c r="C356" s="5">
        <v>2229.1999999999998</v>
      </c>
      <c r="D356" s="5">
        <v>2254.0300000000002</v>
      </c>
      <c r="E356" s="5">
        <v>2204.37</v>
      </c>
      <c r="F356" s="5">
        <v>2224.11</v>
      </c>
      <c r="G356" s="5">
        <v>38380</v>
      </c>
      <c r="H356" s="3">
        <f t="shared" si="11"/>
        <v>1.9100217580309822E-3</v>
      </c>
      <c r="I356" s="3">
        <f t="shared" si="10"/>
        <v>1.1691248127231236E-2</v>
      </c>
    </row>
    <row r="357" spans="1:9" x14ac:dyDescent="0.3">
      <c r="A357" s="6">
        <v>45786</v>
      </c>
      <c r="B357" s="4" t="s">
        <v>18</v>
      </c>
      <c r="C357" s="4">
        <v>2244.84</v>
      </c>
      <c r="D357" s="4">
        <v>2272</v>
      </c>
      <c r="E357" s="4">
        <v>2217.67</v>
      </c>
      <c r="F357" s="4">
        <v>2229.0500000000002</v>
      </c>
      <c r="G357" s="4">
        <v>49320</v>
      </c>
      <c r="H357" s="3">
        <f t="shared" si="11"/>
        <v>2.2211131643668949E-3</v>
      </c>
      <c r="I357" s="3">
        <f t="shared" si="10"/>
        <v>1.1730890868738724E-2</v>
      </c>
    </row>
    <row r="358" spans="1:9" x14ac:dyDescent="0.3">
      <c r="A358" s="7">
        <v>45789</v>
      </c>
      <c r="B358" s="5" t="s">
        <v>18</v>
      </c>
      <c r="C358" s="5">
        <v>2276.33</v>
      </c>
      <c r="D358" s="5">
        <v>2316.9499999999998</v>
      </c>
      <c r="E358" s="5">
        <v>2235.6999999999998</v>
      </c>
      <c r="F358" s="5">
        <v>2278.75</v>
      </c>
      <c r="G358" s="5">
        <v>23473</v>
      </c>
      <c r="H358" s="3">
        <f t="shared" si="11"/>
        <v>2.2296494022116961E-2</v>
      </c>
      <c r="I358" s="3">
        <f t="shared" si="10"/>
        <v>1.1833462913588813E-2</v>
      </c>
    </row>
    <row r="359" spans="1:9" x14ac:dyDescent="0.3">
      <c r="A359" s="6">
        <v>45790</v>
      </c>
      <c r="B359" s="4" t="s">
        <v>18</v>
      </c>
      <c r="C359" s="4">
        <v>2263.3200000000002</v>
      </c>
      <c r="D359" s="4">
        <v>2269.25</v>
      </c>
      <c r="E359" s="4">
        <v>2257.38</v>
      </c>
      <c r="F359" s="4">
        <v>2268.46</v>
      </c>
      <c r="G359" s="4">
        <v>25089</v>
      </c>
      <c r="H359" s="3">
        <f t="shared" si="11"/>
        <v>-4.5156335710367368E-3</v>
      </c>
      <c r="I359" s="3">
        <f t="shared" si="10"/>
        <v>1.1863757712820862E-2</v>
      </c>
    </row>
    <row r="360" spans="1:9" x14ac:dyDescent="0.3">
      <c r="A360" s="7">
        <v>45791</v>
      </c>
      <c r="B360" s="5" t="s">
        <v>18</v>
      </c>
      <c r="C360" s="5">
        <v>2291.5</v>
      </c>
      <c r="D360" s="5">
        <v>2324.39</v>
      </c>
      <c r="E360" s="5">
        <v>2258.61</v>
      </c>
      <c r="F360" s="5">
        <v>2284.6799999999998</v>
      </c>
      <c r="G360" s="5">
        <v>30259</v>
      </c>
      <c r="H360" s="3">
        <f t="shared" si="11"/>
        <v>7.1502252629536333E-3</v>
      </c>
      <c r="I360" s="3">
        <f t="shared" si="10"/>
        <v>1.1866436758537631E-2</v>
      </c>
    </row>
    <row r="361" spans="1:9" x14ac:dyDescent="0.3">
      <c r="A361" s="6">
        <v>45792</v>
      </c>
      <c r="B361" s="4" t="s">
        <v>18</v>
      </c>
      <c r="C361" s="4">
        <v>2262.0300000000002</v>
      </c>
      <c r="D361" s="4">
        <v>2282.73</v>
      </c>
      <c r="E361" s="4">
        <v>2241.34</v>
      </c>
      <c r="F361" s="4">
        <v>2277.5700000000002</v>
      </c>
      <c r="G361" s="4">
        <v>31659</v>
      </c>
      <c r="H361" s="3">
        <f t="shared" si="11"/>
        <v>-3.112033195020604E-3</v>
      </c>
      <c r="I361" s="3">
        <f t="shared" si="10"/>
        <v>1.1920032948881172E-2</v>
      </c>
    </row>
    <row r="362" spans="1:9" x14ac:dyDescent="0.3">
      <c r="A362" s="7">
        <v>45793</v>
      </c>
      <c r="B362" s="5" t="s">
        <v>18</v>
      </c>
      <c r="C362" s="5">
        <v>2280.88</v>
      </c>
      <c r="D362" s="5">
        <v>2301.14</v>
      </c>
      <c r="E362" s="5">
        <v>2260.63</v>
      </c>
      <c r="F362" s="5">
        <v>2270.42</v>
      </c>
      <c r="G362" s="5">
        <v>48055</v>
      </c>
      <c r="H362" s="3">
        <f t="shared" si="11"/>
        <v>-3.1393107566397918E-3</v>
      </c>
      <c r="I362" s="3">
        <f t="shared" si="10"/>
        <v>1.2156410411548024E-2</v>
      </c>
    </row>
    <row r="363" spans="1:9" x14ac:dyDescent="0.3">
      <c r="A363" s="6">
        <v>45796</v>
      </c>
      <c r="B363" s="4" t="s">
        <v>18</v>
      </c>
      <c r="C363" s="4">
        <v>2241.34</v>
      </c>
      <c r="D363" s="4">
        <v>2274.77</v>
      </c>
      <c r="E363" s="4">
        <v>2207.91</v>
      </c>
      <c r="F363" s="4">
        <v>2237.7600000000002</v>
      </c>
      <c r="G363" s="4">
        <v>27984</v>
      </c>
      <c r="H363" s="3">
        <f t="shared" si="11"/>
        <v>-1.4385003655711213E-2</v>
      </c>
      <c r="I363" s="3">
        <f t="shared" si="10"/>
        <v>1.215946294895009E-2</v>
      </c>
    </row>
    <row r="364" spans="1:9" x14ac:dyDescent="0.3">
      <c r="A364" s="7">
        <v>45797</v>
      </c>
      <c r="B364" s="5" t="s">
        <v>18</v>
      </c>
      <c r="C364" s="5">
        <v>2205.23</v>
      </c>
      <c r="D364" s="5">
        <v>2222.1799999999998</v>
      </c>
      <c r="E364" s="5">
        <v>2188.2800000000002</v>
      </c>
      <c r="F364" s="5">
        <v>2217.4499999999998</v>
      </c>
      <c r="G364" s="5">
        <v>38873</v>
      </c>
      <c r="H364" s="3">
        <f t="shared" si="11"/>
        <v>-9.0760403260405041E-3</v>
      </c>
      <c r="I364" s="3">
        <f t="shared" si="10"/>
        <v>1.2406786039182039E-2</v>
      </c>
    </row>
    <row r="365" spans="1:9" x14ac:dyDescent="0.3">
      <c r="A365" s="6">
        <v>45798</v>
      </c>
      <c r="B365" s="4" t="s">
        <v>18</v>
      </c>
      <c r="C365" s="4">
        <v>2198.48</v>
      </c>
      <c r="D365" s="4">
        <v>2218.7199999999998</v>
      </c>
      <c r="E365" s="4">
        <v>2178.25</v>
      </c>
      <c r="F365" s="4">
        <v>2192.19</v>
      </c>
      <c r="G365" s="4">
        <v>8848</v>
      </c>
      <c r="H365" s="3">
        <f t="shared" si="11"/>
        <v>-1.1391463167151353E-2</v>
      </c>
      <c r="I365" s="3">
        <f t="shared" si="10"/>
        <v>1.2375245754810305E-2</v>
      </c>
    </row>
    <row r="366" spans="1:9" x14ac:dyDescent="0.3">
      <c r="A366" s="7">
        <v>45799</v>
      </c>
      <c r="B366" s="5" t="s">
        <v>18</v>
      </c>
      <c r="C366" s="5">
        <v>2214.52</v>
      </c>
      <c r="D366" s="5">
        <v>2253.09</v>
      </c>
      <c r="E366" s="5">
        <v>2175.9499999999998</v>
      </c>
      <c r="F366" s="5">
        <v>2209.1999999999998</v>
      </c>
      <c r="G366" s="5">
        <v>20614</v>
      </c>
      <c r="H366" s="3">
        <f t="shared" si="11"/>
        <v>7.7593639237473772E-3</v>
      </c>
      <c r="I366" s="3">
        <f t="shared" si="10"/>
        <v>1.23572483348868E-2</v>
      </c>
    </row>
    <row r="367" spans="1:9" x14ac:dyDescent="0.3">
      <c r="A367" s="6">
        <v>45800</v>
      </c>
      <c r="B367" s="4" t="s">
        <v>18</v>
      </c>
      <c r="C367" s="4">
        <v>2235.7399999999998</v>
      </c>
      <c r="D367" s="4">
        <v>2271.94</v>
      </c>
      <c r="E367" s="4">
        <v>2199.5300000000002</v>
      </c>
      <c r="F367" s="4">
        <v>2238.87</v>
      </c>
      <c r="G367" s="4">
        <v>49508</v>
      </c>
      <c r="H367" s="3">
        <f t="shared" si="11"/>
        <v>1.3430200977729529E-2</v>
      </c>
      <c r="I367" s="3">
        <f t="shared" si="10"/>
        <v>1.234283575299271E-2</v>
      </c>
    </row>
    <row r="368" spans="1:9" x14ac:dyDescent="0.3">
      <c r="A368" s="7">
        <v>45803</v>
      </c>
      <c r="B368" s="5" t="s">
        <v>18</v>
      </c>
      <c r="C368" s="5">
        <v>2233.14</v>
      </c>
      <c r="D368" s="5">
        <v>2270.96</v>
      </c>
      <c r="E368" s="5">
        <v>2195.3200000000002</v>
      </c>
      <c r="F368" s="5">
        <v>2236.73</v>
      </c>
      <c r="G368" s="5">
        <v>5114</v>
      </c>
      <c r="H368" s="3">
        <f t="shared" si="11"/>
        <v>-9.5583932966178148E-4</v>
      </c>
      <c r="I368" s="3">
        <f t="shared" si="10"/>
        <v>1.2294133736232754E-2</v>
      </c>
    </row>
    <row r="369" spans="1:9" x14ac:dyDescent="0.3">
      <c r="A369" s="6">
        <v>45804</v>
      </c>
      <c r="B369" s="4" t="s">
        <v>18</v>
      </c>
      <c r="C369" s="4">
        <v>2244.77</v>
      </c>
      <c r="D369" s="4">
        <v>2280</v>
      </c>
      <c r="E369" s="4">
        <v>2209.54</v>
      </c>
      <c r="F369" s="4">
        <v>2243.75</v>
      </c>
      <c r="G369" s="4">
        <v>34768</v>
      </c>
      <c r="H369" s="3">
        <f t="shared" si="11"/>
        <v>3.1385102359247569E-3</v>
      </c>
      <c r="I369" s="3">
        <f t="shared" si="10"/>
        <v>1.2331326693801138E-2</v>
      </c>
    </row>
    <row r="370" spans="1:9" x14ac:dyDescent="0.3">
      <c r="A370" s="7">
        <v>45805</v>
      </c>
      <c r="B370" s="5" t="s">
        <v>18</v>
      </c>
      <c r="C370" s="5">
        <v>2227.62</v>
      </c>
      <c r="D370" s="5">
        <v>2254.19</v>
      </c>
      <c r="E370" s="5">
        <v>2201.0500000000002</v>
      </c>
      <c r="F370" s="5">
        <v>2239.98</v>
      </c>
      <c r="G370" s="5">
        <v>4712</v>
      </c>
      <c r="H370" s="3">
        <f t="shared" si="11"/>
        <v>-1.6802228412256186E-3</v>
      </c>
      <c r="I370" s="3">
        <f t="shared" si="10"/>
        <v>1.2336119602903897E-2</v>
      </c>
    </row>
    <row r="371" spans="1:9" x14ac:dyDescent="0.3">
      <c r="A371" s="6">
        <v>45806</v>
      </c>
      <c r="B371" s="4" t="s">
        <v>18</v>
      </c>
      <c r="C371" s="4">
        <v>2208.33</v>
      </c>
      <c r="D371" s="4">
        <v>2223.0700000000002</v>
      </c>
      <c r="E371" s="4">
        <v>2193.59</v>
      </c>
      <c r="F371" s="4">
        <v>2217.7399999999998</v>
      </c>
      <c r="G371" s="4">
        <v>27200</v>
      </c>
      <c r="H371" s="3">
        <f t="shared" si="11"/>
        <v>-9.9286600773222239E-3</v>
      </c>
      <c r="I371" s="3">
        <f t="shared" si="10"/>
        <v>1.2336063021375736E-2</v>
      </c>
    </row>
    <row r="372" spans="1:9" x14ac:dyDescent="0.3">
      <c r="A372" s="7">
        <v>45807</v>
      </c>
      <c r="B372" s="5" t="s">
        <v>18</v>
      </c>
      <c r="C372" s="5">
        <v>2235.73</v>
      </c>
      <c r="D372" s="5">
        <v>2257.2199999999998</v>
      </c>
      <c r="E372" s="5">
        <v>2214.23</v>
      </c>
      <c r="F372" s="5">
        <v>2242.5</v>
      </c>
      <c r="G372" s="5">
        <v>38574</v>
      </c>
      <c r="H372" s="3">
        <f t="shared" si="11"/>
        <v>1.1164518834489264E-2</v>
      </c>
      <c r="I372" s="3">
        <f t="shared" si="10"/>
        <v>1.2300458929417149E-2</v>
      </c>
    </row>
    <row r="373" spans="1:9" x14ac:dyDescent="0.3">
      <c r="A373" s="6">
        <v>45810</v>
      </c>
      <c r="B373" s="4" t="s">
        <v>18</v>
      </c>
      <c r="C373" s="4">
        <v>2265.69</v>
      </c>
      <c r="D373" s="4">
        <v>2287.0300000000002</v>
      </c>
      <c r="E373" s="4">
        <v>2244.34</v>
      </c>
      <c r="F373" s="4">
        <v>2261.5500000000002</v>
      </c>
      <c r="G373" s="4">
        <v>32324</v>
      </c>
      <c r="H373" s="3">
        <f t="shared" si="11"/>
        <v>8.4949832775920546E-3</v>
      </c>
      <c r="I373" s="3">
        <f t="shared" si="10"/>
        <v>1.2294651226568105E-2</v>
      </c>
    </row>
    <row r="374" spans="1:9" x14ac:dyDescent="0.3">
      <c r="A374" s="7">
        <v>45811</v>
      </c>
      <c r="B374" s="5" t="s">
        <v>18</v>
      </c>
      <c r="C374" s="5">
        <v>2213.4499999999998</v>
      </c>
      <c r="D374" s="5">
        <v>2228.61</v>
      </c>
      <c r="E374" s="5">
        <v>2198.29</v>
      </c>
      <c r="F374" s="5">
        <v>2208.79</v>
      </c>
      <c r="G374" s="5">
        <v>29144</v>
      </c>
      <c r="H374" s="3">
        <f t="shared" si="11"/>
        <v>-2.3329132674493252E-2</v>
      </c>
      <c r="I374" s="3">
        <f t="shared" si="10"/>
        <v>1.2321555855364956E-2</v>
      </c>
    </row>
    <row r="375" spans="1:9" x14ac:dyDescent="0.3">
      <c r="A375" s="6">
        <v>45812</v>
      </c>
      <c r="B375" s="4" t="s">
        <v>18</v>
      </c>
      <c r="C375" s="4">
        <v>2210.91</v>
      </c>
      <c r="D375" s="4">
        <v>2221.0100000000002</v>
      </c>
      <c r="E375" s="4">
        <v>2200.8000000000002</v>
      </c>
      <c r="F375" s="4">
        <v>2201.4499999999998</v>
      </c>
      <c r="G375" s="4">
        <v>45298</v>
      </c>
      <c r="H375" s="3">
        <f t="shared" si="11"/>
        <v>-3.3230863957189891E-3</v>
      </c>
      <c r="I375" s="3">
        <f t="shared" si="10"/>
        <v>1.213105498492475E-2</v>
      </c>
    </row>
    <row r="376" spans="1:9" x14ac:dyDescent="0.3">
      <c r="A376" s="7">
        <v>45813</v>
      </c>
      <c r="B376" s="5" t="s">
        <v>18</v>
      </c>
      <c r="C376" s="5">
        <v>2176.23</v>
      </c>
      <c r="D376" s="5">
        <v>2203.92</v>
      </c>
      <c r="E376" s="5">
        <v>2148.5300000000002</v>
      </c>
      <c r="F376" s="5">
        <v>2177.64</v>
      </c>
      <c r="G376" s="5">
        <v>26537</v>
      </c>
      <c r="H376" s="3">
        <f t="shared" si="11"/>
        <v>-1.0815598809875286E-2</v>
      </c>
      <c r="I376" s="3">
        <f t="shared" si="10"/>
        <v>1.2159748744798263E-2</v>
      </c>
    </row>
    <row r="377" spans="1:9" x14ac:dyDescent="0.3">
      <c r="A377" s="6">
        <v>45814</v>
      </c>
      <c r="B377" s="4" t="s">
        <v>18</v>
      </c>
      <c r="C377" s="4">
        <v>2169.27</v>
      </c>
      <c r="D377" s="4">
        <v>2187.5500000000002</v>
      </c>
      <c r="E377" s="4">
        <v>2150.9899999999998</v>
      </c>
      <c r="F377" s="4">
        <v>2167.4499999999998</v>
      </c>
      <c r="G377" s="4">
        <v>29441</v>
      </c>
      <c r="H377" s="3">
        <f t="shared" si="11"/>
        <v>-4.6793776749141525E-3</v>
      </c>
      <c r="I377" s="3">
        <f t="shared" si="10"/>
        <v>1.2123670937603751E-2</v>
      </c>
    </row>
    <row r="378" spans="1:9" x14ac:dyDescent="0.3">
      <c r="A378" s="7">
        <v>45817</v>
      </c>
      <c r="B378" s="5" t="s">
        <v>18</v>
      </c>
      <c r="C378" s="5">
        <v>2151.98</v>
      </c>
      <c r="D378" s="5">
        <v>2190.64</v>
      </c>
      <c r="E378" s="5">
        <v>2113.31</v>
      </c>
      <c r="F378" s="5">
        <v>2149.73</v>
      </c>
      <c r="G378" s="5">
        <v>27523</v>
      </c>
      <c r="H378" s="3">
        <f t="shared" si="11"/>
        <v>-8.1755057786799239E-3</v>
      </c>
      <c r="I378" s="3">
        <f t="shared" si="10"/>
        <v>1.2161324194131165E-2</v>
      </c>
    </row>
    <row r="379" spans="1:9" x14ac:dyDescent="0.3">
      <c r="A379" s="6">
        <v>45818</v>
      </c>
      <c r="B379" s="4" t="s">
        <v>18</v>
      </c>
      <c r="C379" s="4">
        <v>2142.21</v>
      </c>
      <c r="D379" s="4">
        <v>2150.09</v>
      </c>
      <c r="E379" s="4">
        <v>2134.3200000000002</v>
      </c>
      <c r="F379" s="4">
        <v>2148.9899999999998</v>
      </c>
      <c r="G379" s="4">
        <v>33779</v>
      </c>
      <c r="H379" s="3">
        <f t="shared" si="11"/>
        <v>-3.4422927530445056E-4</v>
      </c>
      <c r="I379" s="3">
        <f t="shared" si="10"/>
        <v>1.2132434284089711E-2</v>
      </c>
    </row>
    <row r="380" spans="1:9" x14ac:dyDescent="0.3">
      <c r="A380" s="7">
        <v>45819</v>
      </c>
      <c r="B380" s="5" t="s">
        <v>18</v>
      </c>
      <c r="C380" s="5">
        <v>2132.5</v>
      </c>
      <c r="D380" s="5">
        <v>2146.96</v>
      </c>
      <c r="E380" s="5">
        <v>2118.04</v>
      </c>
      <c r="F380" s="5">
        <v>2140.58</v>
      </c>
      <c r="G380" s="5">
        <v>28598</v>
      </c>
      <c r="H380" s="3">
        <f t="shared" si="11"/>
        <v>-3.9134663260414681E-3</v>
      </c>
      <c r="I380" s="3">
        <f t="shared" si="10"/>
        <v>1.2132008563823274E-2</v>
      </c>
    </row>
    <row r="381" spans="1:9" x14ac:dyDescent="0.3">
      <c r="A381" s="6">
        <v>45820</v>
      </c>
      <c r="B381" s="4" t="s">
        <v>18</v>
      </c>
      <c r="C381" s="4">
        <v>2130.06</v>
      </c>
      <c r="D381" s="4">
        <v>2154.39</v>
      </c>
      <c r="E381" s="4">
        <v>2105.73</v>
      </c>
      <c r="F381" s="4">
        <v>2131.64</v>
      </c>
      <c r="G381" s="4">
        <v>26519</v>
      </c>
      <c r="H381" s="3">
        <f t="shared" si="11"/>
        <v>-4.1764381616197733E-3</v>
      </c>
      <c r="I381" s="3">
        <f t="shared" si="10"/>
        <v>1.2175192792345912E-2</v>
      </c>
    </row>
    <row r="382" spans="1:9" x14ac:dyDescent="0.3">
      <c r="A382" s="7">
        <v>45821</v>
      </c>
      <c r="B382" s="5" t="s">
        <v>18</v>
      </c>
      <c r="C382" s="5">
        <v>2157.84</v>
      </c>
      <c r="D382" s="5">
        <v>2185.86</v>
      </c>
      <c r="E382" s="5">
        <v>2129.81</v>
      </c>
      <c r="F382" s="5">
        <v>2162.11</v>
      </c>
      <c r="G382" s="5">
        <v>27987</v>
      </c>
      <c r="H382" s="3">
        <f t="shared" si="11"/>
        <v>1.4294158488300209E-2</v>
      </c>
      <c r="I382" s="3">
        <f t="shared" si="10"/>
        <v>1.2172226329786529E-2</v>
      </c>
    </row>
    <row r="383" spans="1:9" x14ac:dyDescent="0.3">
      <c r="A383" s="6">
        <v>45824</v>
      </c>
      <c r="B383" s="4" t="s">
        <v>18</v>
      </c>
      <c r="C383" s="4">
        <v>2198.27</v>
      </c>
      <c r="D383" s="4">
        <v>2219.48</v>
      </c>
      <c r="E383" s="4">
        <v>2177.06</v>
      </c>
      <c r="F383" s="4">
        <v>2177.86</v>
      </c>
      <c r="G383" s="4">
        <v>34174</v>
      </c>
      <c r="H383" s="3">
        <f t="shared" si="11"/>
        <v>7.2845507397865973E-3</v>
      </c>
      <c r="I383" s="3">
        <f t="shared" si="10"/>
        <v>1.2119160586748938E-2</v>
      </c>
    </row>
    <row r="384" spans="1:9" x14ac:dyDescent="0.3">
      <c r="A384" s="7">
        <v>45825</v>
      </c>
      <c r="B384" s="5" t="s">
        <v>18</v>
      </c>
      <c r="C384" s="5">
        <v>2149.08</v>
      </c>
      <c r="D384" s="5">
        <v>2177.75</v>
      </c>
      <c r="E384" s="5">
        <v>2120.42</v>
      </c>
      <c r="F384" s="5">
        <v>2159.14</v>
      </c>
      <c r="G384" s="5">
        <v>28764</v>
      </c>
      <c r="H384" s="3">
        <f t="shared" si="11"/>
        <v>-8.5955938398245314E-3</v>
      </c>
      <c r="I384" s="3">
        <f t="shared" si="10"/>
        <v>1.2135497849569365E-2</v>
      </c>
    </row>
    <row r="385" spans="1:9" x14ac:dyDescent="0.3">
      <c r="A385" s="6">
        <v>45826</v>
      </c>
      <c r="B385" s="4" t="s">
        <v>18</v>
      </c>
      <c r="C385" s="4">
        <v>2158.63</v>
      </c>
      <c r="D385" s="4">
        <v>2183.11</v>
      </c>
      <c r="E385" s="4">
        <v>2134.15</v>
      </c>
      <c r="F385" s="4">
        <v>2144.59</v>
      </c>
      <c r="G385" s="4">
        <v>9906</v>
      </c>
      <c r="H385" s="3">
        <f t="shared" si="11"/>
        <v>-6.7387941495223695E-3</v>
      </c>
      <c r="I385" s="3">
        <f t="shared" si="10"/>
        <v>1.2189690390805403E-2</v>
      </c>
    </row>
    <row r="386" spans="1:9" x14ac:dyDescent="0.3">
      <c r="A386" s="7">
        <v>45827</v>
      </c>
      <c r="B386" s="5" t="s">
        <v>18</v>
      </c>
      <c r="C386" s="5">
        <v>2162.38</v>
      </c>
      <c r="D386" s="5">
        <v>2174.84</v>
      </c>
      <c r="E386" s="5">
        <v>2149.92</v>
      </c>
      <c r="F386" s="5">
        <v>2158.44</v>
      </c>
      <c r="G386" s="5">
        <v>38650</v>
      </c>
      <c r="H386" s="3">
        <f t="shared" si="11"/>
        <v>6.4581108743395742E-3</v>
      </c>
      <c r="I386" s="3">
        <f t="shared" si="10"/>
        <v>1.2176751450257373E-2</v>
      </c>
    </row>
    <row r="387" spans="1:9" x14ac:dyDescent="0.3">
      <c r="A387" s="6">
        <v>45828</v>
      </c>
      <c r="B387" s="4" t="s">
        <v>18</v>
      </c>
      <c r="C387" s="4">
        <v>2163.98</v>
      </c>
      <c r="D387" s="4">
        <v>2176.7399999999998</v>
      </c>
      <c r="E387" s="4">
        <v>2151.2199999999998</v>
      </c>
      <c r="F387" s="4">
        <v>2172.33</v>
      </c>
      <c r="G387" s="4">
        <v>8151</v>
      </c>
      <c r="H387" s="3">
        <f t="shared" si="11"/>
        <v>6.4352032023127226E-3</v>
      </c>
      <c r="I387" s="3">
        <f t="shared" si="10"/>
        <v>1.2170031341428441E-2</v>
      </c>
    </row>
    <row r="388" spans="1:9" x14ac:dyDescent="0.3">
      <c r="A388" s="7">
        <v>45831</v>
      </c>
      <c r="B388" s="5" t="s">
        <v>18</v>
      </c>
      <c r="C388" s="5">
        <v>2153.21</v>
      </c>
      <c r="D388" s="5">
        <v>2178.94</v>
      </c>
      <c r="E388" s="5">
        <v>2127.48</v>
      </c>
      <c r="F388" s="5">
        <v>2156.38</v>
      </c>
      <c r="G388" s="5">
        <v>43652</v>
      </c>
      <c r="H388" s="3">
        <f t="shared" si="11"/>
        <v>-7.3423466968645735E-3</v>
      </c>
      <c r="I388" s="3">
        <f t="shared" si="10"/>
        <v>1.2264994729468178E-2</v>
      </c>
    </row>
    <row r="389" spans="1:9" x14ac:dyDescent="0.3">
      <c r="A389" s="6">
        <v>45832</v>
      </c>
      <c r="B389" s="4" t="s">
        <v>18</v>
      </c>
      <c r="C389" s="4">
        <v>2156.2199999999998</v>
      </c>
      <c r="D389" s="4">
        <v>2185.09</v>
      </c>
      <c r="E389" s="4">
        <v>2127.36</v>
      </c>
      <c r="F389" s="4">
        <v>2150.5500000000002</v>
      </c>
      <c r="G389" s="4">
        <v>43641</v>
      </c>
      <c r="H389" s="3">
        <f t="shared" si="11"/>
        <v>-2.7036051159813794E-3</v>
      </c>
      <c r="I389" s="3">
        <f t="shared" si="10"/>
        <v>1.2308482148918588E-2</v>
      </c>
    </row>
    <row r="390" spans="1:9" x14ac:dyDescent="0.3">
      <c r="A390" s="7">
        <v>45833</v>
      </c>
      <c r="B390" s="5" t="s">
        <v>18</v>
      </c>
      <c r="C390" s="5">
        <v>2189</v>
      </c>
      <c r="D390" s="5">
        <v>2219.3000000000002</v>
      </c>
      <c r="E390" s="5">
        <v>2158.69</v>
      </c>
      <c r="F390" s="5">
        <v>2201.6999999999998</v>
      </c>
      <c r="G390" s="5">
        <v>35905</v>
      </c>
      <c r="H390" s="3">
        <f t="shared" si="11"/>
        <v>2.3784613238473709E-2</v>
      </c>
      <c r="I390" s="3">
        <f t="shared" si="10"/>
        <v>1.2311197362831752E-2</v>
      </c>
    </row>
    <row r="391" spans="1:9" x14ac:dyDescent="0.3">
      <c r="A391" s="6">
        <v>45834</v>
      </c>
      <c r="B391" s="4" t="s">
        <v>18</v>
      </c>
      <c r="C391" s="4">
        <v>2184.71</v>
      </c>
      <c r="D391" s="4">
        <v>2191.33</v>
      </c>
      <c r="E391" s="4">
        <v>2178.09</v>
      </c>
      <c r="F391" s="4">
        <v>2186.0100000000002</v>
      </c>
      <c r="G391" s="4">
        <v>49478</v>
      </c>
      <c r="H391" s="3">
        <f t="shared" si="11"/>
        <v>-7.126311486578372E-3</v>
      </c>
      <c r="I391" s="3">
        <f t="shared" si="10"/>
        <v>1.2172749474736254E-2</v>
      </c>
    </row>
    <row r="392" spans="1:9" x14ac:dyDescent="0.3">
      <c r="A392" s="7">
        <v>45835</v>
      </c>
      <c r="B392" s="5" t="s">
        <v>18</v>
      </c>
      <c r="C392" s="5">
        <v>2241.14</v>
      </c>
      <c r="D392" s="5">
        <v>2278.3000000000002</v>
      </c>
      <c r="E392" s="5">
        <v>2203.98</v>
      </c>
      <c r="F392" s="5">
        <v>2239.8000000000002</v>
      </c>
      <c r="G392" s="5">
        <v>4654</v>
      </c>
      <c r="H392" s="3">
        <f t="shared" si="11"/>
        <v>2.460647481027075E-2</v>
      </c>
      <c r="I392" s="3">
        <f t="shared" si="10"/>
        <v>1.2153601640283247E-2</v>
      </c>
    </row>
    <row r="393" spans="1:9" x14ac:dyDescent="0.3">
      <c r="A393" s="6">
        <v>45838</v>
      </c>
      <c r="B393" s="4" t="s">
        <v>18</v>
      </c>
      <c r="C393" s="4">
        <v>2260.39</v>
      </c>
      <c r="D393" s="4">
        <v>2285.12</v>
      </c>
      <c r="E393" s="4">
        <v>2235.66</v>
      </c>
      <c r="F393" s="4">
        <v>2271.71</v>
      </c>
      <c r="G393" s="4">
        <v>9636</v>
      </c>
      <c r="H393" s="3">
        <f t="shared" si="11"/>
        <v>1.424680775069196E-2</v>
      </c>
      <c r="I393" s="3">
        <f t="shared" si="10"/>
        <v>1.197289600256366E-2</v>
      </c>
    </row>
    <row r="395" spans="1:9" x14ac:dyDescent="0.3">
      <c r="A395" t="s">
        <v>1192</v>
      </c>
      <c r="B395" t="s">
        <v>1193</v>
      </c>
      <c r="C395" t="s">
        <v>1194</v>
      </c>
      <c r="D395" t="s">
        <v>1195</v>
      </c>
      <c r="E395" t="s">
        <v>1196</v>
      </c>
      <c r="F395" t="s">
        <v>1197</v>
      </c>
      <c r="G395" t="s">
        <v>1198</v>
      </c>
    </row>
    <row r="396" spans="1:9" x14ac:dyDescent="0.3">
      <c r="A396" s="7">
        <v>45658</v>
      </c>
      <c r="B396" s="5" t="s">
        <v>19</v>
      </c>
      <c r="C396" s="5">
        <v>599.36</v>
      </c>
      <c r="D396" s="5">
        <v>604.27</v>
      </c>
      <c r="E396" s="5">
        <v>594.44000000000005</v>
      </c>
      <c r="F396" s="5">
        <v>600.52</v>
      </c>
      <c r="G396" s="5">
        <v>36262</v>
      </c>
      <c r="H396" s="3">
        <f>IFERROR((F396-F395)/F395,0)</f>
        <v>0</v>
      </c>
      <c r="I396" s="3">
        <f>_xlfn.STDEV.S(H396:H524)</f>
        <v>1.1843418605673013E-2</v>
      </c>
    </row>
    <row r="397" spans="1:9" x14ac:dyDescent="0.3">
      <c r="A397" s="6">
        <v>45659</v>
      </c>
      <c r="B397" s="4" t="s">
        <v>19</v>
      </c>
      <c r="C397" s="4">
        <v>603.07000000000005</v>
      </c>
      <c r="D397" s="4">
        <v>608.21</v>
      </c>
      <c r="E397" s="4">
        <v>597.91999999999996</v>
      </c>
      <c r="F397" s="4">
        <v>600.52</v>
      </c>
      <c r="G397" s="4">
        <v>21733</v>
      </c>
      <c r="H397" s="3">
        <f>IFERROR((F397-F396)/F396,0)</f>
        <v>0</v>
      </c>
      <c r="I397" s="3">
        <f t="shared" ref="I397:I460" si="12">_xlfn.STDEV.S(H397:H525)</f>
        <v>1.1889589926522892E-2</v>
      </c>
    </row>
    <row r="398" spans="1:9" x14ac:dyDescent="0.3">
      <c r="A398" s="7">
        <v>45660</v>
      </c>
      <c r="B398" s="5" t="s">
        <v>19</v>
      </c>
      <c r="C398" s="5">
        <v>606.29</v>
      </c>
      <c r="D398" s="5">
        <v>612.14</v>
      </c>
      <c r="E398" s="5">
        <v>600.44000000000005</v>
      </c>
      <c r="F398" s="5">
        <v>604.86</v>
      </c>
      <c r="G398" s="5">
        <v>7430</v>
      </c>
      <c r="H398" s="3">
        <f t="shared" ref="H398:H461" si="13">IFERROR((F398-F397)/F397,0)</f>
        <v>7.2270698727769801E-3</v>
      </c>
      <c r="I398" s="3">
        <f t="shared" si="12"/>
        <v>1.1936305485711236E-2</v>
      </c>
    </row>
    <row r="399" spans="1:9" x14ac:dyDescent="0.3">
      <c r="A399" s="6">
        <v>45663</v>
      </c>
      <c r="B399" s="4" t="s">
        <v>19</v>
      </c>
      <c r="C399" s="4">
        <v>602.34</v>
      </c>
      <c r="D399" s="4">
        <v>607.45000000000005</v>
      </c>
      <c r="E399" s="4">
        <v>597.23</v>
      </c>
      <c r="F399" s="4">
        <v>606.71</v>
      </c>
      <c r="G399" s="4">
        <v>32497</v>
      </c>
      <c r="H399" s="3">
        <f t="shared" si="13"/>
        <v>3.0585590053897145E-3</v>
      </c>
      <c r="I399" s="3">
        <f t="shared" si="12"/>
        <v>1.192390200983116E-2</v>
      </c>
    </row>
    <row r="400" spans="1:9" x14ac:dyDescent="0.3">
      <c r="A400" s="7">
        <v>45664</v>
      </c>
      <c r="B400" s="5" t="s">
        <v>19</v>
      </c>
      <c r="C400" s="5">
        <v>615.69000000000005</v>
      </c>
      <c r="D400" s="5">
        <v>619.99</v>
      </c>
      <c r="E400" s="5">
        <v>611.39</v>
      </c>
      <c r="F400" s="5">
        <v>617.37</v>
      </c>
      <c r="G400" s="5">
        <v>47332</v>
      </c>
      <c r="H400" s="3">
        <f t="shared" si="13"/>
        <v>1.7570173559031444E-2</v>
      </c>
      <c r="I400" s="3">
        <f t="shared" si="12"/>
        <v>1.2086223026477402E-2</v>
      </c>
    </row>
    <row r="401" spans="1:9" x14ac:dyDescent="0.3">
      <c r="A401" s="6">
        <v>45665</v>
      </c>
      <c r="B401" s="4" t="s">
        <v>19</v>
      </c>
      <c r="C401" s="4">
        <v>620.49</v>
      </c>
      <c r="D401" s="4">
        <v>626.16</v>
      </c>
      <c r="E401" s="4">
        <v>614.82000000000005</v>
      </c>
      <c r="F401" s="4">
        <v>618.5</v>
      </c>
      <c r="G401" s="4">
        <v>38846</v>
      </c>
      <c r="H401" s="3">
        <f t="shared" si="13"/>
        <v>1.8303448499279126E-3</v>
      </c>
      <c r="I401" s="3">
        <f t="shared" si="12"/>
        <v>1.1997941119582033E-2</v>
      </c>
    </row>
    <row r="402" spans="1:9" x14ac:dyDescent="0.3">
      <c r="A402" s="7">
        <v>45666</v>
      </c>
      <c r="B402" s="5" t="s">
        <v>19</v>
      </c>
      <c r="C402" s="5">
        <v>615.9</v>
      </c>
      <c r="D402" s="5">
        <v>618.25</v>
      </c>
      <c r="E402" s="5">
        <v>613.54999999999995</v>
      </c>
      <c r="F402" s="5">
        <v>615.29999999999995</v>
      </c>
      <c r="G402" s="5">
        <v>6448</v>
      </c>
      <c r="H402" s="3">
        <f t="shared" si="13"/>
        <v>-5.1738075990299844E-3</v>
      </c>
      <c r="I402" s="3">
        <f t="shared" si="12"/>
        <v>1.203842085945684E-2</v>
      </c>
    </row>
    <row r="403" spans="1:9" x14ac:dyDescent="0.3">
      <c r="A403" s="6">
        <v>45667</v>
      </c>
      <c r="B403" s="4" t="s">
        <v>19</v>
      </c>
      <c r="C403" s="4">
        <v>619.59</v>
      </c>
      <c r="D403" s="4">
        <v>626.04999999999995</v>
      </c>
      <c r="E403" s="4">
        <v>613.13</v>
      </c>
      <c r="F403" s="4">
        <v>616.4</v>
      </c>
      <c r="G403" s="4">
        <v>7406</v>
      </c>
      <c r="H403" s="3">
        <f t="shared" si="13"/>
        <v>1.7877458150496065E-3</v>
      </c>
      <c r="I403" s="3">
        <f t="shared" si="12"/>
        <v>1.2115783111305322E-2</v>
      </c>
    </row>
    <row r="404" spans="1:9" x14ac:dyDescent="0.3">
      <c r="A404" s="7">
        <v>45670</v>
      </c>
      <c r="B404" s="5" t="s">
        <v>19</v>
      </c>
      <c r="C404" s="5">
        <v>624.69000000000005</v>
      </c>
      <c r="D404" s="5">
        <v>629.38</v>
      </c>
      <c r="E404" s="5">
        <v>620.01</v>
      </c>
      <c r="F404" s="5">
        <v>620.78</v>
      </c>
      <c r="G404" s="5">
        <v>33003</v>
      </c>
      <c r="H404" s="3">
        <f t="shared" si="13"/>
        <v>7.1057754704737111E-3</v>
      </c>
      <c r="I404" s="3">
        <f t="shared" si="12"/>
        <v>1.2116052442216351E-2</v>
      </c>
    </row>
    <row r="405" spans="1:9" x14ac:dyDescent="0.3">
      <c r="A405" s="6">
        <v>45671</v>
      </c>
      <c r="B405" s="4" t="s">
        <v>19</v>
      </c>
      <c r="C405" s="4">
        <v>623.82000000000005</v>
      </c>
      <c r="D405" s="4">
        <v>629.17999999999995</v>
      </c>
      <c r="E405" s="4">
        <v>618.47</v>
      </c>
      <c r="F405" s="4">
        <v>621.30999999999995</v>
      </c>
      <c r="G405" s="4">
        <v>44108</v>
      </c>
      <c r="H405" s="3">
        <f t="shared" si="13"/>
        <v>8.537646187054556E-4</v>
      </c>
      <c r="I405" s="3">
        <f t="shared" si="12"/>
        <v>1.2115509623403336E-2</v>
      </c>
    </row>
    <row r="406" spans="1:9" x14ac:dyDescent="0.3">
      <c r="A406" s="7">
        <v>45672</v>
      </c>
      <c r="B406" s="5" t="s">
        <v>19</v>
      </c>
      <c r="C406" s="5">
        <v>623.70000000000005</v>
      </c>
      <c r="D406" s="5">
        <v>629.42999999999995</v>
      </c>
      <c r="E406" s="5">
        <v>617.97</v>
      </c>
      <c r="F406" s="5">
        <v>621.78</v>
      </c>
      <c r="G406" s="5">
        <v>42779</v>
      </c>
      <c r="H406" s="3">
        <f t="shared" si="13"/>
        <v>7.5646617630494809E-4</v>
      </c>
      <c r="I406" s="3">
        <f t="shared" si="12"/>
        <v>1.2319499528016689E-2</v>
      </c>
    </row>
    <row r="407" spans="1:9" x14ac:dyDescent="0.3">
      <c r="A407" s="6">
        <v>45673</v>
      </c>
      <c r="B407" s="4" t="s">
        <v>19</v>
      </c>
      <c r="C407" s="4">
        <v>615.26</v>
      </c>
      <c r="D407" s="4">
        <v>624.53</v>
      </c>
      <c r="E407" s="4">
        <v>605.99</v>
      </c>
      <c r="F407" s="4">
        <v>616.45000000000005</v>
      </c>
      <c r="G407" s="4">
        <v>16422</v>
      </c>
      <c r="H407" s="3">
        <f t="shared" si="13"/>
        <v>-8.5721637878348085E-3</v>
      </c>
      <c r="I407" s="3">
        <f t="shared" si="12"/>
        <v>1.2471348000929913E-2</v>
      </c>
    </row>
    <row r="408" spans="1:9" x14ac:dyDescent="0.3">
      <c r="A408" s="7">
        <v>45674</v>
      </c>
      <c r="B408" s="5" t="s">
        <v>19</v>
      </c>
      <c r="C408" s="5">
        <v>613.84</v>
      </c>
      <c r="D408" s="5">
        <v>621.15</v>
      </c>
      <c r="E408" s="5">
        <v>606.52</v>
      </c>
      <c r="F408" s="5">
        <v>611.47</v>
      </c>
      <c r="G408" s="5">
        <v>34535</v>
      </c>
      <c r="H408" s="3">
        <f t="shared" si="13"/>
        <v>-8.0785140725119931E-3</v>
      </c>
      <c r="I408" s="3">
        <f t="shared" si="12"/>
        <v>1.2502017912836953E-2</v>
      </c>
    </row>
    <row r="409" spans="1:9" x14ac:dyDescent="0.3">
      <c r="A409" s="6">
        <v>45677</v>
      </c>
      <c r="B409" s="4" t="s">
        <v>19</v>
      </c>
      <c r="C409" s="4">
        <v>599.86</v>
      </c>
      <c r="D409" s="4">
        <v>603.24</v>
      </c>
      <c r="E409" s="4">
        <v>596.48</v>
      </c>
      <c r="F409" s="4">
        <v>600.9</v>
      </c>
      <c r="G409" s="4">
        <v>27715</v>
      </c>
      <c r="H409" s="3">
        <f t="shared" si="13"/>
        <v>-1.7286211915547859E-2</v>
      </c>
      <c r="I409" s="3">
        <f t="shared" si="12"/>
        <v>1.250572877341804E-2</v>
      </c>
    </row>
    <row r="410" spans="1:9" x14ac:dyDescent="0.3">
      <c r="A410" s="7">
        <v>45678</v>
      </c>
      <c r="B410" s="5" t="s">
        <v>19</v>
      </c>
      <c r="C410" s="5">
        <v>616.30999999999995</v>
      </c>
      <c r="D410" s="5">
        <v>620.36</v>
      </c>
      <c r="E410" s="5">
        <v>612.27</v>
      </c>
      <c r="F410" s="5">
        <v>614.44000000000005</v>
      </c>
      <c r="G410" s="5">
        <v>39908</v>
      </c>
      <c r="H410" s="3">
        <f t="shared" si="13"/>
        <v>2.253286736561837E-2</v>
      </c>
      <c r="I410" s="3">
        <f t="shared" si="12"/>
        <v>1.239760398283187E-2</v>
      </c>
    </row>
    <row r="411" spans="1:9" x14ac:dyDescent="0.3">
      <c r="A411" s="6">
        <v>45679</v>
      </c>
      <c r="B411" s="4" t="s">
        <v>19</v>
      </c>
      <c r="C411" s="4">
        <v>609.62</v>
      </c>
      <c r="D411" s="4">
        <v>614.34</v>
      </c>
      <c r="E411" s="4">
        <v>604.9</v>
      </c>
      <c r="F411" s="4">
        <v>605.03</v>
      </c>
      <c r="G411" s="4">
        <v>5481</v>
      </c>
      <c r="H411" s="3">
        <f t="shared" si="13"/>
        <v>-1.5314758153766162E-2</v>
      </c>
      <c r="I411" s="3">
        <f t="shared" si="12"/>
        <v>1.2342076635539849E-2</v>
      </c>
    </row>
    <row r="412" spans="1:9" x14ac:dyDescent="0.3">
      <c r="A412" s="7">
        <v>45680</v>
      </c>
      <c r="B412" s="5" t="s">
        <v>19</v>
      </c>
      <c r="C412" s="5">
        <v>598.21</v>
      </c>
      <c r="D412" s="5">
        <v>601.52</v>
      </c>
      <c r="E412" s="5">
        <v>594.89</v>
      </c>
      <c r="F412" s="5">
        <v>599.91</v>
      </c>
      <c r="G412" s="5">
        <v>38605</v>
      </c>
      <c r="H412" s="3">
        <f t="shared" si="13"/>
        <v>-8.4623902946961392E-3</v>
      </c>
      <c r="I412" s="3">
        <f t="shared" si="12"/>
        <v>1.2253725733822069E-2</v>
      </c>
    </row>
    <row r="413" spans="1:9" x14ac:dyDescent="0.3">
      <c r="A413" s="6">
        <v>45681</v>
      </c>
      <c r="B413" s="4" t="s">
        <v>19</v>
      </c>
      <c r="C413" s="4">
        <v>591.66999999999996</v>
      </c>
      <c r="D413" s="4">
        <v>597.74</v>
      </c>
      <c r="E413" s="4">
        <v>585.61</v>
      </c>
      <c r="F413" s="4">
        <v>594.65</v>
      </c>
      <c r="G413" s="4">
        <v>41761</v>
      </c>
      <c r="H413" s="3">
        <f t="shared" si="13"/>
        <v>-8.7679818639462438E-3</v>
      </c>
      <c r="I413" s="3">
        <f t="shared" si="12"/>
        <v>1.2250191399937067E-2</v>
      </c>
    </row>
    <row r="414" spans="1:9" x14ac:dyDescent="0.3">
      <c r="A414" s="7">
        <v>45684</v>
      </c>
      <c r="B414" s="5" t="s">
        <v>19</v>
      </c>
      <c r="C414" s="5">
        <v>598.95000000000005</v>
      </c>
      <c r="D414" s="5">
        <v>603.82000000000005</v>
      </c>
      <c r="E414" s="5">
        <v>594.09</v>
      </c>
      <c r="F414" s="5">
        <v>601.54</v>
      </c>
      <c r="G414" s="5">
        <v>23740</v>
      </c>
      <c r="H414" s="3">
        <f t="shared" si="13"/>
        <v>1.1586647607836519E-2</v>
      </c>
      <c r="I414" s="3">
        <f t="shared" si="12"/>
        <v>1.221818163539933E-2</v>
      </c>
    </row>
    <row r="415" spans="1:9" x14ac:dyDescent="0.3">
      <c r="A415" s="6">
        <v>45685</v>
      </c>
      <c r="B415" s="4" t="s">
        <v>19</v>
      </c>
      <c r="C415" s="4">
        <v>600.67999999999995</v>
      </c>
      <c r="D415" s="4">
        <v>609.45000000000005</v>
      </c>
      <c r="E415" s="4">
        <v>591.9</v>
      </c>
      <c r="F415" s="4">
        <v>599.45000000000005</v>
      </c>
      <c r="G415" s="4">
        <v>17052</v>
      </c>
      <c r="H415" s="3">
        <f t="shared" si="13"/>
        <v>-3.4744156664559601E-3</v>
      </c>
      <c r="I415" s="3">
        <f t="shared" si="12"/>
        <v>1.2209774524807404E-2</v>
      </c>
    </row>
    <row r="416" spans="1:9" x14ac:dyDescent="0.3">
      <c r="A416" s="7">
        <v>45686</v>
      </c>
      <c r="B416" s="5" t="s">
        <v>19</v>
      </c>
      <c r="C416" s="5">
        <v>608.13</v>
      </c>
      <c r="D416" s="5">
        <v>618.85</v>
      </c>
      <c r="E416" s="5">
        <v>597.4</v>
      </c>
      <c r="F416" s="5">
        <v>609.09</v>
      </c>
      <c r="G416" s="5">
        <v>1163</v>
      </c>
      <c r="H416" s="3">
        <f t="shared" si="13"/>
        <v>1.6081407957294163E-2</v>
      </c>
      <c r="I416" s="3">
        <f t="shared" si="12"/>
        <v>1.2216568137486207E-2</v>
      </c>
    </row>
    <row r="417" spans="1:9" x14ac:dyDescent="0.3">
      <c r="A417" s="6">
        <v>45687</v>
      </c>
      <c r="B417" s="4" t="s">
        <v>19</v>
      </c>
      <c r="C417" s="4">
        <v>604.72</v>
      </c>
      <c r="D417" s="4">
        <v>608.57000000000005</v>
      </c>
      <c r="E417" s="4">
        <v>600.88</v>
      </c>
      <c r="F417" s="4">
        <v>604.09</v>
      </c>
      <c r="G417" s="4">
        <v>11634</v>
      </c>
      <c r="H417" s="3">
        <f t="shared" si="13"/>
        <v>-8.2089674760708591E-3</v>
      </c>
      <c r="I417" s="3">
        <f t="shared" si="12"/>
        <v>1.217635337188816E-2</v>
      </c>
    </row>
    <row r="418" spans="1:9" x14ac:dyDescent="0.3">
      <c r="A418" s="7">
        <v>45688</v>
      </c>
      <c r="B418" s="5" t="s">
        <v>19</v>
      </c>
      <c r="C418" s="5">
        <v>603.99</v>
      </c>
      <c r="D418" s="5">
        <v>611.87</v>
      </c>
      <c r="E418" s="5">
        <v>596.12</v>
      </c>
      <c r="F418" s="5">
        <v>606.36</v>
      </c>
      <c r="G418" s="5">
        <v>30300</v>
      </c>
      <c r="H418" s="3">
        <f t="shared" si="13"/>
        <v>3.7577182207948843E-3</v>
      </c>
      <c r="I418" s="3">
        <f t="shared" si="12"/>
        <v>1.2165184901611083E-2</v>
      </c>
    </row>
    <row r="419" spans="1:9" x14ac:dyDescent="0.3">
      <c r="A419" s="6">
        <v>45691</v>
      </c>
      <c r="B419" s="4" t="s">
        <v>19</v>
      </c>
      <c r="C419" s="4">
        <v>602.17999999999995</v>
      </c>
      <c r="D419" s="4">
        <v>606.01</v>
      </c>
      <c r="E419" s="4">
        <v>598.35</v>
      </c>
      <c r="F419" s="4">
        <v>600.15</v>
      </c>
      <c r="G419" s="4">
        <v>38487</v>
      </c>
      <c r="H419" s="3">
        <f t="shared" si="13"/>
        <v>-1.0241440728280289E-2</v>
      </c>
      <c r="I419" s="3">
        <f t="shared" si="12"/>
        <v>1.2225087776097781E-2</v>
      </c>
    </row>
    <row r="420" spans="1:9" x14ac:dyDescent="0.3">
      <c r="A420" s="7">
        <v>45692</v>
      </c>
      <c r="B420" s="5" t="s">
        <v>19</v>
      </c>
      <c r="C420" s="5">
        <v>618.35</v>
      </c>
      <c r="D420" s="5">
        <v>625.84</v>
      </c>
      <c r="E420" s="5">
        <v>610.87</v>
      </c>
      <c r="F420" s="5">
        <v>616.74</v>
      </c>
      <c r="G420" s="5">
        <v>15056</v>
      </c>
      <c r="H420" s="3">
        <f t="shared" si="13"/>
        <v>2.7643089227693131E-2</v>
      </c>
      <c r="I420" s="3">
        <f t="shared" si="12"/>
        <v>1.2218990050595204E-2</v>
      </c>
    </row>
    <row r="421" spans="1:9" x14ac:dyDescent="0.3">
      <c r="A421" s="6">
        <v>45693</v>
      </c>
      <c r="B421" s="4" t="s">
        <v>19</v>
      </c>
      <c r="C421" s="4">
        <v>606.24</v>
      </c>
      <c r="D421" s="4">
        <v>615.19000000000005</v>
      </c>
      <c r="E421" s="4">
        <v>597.28</v>
      </c>
      <c r="F421" s="4">
        <v>607.73</v>
      </c>
      <c r="G421" s="4">
        <v>44404</v>
      </c>
      <c r="H421" s="3">
        <f t="shared" si="13"/>
        <v>-1.4609073515581916E-2</v>
      </c>
      <c r="I421" s="3">
        <f t="shared" si="12"/>
        <v>1.2104574975027161E-2</v>
      </c>
    </row>
    <row r="422" spans="1:9" x14ac:dyDescent="0.3">
      <c r="A422" s="7">
        <v>45694</v>
      </c>
      <c r="B422" s="5" t="s">
        <v>19</v>
      </c>
      <c r="C422" s="5">
        <v>610.44000000000005</v>
      </c>
      <c r="D422" s="5">
        <v>611.87</v>
      </c>
      <c r="E422" s="5">
        <v>609</v>
      </c>
      <c r="F422" s="5">
        <v>610.25</v>
      </c>
      <c r="G422" s="5">
        <v>4191</v>
      </c>
      <c r="H422" s="3">
        <f t="shared" si="13"/>
        <v>4.1465782502097667E-3</v>
      </c>
      <c r="I422" s="3">
        <f t="shared" si="12"/>
        <v>1.2025269400010009E-2</v>
      </c>
    </row>
    <row r="423" spans="1:9" x14ac:dyDescent="0.3">
      <c r="A423" s="6">
        <v>45695</v>
      </c>
      <c r="B423" s="4" t="s">
        <v>19</v>
      </c>
      <c r="C423" s="4">
        <v>612.99</v>
      </c>
      <c r="D423" s="4">
        <v>619.16999999999996</v>
      </c>
      <c r="E423" s="4">
        <v>606.82000000000005</v>
      </c>
      <c r="F423" s="4">
        <v>615.29</v>
      </c>
      <c r="G423" s="4">
        <v>4631</v>
      </c>
      <c r="H423" s="3">
        <f t="shared" si="13"/>
        <v>8.2589102826709764E-3</v>
      </c>
      <c r="I423" s="3">
        <f t="shared" si="12"/>
        <v>1.2030875219748475E-2</v>
      </c>
    </row>
    <row r="424" spans="1:9" x14ac:dyDescent="0.3">
      <c r="A424" s="7">
        <v>45698</v>
      </c>
      <c r="B424" s="5" t="s">
        <v>19</v>
      </c>
      <c r="C424" s="5">
        <v>615.02</v>
      </c>
      <c r="D424" s="5">
        <v>621.79999999999995</v>
      </c>
      <c r="E424" s="5">
        <v>608.25</v>
      </c>
      <c r="F424" s="5">
        <v>618.65</v>
      </c>
      <c r="G424" s="5">
        <v>21281</v>
      </c>
      <c r="H424" s="3">
        <f t="shared" si="13"/>
        <v>5.4608396040891514E-3</v>
      </c>
      <c r="I424" s="3">
        <f t="shared" si="12"/>
        <v>1.2024014196794134E-2</v>
      </c>
    </row>
    <row r="425" spans="1:9" x14ac:dyDescent="0.3">
      <c r="A425" s="6">
        <v>45699</v>
      </c>
      <c r="B425" s="4" t="s">
        <v>19</v>
      </c>
      <c r="C425" s="4">
        <v>614.1</v>
      </c>
      <c r="D425" s="4">
        <v>620.48</v>
      </c>
      <c r="E425" s="4">
        <v>607.71</v>
      </c>
      <c r="F425" s="4">
        <v>617.36</v>
      </c>
      <c r="G425" s="4">
        <v>42674</v>
      </c>
      <c r="H425" s="3">
        <f t="shared" si="13"/>
        <v>-2.0851854845226926E-3</v>
      </c>
      <c r="I425" s="3">
        <f t="shared" si="12"/>
        <v>1.2020845793159294E-2</v>
      </c>
    </row>
    <row r="426" spans="1:9" x14ac:dyDescent="0.3">
      <c r="A426" s="7">
        <v>45700</v>
      </c>
      <c r="B426" s="5" t="s">
        <v>19</v>
      </c>
      <c r="C426" s="5">
        <v>617.16999999999996</v>
      </c>
      <c r="D426" s="5">
        <v>622.6</v>
      </c>
      <c r="E426" s="5">
        <v>611.73</v>
      </c>
      <c r="F426" s="5">
        <v>616.49</v>
      </c>
      <c r="G426" s="5">
        <v>24253</v>
      </c>
      <c r="H426" s="3">
        <f t="shared" si="13"/>
        <v>-1.4092263833095837E-3</v>
      </c>
      <c r="I426" s="3">
        <f t="shared" si="12"/>
        <v>1.2018240884641779E-2</v>
      </c>
    </row>
    <row r="427" spans="1:9" x14ac:dyDescent="0.3">
      <c r="A427" s="6">
        <v>45701</v>
      </c>
      <c r="B427" s="4" t="s">
        <v>19</v>
      </c>
      <c r="C427" s="4">
        <v>617.12</v>
      </c>
      <c r="D427" s="4">
        <v>624.84</v>
      </c>
      <c r="E427" s="4">
        <v>609.41</v>
      </c>
      <c r="F427" s="4">
        <v>616.98</v>
      </c>
      <c r="G427" s="4">
        <v>8099</v>
      </c>
      <c r="H427" s="3">
        <f t="shared" si="13"/>
        <v>7.9482230044284426E-4</v>
      </c>
      <c r="I427" s="3">
        <f t="shared" si="12"/>
        <v>1.2017172959343186E-2</v>
      </c>
    </row>
    <row r="428" spans="1:9" x14ac:dyDescent="0.3">
      <c r="A428" s="7">
        <v>45702</v>
      </c>
      <c r="B428" s="5" t="s">
        <v>19</v>
      </c>
      <c r="C428" s="5">
        <v>613.33000000000004</v>
      </c>
      <c r="D428" s="5">
        <v>621.54</v>
      </c>
      <c r="E428" s="5">
        <v>605.11</v>
      </c>
      <c r="F428" s="5">
        <v>615.99</v>
      </c>
      <c r="G428" s="5">
        <v>48684</v>
      </c>
      <c r="H428" s="3">
        <f t="shared" si="13"/>
        <v>-1.604590100165336E-3</v>
      </c>
      <c r="I428" s="3">
        <f t="shared" si="12"/>
        <v>1.2049246829592335E-2</v>
      </c>
    </row>
    <row r="429" spans="1:9" x14ac:dyDescent="0.3">
      <c r="A429" s="6">
        <v>45705</v>
      </c>
      <c r="B429" s="4" t="s">
        <v>19</v>
      </c>
      <c r="C429" s="4">
        <v>625.05999999999995</v>
      </c>
      <c r="D429" s="4">
        <v>632.86</v>
      </c>
      <c r="E429" s="4">
        <v>617.27</v>
      </c>
      <c r="F429" s="4">
        <v>623.66</v>
      </c>
      <c r="G429" s="4">
        <v>27724</v>
      </c>
      <c r="H429" s="3">
        <f t="shared" si="13"/>
        <v>1.2451500836052466E-2</v>
      </c>
      <c r="I429" s="3">
        <f t="shared" si="12"/>
        <v>1.2047302439202625E-2</v>
      </c>
    </row>
    <row r="430" spans="1:9" x14ac:dyDescent="0.3">
      <c r="A430" s="7">
        <v>45706</v>
      </c>
      <c r="B430" s="5" t="s">
        <v>19</v>
      </c>
      <c r="C430" s="5">
        <v>641.49</v>
      </c>
      <c r="D430" s="5">
        <v>642.04</v>
      </c>
      <c r="E430" s="5">
        <v>640.94000000000005</v>
      </c>
      <c r="F430" s="5">
        <v>641.42999999999995</v>
      </c>
      <c r="G430" s="5">
        <v>29758</v>
      </c>
      <c r="H430" s="3">
        <f t="shared" si="13"/>
        <v>2.849308918320877E-2</v>
      </c>
      <c r="I430" s="3">
        <f t="shared" si="12"/>
        <v>1.2039908384432557E-2</v>
      </c>
    </row>
    <row r="431" spans="1:9" x14ac:dyDescent="0.3">
      <c r="A431" s="6">
        <v>45707</v>
      </c>
      <c r="B431" s="4" t="s">
        <v>19</v>
      </c>
      <c r="C431" s="4">
        <v>641.19000000000005</v>
      </c>
      <c r="D431" s="4">
        <v>646.22</v>
      </c>
      <c r="E431" s="4">
        <v>636.16999999999996</v>
      </c>
      <c r="F431" s="4">
        <v>637.09</v>
      </c>
      <c r="G431" s="4">
        <v>25034</v>
      </c>
      <c r="H431" s="3">
        <f t="shared" si="13"/>
        <v>-6.7661319239822248E-3</v>
      </c>
      <c r="I431" s="3">
        <f t="shared" si="12"/>
        <v>1.1836442695421933E-2</v>
      </c>
    </row>
    <row r="432" spans="1:9" x14ac:dyDescent="0.3">
      <c r="A432" s="7">
        <v>45708</v>
      </c>
      <c r="B432" s="5" t="s">
        <v>19</v>
      </c>
      <c r="C432" s="5">
        <v>620.41999999999996</v>
      </c>
      <c r="D432" s="5">
        <v>626.49</v>
      </c>
      <c r="E432" s="5">
        <v>614.36</v>
      </c>
      <c r="F432" s="5">
        <v>626.34</v>
      </c>
      <c r="G432" s="5">
        <v>23804</v>
      </c>
      <c r="H432" s="3">
        <f t="shared" si="13"/>
        <v>-1.6873597136982214E-2</v>
      </c>
      <c r="I432" s="3">
        <f t="shared" si="12"/>
        <v>1.1818435169087696E-2</v>
      </c>
    </row>
    <row r="433" spans="1:9" x14ac:dyDescent="0.3">
      <c r="A433" s="6">
        <v>45709</v>
      </c>
      <c r="B433" s="4" t="s">
        <v>19</v>
      </c>
      <c r="C433" s="4">
        <v>625.32000000000005</v>
      </c>
      <c r="D433" s="4">
        <v>630.64</v>
      </c>
      <c r="E433" s="4">
        <v>620.01</v>
      </c>
      <c r="F433" s="4">
        <v>625.79</v>
      </c>
      <c r="G433" s="4">
        <v>49355</v>
      </c>
      <c r="H433" s="3">
        <f t="shared" si="13"/>
        <v>-8.7811731647358972E-4</v>
      </c>
      <c r="I433" s="3">
        <f t="shared" si="12"/>
        <v>1.1768460137985744E-2</v>
      </c>
    </row>
    <row r="434" spans="1:9" x14ac:dyDescent="0.3">
      <c r="A434" s="7">
        <v>45712</v>
      </c>
      <c r="B434" s="5" t="s">
        <v>19</v>
      </c>
      <c r="C434" s="5">
        <v>643.87</v>
      </c>
      <c r="D434" s="5">
        <v>651.14</v>
      </c>
      <c r="E434" s="5">
        <v>636.6</v>
      </c>
      <c r="F434" s="5">
        <v>646.62</v>
      </c>
      <c r="G434" s="5">
        <v>39278</v>
      </c>
      <c r="H434" s="3">
        <f t="shared" si="13"/>
        <v>3.3285926588791835E-2</v>
      </c>
      <c r="I434" s="3">
        <f t="shared" si="12"/>
        <v>1.1778565732118973E-2</v>
      </c>
    </row>
    <row r="435" spans="1:9" x14ac:dyDescent="0.3">
      <c r="A435" s="6">
        <v>45713</v>
      </c>
      <c r="B435" s="4" t="s">
        <v>19</v>
      </c>
      <c r="C435" s="4">
        <v>643</v>
      </c>
      <c r="D435" s="4">
        <v>650.29</v>
      </c>
      <c r="E435" s="4">
        <v>635.71</v>
      </c>
      <c r="F435" s="4">
        <v>640.25</v>
      </c>
      <c r="G435" s="4">
        <v>28065</v>
      </c>
      <c r="H435" s="3">
        <f t="shared" si="13"/>
        <v>-9.8512263771612461E-3</v>
      </c>
      <c r="I435" s="3">
        <f t="shared" si="12"/>
        <v>1.1507482244096571E-2</v>
      </c>
    </row>
    <row r="436" spans="1:9" x14ac:dyDescent="0.3">
      <c r="A436" s="7">
        <v>45714</v>
      </c>
      <c r="B436" s="5" t="s">
        <v>19</v>
      </c>
      <c r="C436" s="5">
        <v>650.1</v>
      </c>
      <c r="D436" s="5">
        <v>655.05999999999995</v>
      </c>
      <c r="E436" s="5">
        <v>645.14</v>
      </c>
      <c r="F436" s="5">
        <v>653.77</v>
      </c>
      <c r="G436" s="5">
        <v>11759</v>
      </c>
      <c r="H436" s="3">
        <f t="shared" si="13"/>
        <v>2.1116751269035505E-2</v>
      </c>
      <c r="I436" s="3">
        <f t="shared" si="12"/>
        <v>1.1488949943811763E-2</v>
      </c>
    </row>
    <row r="437" spans="1:9" x14ac:dyDescent="0.3">
      <c r="A437" s="6">
        <v>45715</v>
      </c>
      <c r="B437" s="4" t="s">
        <v>19</v>
      </c>
      <c r="C437" s="4">
        <v>669.53</v>
      </c>
      <c r="D437" s="4">
        <v>671.44</v>
      </c>
      <c r="E437" s="4">
        <v>667.61</v>
      </c>
      <c r="F437" s="4">
        <v>667.89</v>
      </c>
      <c r="G437" s="4">
        <v>14279</v>
      </c>
      <c r="H437" s="3">
        <f t="shared" si="13"/>
        <v>2.1597809627238944E-2</v>
      </c>
      <c r="I437" s="3">
        <f t="shared" si="12"/>
        <v>1.152922319350559E-2</v>
      </c>
    </row>
    <row r="438" spans="1:9" x14ac:dyDescent="0.3">
      <c r="A438" s="7">
        <v>45716</v>
      </c>
      <c r="B438" s="5" t="s">
        <v>19</v>
      </c>
      <c r="C438" s="5">
        <v>660.86</v>
      </c>
      <c r="D438" s="5">
        <v>670.24</v>
      </c>
      <c r="E438" s="5">
        <v>651.48</v>
      </c>
      <c r="F438" s="5">
        <v>663.41</v>
      </c>
      <c r="G438" s="5">
        <v>36144</v>
      </c>
      <c r="H438" s="3">
        <f t="shared" si="13"/>
        <v>-6.7076913863061555E-3</v>
      </c>
      <c r="I438" s="3">
        <f t="shared" si="12"/>
        <v>1.1375086635513506E-2</v>
      </c>
    </row>
    <row r="439" spans="1:9" x14ac:dyDescent="0.3">
      <c r="A439" s="6">
        <v>45719</v>
      </c>
      <c r="B439" s="4" t="s">
        <v>19</v>
      </c>
      <c r="C439" s="4">
        <v>669.52</v>
      </c>
      <c r="D439" s="4">
        <v>673.45</v>
      </c>
      <c r="E439" s="4">
        <v>665.59</v>
      </c>
      <c r="F439" s="4">
        <v>668.34</v>
      </c>
      <c r="G439" s="4">
        <v>12824</v>
      </c>
      <c r="H439" s="3">
        <f t="shared" si="13"/>
        <v>7.4313019098296131E-3</v>
      </c>
      <c r="I439" s="3">
        <f t="shared" si="12"/>
        <v>1.1364756045169488E-2</v>
      </c>
    </row>
    <row r="440" spans="1:9" x14ac:dyDescent="0.3">
      <c r="A440" s="7">
        <v>45720</v>
      </c>
      <c r="B440" s="5" t="s">
        <v>19</v>
      </c>
      <c r="C440" s="5">
        <v>682.32</v>
      </c>
      <c r="D440" s="5">
        <v>685.84</v>
      </c>
      <c r="E440" s="5">
        <v>678.8</v>
      </c>
      <c r="F440" s="5">
        <v>682.36</v>
      </c>
      <c r="G440" s="5">
        <v>43600</v>
      </c>
      <c r="H440" s="3">
        <f t="shared" si="13"/>
        <v>2.097734685938292E-2</v>
      </c>
      <c r="I440" s="3">
        <f t="shared" si="12"/>
        <v>1.1450596645001209E-2</v>
      </c>
    </row>
    <row r="441" spans="1:9" x14ac:dyDescent="0.3">
      <c r="A441" s="6">
        <v>45721</v>
      </c>
      <c r="B441" s="4" t="s">
        <v>19</v>
      </c>
      <c r="C441" s="4">
        <v>680.04</v>
      </c>
      <c r="D441" s="4">
        <v>688.02</v>
      </c>
      <c r="E441" s="4">
        <v>672.06</v>
      </c>
      <c r="F441" s="4">
        <v>679.27</v>
      </c>
      <c r="G441" s="4">
        <v>21669</v>
      </c>
      <c r="H441" s="3">
        <f t="shared" si="13"/>
        <v>-4.5284014303300776E-3</v>
      </c>
      <c r="I441" s="3">
        <f t="shared" si="12"/>
        <v>1.1381190264759347E-2</v>
      </c>
    </row>
    <row r="442" spans="1:9" x14ac:dyDescent="0.3">
      <c r="A442" s="7">
        <v>45722</v>
      </c>
      <c r="B442" s="5" t="s">
        <v>19</v>
      </c>
      <c r="C442" s="5">
        <v>681.58</v>
      </c>
      <c r="D442" s="5">
        <v>689.83</v>
      </c>
      <c r="E442" s="5">
        <v>673.32</v>
      </c>
      <c r="F442" s="5">
        <v>677.69</v>
      </c>
      <c r="G442" s="5">
        <v>21131</v>
      </c>
      <c r="H442" s="3">
        <f t="shared" si="13"/>
        <v>-2.3260264695922493E-3</v>
      </c>
      <c r="I442" s="3">
        <f t="shared" si="12"/>
        <v>1.1387418613476778E-2</v>
      </c>
    </row>
    <row r="443" spans="1:9" x14ac:dyDescent="0.3">
      <c r="A443" s="6">
        <v>45723</v>
      </c>
      <c r="B443" s="4" t="s">
        <v>19</v>
      </c>
      <c r="C443" s="4">
        <v>668.28</v>
      </c>
      <c r="D443" s="4">
        <v>676.84</v>
      </c>
      <c r="E443" s="4">
        <v>659.71</v>
      </c>
      <c r="F443" s="4">
        <v>672.9</v>
      </c>
      <c r="G443" s="4">
        <v>34548</v>
      </c>
      <c r="H443" s="3">
        <f t="shared" si="13"/>
        <v>-7.068128495329837E-3</v>
      </c>
      <c r="I443" s="3">
        <f t="shared" si="12"/>
        <v>1.1415077689144204E-2</v>
      </c>
    </row>
    <row r="444" spans="1:9" x14ac:dyDescent="0.3">
      <c r="A444" s="7">
        <v>45726</v>
      </c>
      <c r="B444" s="5" t="s">
        <v>19</v>
      </c>
      <c r="C444" s="5">
        <v>663.41</v>
      </c>
      <c r="D444" s="5">
        <v>672.25</v>
      </c>
      <c r="E444" s="5">
        <v>654.57000000000005</v>
      </c>
      <c r="F444" s="5">
        <v>664.51</v>
      </c>
      <c r="G444" s="5">
        <v>10503</v>
      </c>
      <c r="H444" s="3">
        <f t="shared" si="13"/>
        <v>-1.2468420270471075E-2</v>
      </c>
      <c r="I444" s="3">
        <f t="shared" si="12"/>
        <v>1.1397252922882796E-2</v>
      </c>
    </row>
    <row r="445" spans="1:9" x14ac:dyDescent="0.3">
      <c r="A445" s="6">
        <v>45727</v>
      </c>
      <c r="B445" s="4" t="s">
        <v>19</v>
      </c>
      <c r="C445" s="4">
        <v>662.29</v>
      </c>
      <c r="D445" s="4">
        <v>667.38</v>
      </c>
      <c r="E445" s="4">
        <v>657.19</v>
      </c>
      <c r="F445" s="4">
        <v>659.25</v>
      </c>
      <c r="G445" s="4">
        <v>17905</v>
      </c>
      <c r="H445" s="3">
        <f t="shared" si="13"/>
        <v>-7.9156069886081332E-3</v>
      </c>
      <c r="I445" s="3">
        <f t="shared" si="12"/>
        <v>1.1422251294984186E-2</v>
      </c>
    </row>
    <row r="446" spans="1:9" x14ac:dyDescent="0.3">
      <c r="A446" s="7">
        <v>45728</v>
      </c>
      <c r="B446" s="5" t="s">
        <v>19</v>
      </c>
      <c r="C446" s="5">
        <v>645.49</v>
      </c>
      <c r="D446" s="5">
        <v>653.71</v>
      </c>
      <c r="E446" s="5">
        <v>637.27</v>
      </c>
      <c r="F446" s="5">
        <v>649.32000000000005</v>
      </c>
      <c r="G446" s="5">
        <v>27806</v>
      </c>
      <c r="H446" s="3">
        <f t="shared" si="13"/>
        <v>-1.506257110352666E-2</v>
      </c>
      <c r="I446" s="3">
        <f t="shared" si="12"/>
        <v>1.1396999510488956E-2</v>
      </c>
    </row>
    <row r="447" spans="1:9" x14ac:dyDescent="0.3">
      <c r="A447" s="6">
        <v>45729</v>
      </c>
      <c r="B447" s="4" t="s">
        <v>19</v>
      </c>
      <c r="C447" s="4">
        <v>647.92999999999995</v>
      </c>
      <c r="D447" s="4">
        <v>650.99</v>
      </c>
      <c r="E447" s="4">
        <v>644.87</v>
      </c>
      <c r="F447" s="4">
        <v>649.76</v>
      </c>
      <c r="G447" s="4">
        <v>40896</v>
      </c>
      <c r="H447" s="3">
        <f t="shared" si="13"/>
        <v>6.7763198422956454E-4</v>
      </c>
      <c r="I447" s="3">
        <f t="shared" si="12"/>
        <v>1.1358220823718472E-2</v>
      </c>
    </row>
    <row r="448" spans="1:9" x14ac:dyDescent="0.3">
      <c r="A448" s="7">
        <v>45730</v>
      </c>
      <c r="B448" s="5" t="s">
        <v>19</v>
      </c>
      <c r="C448" s="5">
        <v>642.92999999999995</v>
      </c>
      <c r="D448" s="5">
        <v>645.74</v>
      </c>
      <c r="E448" s="5">
        <v>640.11</v>
      </c>
      <c r="F448" s="5">
        <v>643.64</v>
      </c>
      <c r="G448" s="5">
        <v>15291</v>
      </c>
      <c r="H448" s="3">
        <f t="shared" si="13"/>
        <v>-9.4188623491750865E-3</v>
      </c>
      <c r="I448" s="3">
        <f t="shared" si="12"/>
        <v>1.1378358796275717E-2</v>
      </c>
    </row>
    <row r="449" spans="1:9" x14ac:dyDescent="0.3">
      <c r="A449" s="6">
        <v>45733</v>
      </c>
      <c r="B449" s="4" t="s">
        <v>19</v>
      </c>
      <c r="C449" s="4">
        <v>645.20000000000005</v>
      </c>
      <c r="D449" s="4">
        <v>647.26</v>
      </c>
      <c r="E449" s="4">
        <v>643.14</v>
      </c>
      <c r="F449" s="4">
        <v>645.69000000000005</v>
      </c>
      <c r="G449" s="4">
        <v>34453</v>
      </c>
      <c r="H449" s="3">
        <f t="shared" si="13"/>
        <v>3.1850102541794612E-3</v>
      </c>
      <c r="I449" s="3">
        <f t="shared" si="12"/>
        <v>1.1373043759956597E-2</v>
      </c>
    </row>
    <row r="450" spans="1:9" x14ac:dyDescent="0.3">
      <c r="A450" s="7">
        <v>45734</v>
      </c>
      <c r="B450" s="5" t="s">
        <v>19</v>
      </c>
      <c r="C450" s="5">
        <v>627.1</v>
      </c>
      <c r="D450" s="5">
        <v>633.47</v>
      </c>
      <c r="E450" s="5">
        <v>620.74</v>
      </c>
      <c r="F450" s="5">
        <v>633.30999999999995</v>
      </c>
      <c r="G450" s="5">
        <v>31841</v>
      </c>
      <c r="H450" s="3">
        <f t="shared" si="13"/>
        <v>-1.9173287490901372E-2</v>
      </c>
      <c r="I450" s="3">
        <f t="shared" si="12"/>
        <v>1.1385179502758894E-2</v>
      </c>
    </row>
    <row r="451" spans="1:9" x14ac:dyDescent="0.3">
      <c r="A451" s="6">
        <v>45735</v>
      </c>
      <c r="B451" s="4" t="s">
        <v>19</v>
      </c>
      <c r="C451" s="4">
        <v>635.80999999999995</v>
      </c>
      <c r="D451" s="4">
        <v>646.48</v>
      </c>
      <c r="E451" s="4">
        <v>625.14</v>
      </c>
      <c r="F451" s="4">
        <v>636.1</v>
      </c>
      <c r="G451" s="4">
        <v>11736</v>
      </c>
      <c r="H451" s="3">
        <f t="shared" si="13"/>
        <v>4.4054254630434978E-3</v>
      </c>
      <c r="I451" s="3">
        <f t="shared" si="12"/>
        <v>1.1246772968216323E-2</v>
      </c>
    </row>
    <row r="452" spans="1:9" x14ac:dyDescent="0.3">
      <c r="A452" s="7">
        <v>45736</v>
      </c>
      <c r="B452" s="5" t="s">
        <v>19</v>
      </c>
      <c r="C452" s="5">
        <v>641.13</v>
      </c>
      <c r="D452" s="5">
        <v>646.29</v>
      </c>
      <c r="E452" s="5">
        <v>635.97</v>
      </c>
      <c r="F452" s="5">
        <v>642.97</v>
      </c>
      <c r="G452" s="5">
        <v>35964</v>
      </c>
      <c r="H452" s="3">
        <f t="shared" si="13"/>
        <v>1.0800188649583405E-2</v>
      </c>
      <c r="I452" s="3">
        <f t="shared" si="12"/>
        <v>1.1252509661499372E-2</v>
      </c>
    </row>
    <row r="453" spans="1:9" x14ac:dyDescent="0.3">
      <c r="A453" s="6">
        <v>45737</v>
      </c>
      <c r="B453" s="4" t="s">
        <v>19</v>
      </c>
      <c r="C453" s="4">
        <v>629.02</v>
      </c>
      <c r="D453" s="4">
        <v>636.64</v>
      </c>
      <c r="E453" s="4">
        <v>621.39</v>
      </c>
      <c r="F453" s="4">
        <v>627.16999999999996</v>
      </c>
      <c r="G453" s="4">
        <v>15215</v>
      </c>
      <c r="H453" s="3">
        <f t="shared" si="13"/>
        <v>-2.4573463769693871E-2</v>
      </c>
      <c r="I453" s="3">
        <f t="shared" si="12"/>
        <v>1.1241092290810075E-2</v>
      </c>
    </row>
    <row r="454" spans="1:9" x14ac:dyDescent="0.3">
      <c r="A454" s="7">
        <v>45740</v>
      </c>
      <c r="B454" s="5" t="s">
        <v>19</v>
      </c>
      <c r="C454" s="5">
        <v>631.48</v>
      </c>
      <c r="D454" s="5">
        <v>639.71</v>
      </c>
      <c r="E454" s="5">
        <v>623.25</v>
      </c>
      <c r="F454" s="5">
        <v>630.28</v>
      </c>
      <c r="G454" s="5">
        <v>30334</v>
      </c>
      <c r="H454" s="3">
        <f t="shared" si="13"/>
        <v>4.958783105059256E-3</v>
      </c>
      <c r="I454" s="3">
        <f t="shared" si="12"/>
        <v>1.1024599670609654E-2</v>
      </c>
    </row>
    <row r="455" spans="1:9" x14ac:dyDescent="0.3">
      <c r="A455" s="6">
        <v>45741</v>
      </c>
      <c r="B455" s="4" t="s">
        <v>19</v>
      </c>
      <c r="C455" s="4">
        <v>643.32000000000005</v>
      </c>
      <c r="D455" s="4">
        <v>648.66</v>
      </c>
      <c r="E455" s="4">
        <v>637.99</v>
      </c>
      <c r="F455" s="4">
        <v>640.26</v>
      </c>
      <c r="G455" s="4">
        <v>21714</v>
      </c>
      <c r="H455" s="3">
        <f t="shared" si="13"/>
        <v>1.5834232404645585E-2</v>
      </c>
      <c r="I455" s="3">
        <f t="shared" si="12"/>
        <v>1.1022423434051984E-2</v>
      </c>
    </row>
    <row r="456" spans="1:9" x14ac:dyDescent="0.3">
      <c r="A456" s="7">
        <v>45742</v>
      </c>
      <c r="B456" s="5" t="s">
        <v>19</v>
      </c>
      <c r="C456" s="5">
        <v>629.02</v>
      </c>
      <c r="D456" s="5">
        <v>634.12</v>
      </c>
      <c r="E456" s="5">
        <v>623.91999999999996</v>
      </c>
      <c r="F456" s="5">
        <v>630.73</v>
      </c>
      <c r="G456" s="5">
        <v>49908</v>
      </c>
      <c r="H456" s="3">
        <f t="shared" si="13"/>
        <v>-1.4884578140130529E-2</v>
      </c>
      <c r="I456" s="3">
        <f t="shared" si="12"/>
        <v>1.0972223776596245E-2</v>
      </c>
    </row>
    <row r="457" spans="1:9" x14ac:dyDescent="0.3">
      <c r="A457" s="6">
        <v>45743</v>
      </c>
      <c r="B457" s="4" t="s">
        <v>19</v>
      </c>
      <c r="C457" s="4">
        <v>644.52</v>
      </c>
      <c r="D457" s="4">
        <v>646.44000000000005</v>
      </c>
      <c r="E457" s="4">
        <v>642.61</v>
      </c>
      <c r="F457" s="4">
        <v>644.30999999999995</v>
      </c>
      <c r="G457" s="4">
        <v>25858</v>
      </c>
      <c r="H457" s="3">
        <f t="shared" si="13"/>
        <v>2.1530607391435204E-2</v>
      </c>
      <c r="I457" s="3">
        <f t="shared" si="12"/>
        <v>1.0882478287740922E-2</v>
      </c>
    </row>
    <row r="458" spans="1:9" x14ac:dyDescent="0.3">
      <c r="A458" s="7">
        <v>45744</v>
      </c>
      <c r="B458" s="5" t="s">
        <v>19</v>
      </c>
      <c r="C458" s="5">
        <v>650.97</v>
      </c>
      <c r="D458" s="5">
        <v>660.38</v>
      </c>
      <c r="E458" s="5">
        <v>641.54999999999995</v>
      </c>
      <c r="F458" s="5">
        <v>647.88</v>
      </c>
      <c r="G458" s="5">
        <v>47486</v>
      </c>
      <c r="H458" s="3">
        <f t="shared" si="13"/>
        <v>5.5408111002468539E-3</v>
      </c>
      <c r="I458" s="3">
        <f t="shared" si="12"/>
        <v>1.0817434758465203E-2</v>
      </c>
    </row>
    <row r="459" spans="1:9" x14ac:dyDescent="0.3">
      <c r="A459" s="6">
        <v>45747</v>
      </c>
      <c r="B459" s="4" t="s">
        <v>19</v>
      </c>
      <c r="C459" s="4">
        <v>642.99</v>
      </c>
      <c r="D459" s="4">
        <v>653.1</v>
      </c>
      <c r="E459" s="4">
        <v>632.89</v>
      </c>
      <c r="F459" s="4">
        <v>642.29999999999995</v>
      </c>
      <c r="G459" s="4">
        <v>4754</v>
      </c>
      <c r="H459" s="3">
        <f t="shared" si="13"/>
        <v>-8.6127060566772249E-3</v>
      </c>
      <c r="I459" s="3">
        <f t="shared" si="12"/>
        <v>1.0845758840009807E-2</v>
      </c>
    </row>
    <row r="460" spans="1:9" x14ac:dyDescent="0.3">
      <c r="A460" s="7">
        <v>45748</v>
      </c>
      <c r="B460" s="5" t="s">
        <v>19</v>
      </c>
      <c r="C460" s="5">
        <v>642.1</v>
      </c>
      <c r="D460" s="5">
        <v>651.74</v>
      </c>
      <c r="E460" s="5">
        <v>632.46</v>
      </c>
      <c r="F460" s="5">
        <v>642</v>
      </c>
      <c r="G460" s="5">
        <v>9706</v>
      </c>
      <c r="H460" s="3">
        <f t="shared" si="13"/>
        <v>-4.6707146193360508E-4</v>
      </c>
      <c r="I460" s="3">
        <f t="shared" si="12"/>
        <v>1.0813745753462846E-2</v>
      </c>
    </row>
    <row r="461" spans="1:9" x14ac:dyDescent="0.3">
      <c r="A461" s="6">
        <v>45749</v>
      </c>
      <c r="B461" s="4" t="s">
        <v>19</v>
      </c>
      <c r="C461" s="4">
        <v>644.96</v>
      </c>
      <c r="D461" s="4">
        <v>650.54</v>
      </c>
      <c r="E461" s="4">
        <v>639.38</v>
      </c>
      <c r="F461" s="4">
        <v>646.69000000000005</v>
      </c>
      <c r="G461" s="4">
        <v>30725</v>
      </c>
      <c r="H461" s="3">
        <f t="shared" si="13"/>
        <v>7.3052959501558479E-3</v>
      </c>
      <c r="I461" s="3">
        <f t="shared" ref="I461:I524" si="14">_xlfn.STDEV.S(H461:H589)</f>
        <v>1.081403112115217E-2</v>
      </c>
    </row>
    <row r="462" spans="1:9" x14ac:dyDescent="0.3">
      <c r="A462" s="7">
        <v>45750</v>
      </c>
      <c r="B462" s="5" t="s">
        <v>19</v>
      </c>
      <c r="C462" s="5">
        <v>649</v>
      </c>
      <c r="D462" s="5">
        <v>658.77</v>
      </c>
      <c r="E462" s="5">
        <v>639.22</v>
      </c>
      <c r="F462" s="5">
        <v>647.46</v>
      </c>
      <c r="G462" s="5">
        <v>37068</v>
      </c>
      <c r="H462" s="3">
        <f t="shared" ref="H462:H524" si="15">IFERROR((F462-F461)/F461,0)</f>
        <v>1.1906786868514771E-3</v>
      </c>
      <c r="I462" s="3">
        <f t="shared" si="14"/>
        <v>1.0801273481268314E-2</v>
      </c>
    </row>
    <row r="463" spans="1:9" x14ac:dyDescent="0.3">
      <c r="A463" s="6">
        <v>45751</v>
      </c>
      <c r="B463" s="4" t="s">
        <v>19</v>
      </c>
      <c r="C463" s="4">
        <v>650.05999999999995</v>
      </c>
      <c r="D463" s="4">
        <v>654.11</v>
      </c>
      <c r="E463" s="4">
        <v>646.01</v>
      </c>
      <c r="F463" s="4">
        <v>652.03</v>
      </c>
      <c r="G463" s="4">
        <v>37495</v>
      </c>
      <c r="H463" s="3">
        <f t="shared" si="15"/>
        <v>7.0583510950482436E-3</v>
      </c>
      <c r="I463" s="3">
        <f t="shared" si="14"/>
        <v>1.0813804045509707E-2</v>
      </c>
    </row>
    <row r="464" spans="1:9" x14ac:dyDescent="0.3">
      <c r="A464" s="7">
        <v>45754</v>
      </c>
      <c r="B464" s="5" t="s">
        <v>19</v>
      </c>
      <c r="C464" s="5">
        <v>645.11</v>
      </c>
      <c r="D464" s="5">
        <v>655.13</v>
      </c>
      <c r="E464" s="5">
        <v>635.1</v>
      </c>
      <c r="F464" s="5">
        <v>644.66</v>
      </c>
      <c r="G464" s="5">
        <v>17832</v>
      </c>
      <c r="H464" s="3">
        <f t="shared" si="15"/>
        <v>-1.1303160897504723E-2</v>
      </c>
      <c r="I464" s="3">
        <f t="shared" si="14"/>
        <v>1.0800404169943198E-2</v>
      </c>
    </row>
    <row r="465" spans="1:9" x14ac:dyDescent="0.3">
      <c r="A465" s="6">
        <v>45755</v>
      </c>
      <c r="B465" s="4" t="s">
        <v>19</v>
      </c>
      <c r="C465" s="4">
        <v>646.73</v>
      </c>
      <c r="D465" s="4">
        <v>649.78</v>
      </c>
      <c r="E465" s="4">
        <v>643.67999999999995</v>
      </c>
      <c r="F465" s="4">
        <v>646.19000000000005</v>
      </c>
      <c r="G465" s="4">
        <v>43815</v>
      </c>
      <c r="H465" s="3">
        <f t="shared" si="15"/>
        <v>2.3733440883567871E-3</v>
      </c>
      <c r="I465" s="3">
        <f t="shared" si="14"/>
        <v>1.0747058806869809E-2</v>
      </c>
    </row>
    <row r="466" spans="1:9" x14ac:dyDescent="0.3">
      <c r="A466" s="7">
        <v>45756</v>
      </c>
      <c r="B466" s="5" t="s">
        <v>19</v>
      </c>
      <c r="C466" s="5">
        <v>638.72</v>
      </c>
      <c r="D466" s="5">
        <v>645.09</v>
      </c>
      <c r="E466" s="5">
        <v>632.34</v>
      </c>
      <c r="F466" s="5">
        <v>634.92999999999995</v>
      </c>
      <c r="G466" s="5">
        <v>4081</v>
      </c>
      <c r="H466" s="3">
        <f t="shared" si="15"/>
        <v>-1.7425215493895144E-2</v>
      </c>
      <c r="I466" s="3">
        <f t="shared" si="14"/>
        <v>1.0747166112497495E-2</v>
      </c>
    </row>
    <row r="467" spans="1:9" x14ac:dyDescent="0.3">
      <c r="A467" s="6">
        <v>45757</v>
      </c>
      <c r="B467" s="4" t="s">
        <v>19</v>
      </c>
      <c r="C467" s="4">
        <v>633.74</v>
      </c>
      <c r="D467" s="4">
        <v>643.61</v>
      </c>
      <c r="E467" s="4">
        <v>623.86</v>
      </c>
      <c r="F467" s="4">
        <v>634.20000000000005</v>
      </c>
      <c r="G467" s="4">
        <v>15042</v>
      </c>
      <c r="H467" s="3">
        <f t="shared" si="15"/>
        <v>-1.1497330414374884E-3</v>
      </c>
      <c r="I467" s="3">
        <f t="shared" si="14"/>
        <v>1.0688338453376536E-2</v>
      </c>
    </row>
    <row r="468" spans="1:9" x14ac:dyDescent="0.3">
      <c r="A468" s="7">
        <v>45758</v>
      </c>
      <c r="B468" s="5" t="s">
        <v>19</v>
      </c>
      <c r="C468" s="5">
        <v>626.12</v>
      </c>
      <c r="D468" s="5">
        <v>629.52</v>
      </c>
      <c r="E468" s="5">
        <v>622.71</v>
      </c>
      <c r="F468" s="5">
        <v>627.16</v>
      </c>
      <c r="G468" s="5">
        <v>38900</v>
      </c>
      <c r="H468" s="3">
        <f t="shared" si="15"/>
        <v>-1.11005991800695E-2</v>
      </c>
      <c r="I468" s="3">
        <f t="shared" si="14"/>
        <v>1.079328993826421E-2</v>
      </c>
    </row>
    <row r="469" spans="1:9" x14ac:dyDescent="0.3">
      <c r="A469" s="6">
        <v>45761</v>
      </c>
      <c r="B469" s="4" t="s">
        <v>19</v>
      </c>
      <c r="C469" s="4">
        <v>621.62</v>
      </c>
      <c r="D469" s="4">
        <v>628.22</v>
      </c>
      <c r="E469" s="4">
        <v>615.01</v>
      </c>
      <c r="F469" s="4">
        <v>621.53</v>
      </c>
      <c r="G469" s="4">
        <v>44241</v>
      </c>
      <c r="H469" s="3">
        <f t="shared" si="15"/>
        <v>-8.9769755724217037E-3</v>
      </c>
      <c r="I469" s="3">
        <f t="shared" si="14"/>
        <v>1.0830042502168411E-2</v>
      </c>
    </row>
    <row r="470" spans="1:9" x14ac:dyDescent="0.3">
      <c r="A470" s="7">
        <v>45762</v>
      </c>
      <c r="B470" s="5" t="s">
        <v>19</v>
      </c>
      <c r="C470" s="5">
        <v>636.02</v>
      </c>
      <c r="D470" s="5">
        <v>641.04</v>
      </c>
      <c r="E470" s="5">
        <v>630.99</v>
      </c>
      <c r="F470" s="5">
        <v>631.42999999999995</v>
      </c>
      <c r="G470" s="5">
        <v>27832</v>
      </c>
      <c r="H470" s="3">
        <f t="shared" si="15"/>
        <v>1.5928434669283828E-2</v>
      </c>
      <c r="I470" s="3">
        <f t="shared" si="14"/>
        <v>1.0797341140395393E-2</v>
      </c>
    </row>
    <row r="471" spans="1:9" x14ac:dyDescent="0.3">
      <c r="A471" s="6">
        <v>45763</v>
      </c>
      <c r="B471" s="4" t="s">
        <v>19</v>
      </c>
      <c r="C471" s="4">
        <v>635.6</v>
      </c>
      <c r="D471" s="4">
        <v>640.47</v>
      </c>
      <c r="E471" s="4">
        <v>630.73</v>
      </c>
      <c r="F471" s="4">
        <v>640.33000000000004</v>
      </c>
      <c r="G471" s="4">
        <v>41372</v>
      </c>
      <c r="H471" s="3">
        <f t="shared" si="15"/>
        <v>1.4094990735315224E-2</v>
      </c>
      <c r="I471" s="3">
        <f t="shared" si="14"/>
        <v>1.0719866543904433E-2</v>
      </c>
    </row>
    <row r="472" spans="1:9" x14ac:dyDescent="0.3">
      <c r="A472" s="7">
        <v>45764</v>
      </c>
      <c r="B472" s="5" t="s">
        <v>19</v>
      </c>
      <c r="C472" s="5">
        <v>645.67999999999995</v>
      </c>
      <c r="D472" s="5">
        <v>650.16</v>
      </c>
      <c r="E472" s="5">
        <v>641.19000000000005</v>
      </c>
      <c r="F472" s="5">
        <v>645.41</v>
      </c>
      <c r="G472" s="5">
        <v>35546</v>
      </c>
      <c r="H472" s="3">
        <f t="shared" si="15"/>
        <v>7.9334093358111087E-3</v>
      </c>
      <c r="I472" s="3">
        <f t="shared" si="14"/>
        <v>1.0666147563448799E-2</v>
      </c>
    </row>
    <row r="473" spans="1:9" x14ac:dyDescent="0.3">
      <c r="A473" s="6">
        <v>45765</v>
      </c>
      <c r="B473" s="4" t="s">
        <v>19</v>
      </c>
      <c r="C473" s="4">
        <v>639.11</v>
      </c>
      <c r="D473" s="4">
        <v>647.47</v>
      </c>
      <c r="E473" s="4">
        <v>630.75</v>
      </c>
      <c r="F473" s="4">
        <v>636.74</v>
      </c>
      <c r="G473" s="4">
        <v>24762</v>
      </c>
      <c r="H473" s="3">
        <f t="shared" si="15"/>
        <v>-1.3433321454579197E-2</v>
      </c>
      <c r="I473" s="3">
        <f t="shared" si="14"/>
        <v>1.0825481711817549E-2</v>
      </c>
    </row>
    <row r="474" spans="1:9" x14ac:dyDescent="0.3">
      <c r="A474" s="7">
        <v>45768</v>
      </c>
      <c r="B474" s="5" t="s">
        <v>19</v>
      </c>
      <c r="C474" s="5">
        <v>638.35</v>
      </c>
      <c r="D474" s="5">
        <v>647</v>
      </c>
      <c r="E474" s="5">
        <v>629.69000000000005</v>
      </c>
      <c r="F474" s="5">
        <v>634.36</v>
      </c>
      <c r="G474" s="5">
        <v>10596</v>
      </c>
      <c r="H474" s="3">
        <f t="shared" si="15"/>
        <v>-3.737789364575801E-3</v>
      </c>
      <c r="I474" s="3">
        <f t="shared" si="14"/>
        <v>1.0745485490691386E-2</v>
      </c>
    </row>
    <row r="475" spans="1:9" x14ac:dyDescent="0.3">
      <c r="A475" s="6">
        <v>45769</v>
      </c>
      <c r="B475" s="4" t="s">
        <v>19</v>
      </c>
      <c r="C475" s="4">
        <v>643.4</v>
      </c>
      <c r="D475" s="4">
        <v>652.58000000000004</v>
      </c>
      <c r="E475" s="4">
        <v>634.23</v>
      </c>
      <c r="F475" s="4">
        <v>644.29</v>
      </c>
      <c r="G475" s="4">
        <v>2013</v>
      </c>
      <c r="H475" s="3">
        <f t="shared" si="15"/>
        <v>1.5653572104167901E-2</v>
      </c>
      <c r="I475" s="3">
        <f t="shared" si="14"/>
        <v>1.0782602127708587E-2</v>
      </c>
    </row>
    <row r="476" spans="1:9" x14ac:dyDescent="0.3">
      <c r="A476" s="7">
        <v>45770</v>
      </c>
      <c r="B476" s="5" t="s">
        <v>19</v>
      </c>
      <c r="C476" s="5">
        <v>646.89</v>
      </c>
      <c r="D476" s="5">
        <v>653.25</v>
      </c>
      <c r="E476" s="5">
        <v>640.53</v>
      </c>
      <c r="F476" s="5">
        <v>645.59</v>
      </c>
      <c r="G476" s="5">
        <v>39356</v>
      </c>
      <c r="H476" s="3">
        <f t="shared" si="15"/>
        <v>2.0177249375282376E-3</v>
      </c>
      <c r="I476" s="3">
        <f t="shared" si="14"/>
        <v>1.0722603701045825E-2</v>
      </c>
    </row>
    <row r="477" spans="1:9" x14ac:dyDescent="0.3">
      <c r="A477" s="6">
        <v>45771</v>
      </c>
      <c r="B477" s="4" t="s">
        <v>19</v>
      </c>
      <c r="C477" s="4">
        <v>663.72</v>
      </c>
      <c r="D477" s="4">
        <v>664.92</v>
      </c>
      <c r="E477" s="4">
        <v>662.52</v>
      </c>
      <c r="F477" s="4">
        <v>664.89</v>
      </c>
      <c r="G477" s="4">
        <v>15537</v>
      </c>
      <c r="H477" s="3">
        <f t="shared" si="15"/>
        <v>2.9895134683003071E-2</v>
      </c>
      <c r="I477" s="3">
        <f t="shared" si="14"/>
        <v>1.0724407876363952E-2</v>
      </c>
    </row>
    <row r="478" spans="1:9" x14ac:dyDescent="0.3">
      <c r="A478" s="7">
        <v>45772</v>
      </c>
      <c r="B478" s="5" t="s">
        <v>19</v>
      </c>
      <c r="C478" s="5">
        <v>670.12</v>
      </c>
      <c r="D478" s="5">
        <v>676.64</v>
      </c>
      <c r="E478" s="5">
        <v>663.6</v>
      </c>
      <c r="F478" s="5">
        <v>668.35</v>
      </c>
      <c r="G478" s="5">
        <v>34848</v>
      </c>
      <c r="H478" s="3">
        <f t="shared" si="15"/>
        <v>5.2038683090436556E-3</v>
      </c>
      <c r="I478" s="3">
        <f t="shared" si="14"/>
        <v>1.0419799951641716E-2</v>
      </c>
    </row>
    <row r="479" spans="1:9" x14ac:dyDescent="0.3">
      <c r="A479" s="6">
        <v>45775</v>
      </c>
      <c r="B479" s="4" t="s">
        <v>19</v>
      </c>
      <c r="C479" s="4">
        <v>670.03</v>
      </c>
      <c r="D479" s="4">
        <v>675.33</v>
      </c>
      <c r="E479" s="4">
        <v>664.74</v>
      </c>
      <c r="F479" s="4">
        <v>670.13</v>
      </c>
      <c r="G479" s="4">
        <v>44590</v>
      </c>
      <c r="H479" s="3">
        <f t="shared" si="15"/>
        <v>2.6632752300440976E-3</v>
      </c>
      <c r="I479" s="3">
        <f t="shared" si="14"/>
        <v>1.0597080528138823E-2</v>
      </c>
    </row>
    <row r="480" spans="1:9" x14ac:dyDescent="0.3">
      <c r="A480" s="7">
        <v>45776</v>
      </c>
      <c r="B480" s="5" t="s">
        <v>19</v>
      </c>
      <c r="C480" s="5">
        <v>666.61</v>
      </c>
      <c r="D480" s="5">
        <v>674.11</v>
      </c>
      <c r="E480" s="5">
        <v>659.11</v>
      </c>
      <c r="F480" s="5">
        <v>667.69</v>
      </c>
      <c r="G480" s="5">
        <v>17087</v>
      </c>
      <c r="H480" s="3">
        <f t="shared" si="15"/>
        <v>-3.6410845656811974E-3</v>
      </c>
      <c r="I480" s="3">
        <f t="shared" si="14"/>
        <v>1.0600662934268704E-2</v>
      </c>
    </row>
    <row r="481" spans="1:9" x14ac:dyDescent="0.3">
      <c r="A481" s="6">
        <v>45777</v>
      </c>
      <c r="B481" s="4" t="s">
        <v>19</v>
      </c>
      <c r="C481" s="4">
        <v>668.16</v>
      </c>
      <c r="D481" s="4">
        <v>670.36</v>
      </c>
      <c r="E481" s="4">
        <v>665.95</v>
      </c>
      <c r="F481" s="4">
        <v>668.97</v>
      </c>
      <c r="G481" s="4">
        <v>7643</v>
      </c>
      <c r="H481" s="3">
        <f t="shared" si="15"/>
        <v>1.9170573170183359E-3</v>
      </c>
      <c r="I481" s="3">
        <f t="shared" si="14"/>
        <v>1.0600565690536266E-2</v>
      </c>
    </row>
    <row r="482" spans="1:9" x14ac:dyDescent="0.3">
      <c r="A482" s="7">
        <v>45778</v>
      </c>
      <c r="B482" s="5" t="s">
        <v>19</v>
      </c>
      <c r="C482" s="5">
        <v>667.56</v>
      </c>
      <c r="D482" s="5">
        <v>675.33</v>
      </c>
      <c r="E482" s="5">
        <v>659.78</v>
      </c>
      <c r="F482" s="5">
        <v>667.85</v>
      </c>
      <c r="G482" s="5">
        <v>1161</v>
      </c>
      <c r="H482" s="3">
        <f t="shared" si="15"/>
        <v>-1.6742155851533021E-3</v>
      </c>
      <c r="I482" s="3">
        <f t="shared" si="14"/>
        <v>1.0837298703998589E-2</v>
      </c>
    </row>
    <row r="483" spans="1:9" x14ac:dyDescent="0.3">
      <c r="A483" s="6">
        <v>45779</v>
      </c>
      <c r="B483" s="4" t="s">
        <v>19</v>
      </c>
      <c r="C483" s="4">
        <v>673.97</v>
      </c>
      <c r="D483" s="4">
        <v>682.07</v>
      </c>
      <c r="E483" s="4">
        <v>665.87</v>
      </c>
      <c r="F483" s="4">
        <v>673.99</v>
      </c>
      <c r="G483" s="4">
        <v>29731</v>
      </c>
      <c r="H483" s="3">
        <f t="shared" si="15"/>
        <v>9.1936812158418604E-3</v>
      </c>
      <c r="I483" s="3">
        <f t="shared" si="14"/>
        <v>1.0837688850242689E-2</v>
      </c>
    </row>
    <row r="484" spans="1:9" x14ac:dyDescent="0.3">
      <c r="A484" s="7">
        <v>45782</v>
      </c>
      <c r="B484" s="5" t="s">
        <v>19</v>
      </c>
      <c r="C484" s="5">
        <v>680.18</v>
      </c>
      <c r="D484" s="5">
        <v>686.72</v>
      </c>
      <c r="E484" s="5">
        <v>673.64</v>
      </c>
      <c r="F484" s="5">
        <v>682.33</v>
      </c>
      <c r="G484" s="5">
        <v>13693</v>
      </c>
      <c r="H484" s="3">
        <f t="shared" si="15"/>
        <v>1.2374070831911499E-2</v>
      </c>
      <c r="I484" s="3">
        <f t="shared" si="14"/>
        <v>1.0903903379128806E-2</v>
      </c>
    </row>
    <row r="485" spans="1:9" x14ac:dyDescent="0.3">
      <c r="A485" s="6">
        <v>45783</v>
      </c>
      <c r="B485" s="4" t="s">
        <v>19</v>
      </c>
      <c r="C485" s="4">
        <v>675.42</v>
      </c>
      <c r="D485" s="4">
        <v>685.16</v>
      </c>
      <c r="E485" s="4">
        <v>665.68</v>
      </c>
      <c r="F485" s="4">
        <v>675.76</v>
      </c>
      <c r="G485" s="4">
        <v>22817</v>
      </c>
      <c r="H485" s="3">
        <f t="shared" si="15"/>
        <v>-9.6287720018173751E-3</v>
      </c>
      <c r="I485" s="3">
        <f t="shared" si="14"/>
        <v>1.0859303502189499E-2</v>
      </c>
    </row>
    <row r="486" spans="1:9" x14ac:dyDescent="0.3">
      <c r="A486" s="7">
        <v>45784</v>
      </c>
      <c r="B486" s="5" t="s">
        <v>19</v>
      </c>
      <c r="C486" s="5">
        <v>664.14</v>
      </c>
      <c r="D486" s="5">
        <v>674.09</v>
      </c>
      <c r="E486" s="5">
        <v>654.20000000000005</v>
      </c>
      <c r="F486" s="5">
        <v>664.68</v>
      </c>
      <c r="G486" s="5">
        <v>49831</v>
      </c>
      <c r="H486" s="3">
        <f t="shared" si="15"/>
        <v>-1.6396353735053926E-2</v>
      </c>
      <c r="I486" s="3">
        <f t="shared" si="14"/>
        <v>1.1114207551620301E-2</v>
      </c>
    </row>
    <row r="487" spans="1:9" x14ac:dyDescent="0.3">
      <c r="A487" s="6">
        <v>45785</v>
      </c>
      <c r="B487" s="4" t="s">
        <v>19</v>
      </c>
      <c r="C487" s="4">
        <v>650.59</v>
      </c>
      <c r="D487" s="4">
        <v>656.4</v>
      </c>
      <c r="E487" s="4">
        <v>644.78</v>
      </c>
      <c r="F487" s="4">
        <v>649.64</v>
      </c>
      <c r="G487" s="4">
        <v>6469</v>
      </c>
      <c r="H487" s="3">
        <f t="shared" si="15"/>
        <v>-2.2627429740627016E-2</v>
      </c>
      <c r="I487" s="3">
        <f t="shared" si="14"/>
        <v>1.1023509344756889E-2</v>
      </c>
    </row>
    <row r="488" spans="1:9" x14ac:dyDescent="0.3">
      <c r="A488" s="7">
        <v>45786</v>
      </c>
      <c r="B488" s="5" t="s">
        <v>19</v>
      </c>
      <c r="C488" s="5">
        <v>653.27</v>
      </c>
      <c r="D488" s="5">
        <v>658.26</v>
      </c>
      <c r="E488" s="5">
        <v>648.29</v>
      </c>
      <c r="F488" s="5">
        <v>653.96</v>
      </c>
      <c r="G488" s="5">
        <v>34937</v>
      </c>
      <c r="H488" s="3">
        <f t="shared" si="15"/>
        <v>6.6498368327074231E-3</v>
      </c>
      <c r="I488" s="3">
        <f t="shared" si="14"/>
        <v>1.0867952375623584E-2</v>
      </c>
    </row>
    <row r="489" spans="1:9" x14ac:dyDescent="0.3">
      <c r="A489" s="6">
        <v>45789</v>
      </c>
      <c r="B489" s="4" t="s">
        <v>19</v>
      </c>
      <c r="C489" s="4">
        <v>647.08000000000004</v>
      </c>
      <c r="D489" s="4">
        <v>649.88</v>
      </c>
      <c r="E489" s="4">
        <v>644.28</v>
      </c>
      <c r="F489" s="4">
        <v>645.09</v>
      </c>
      <c r="G489" s="4">
        <v>26051</v>
      </c>
      <c r="H489" s="3">
        <f t="shared" si="15"/>
        <v>-1.3563520704630259E-2</v>
      </c>
      <c r="I489" s="3">
        <f t="shared" si="14"/>
        <v>1.0869950330441292E-2</v>
      </c>
    </row>
    <row r="490" spans="1:9" x14ac:dyDescent="0.3">
      <c r="A490" s="7">
        <v>45790</v>
      </c>
      <c r="B490" s="5" t="s">
        <v>19</v>
      </c>
      <c r="C490" s="5">
        <v>626.33000000000004</v>
      </c>
      <c r="D490" s="5">
        <v>637.22</v>
      </c>
      <c r="E490" s="5">
        <v>615.44000000000005</v>
      </c>
      <c r="F490" s="5">
        <v>627.98</v>
      </c>
      <c r="G490" s="5">
        <v>34787</v>
      </c>
      <c r="H490" s="3">
        <f t="shared" si="15"/>
        <v>-2.6523430839107742E-2</v>
      </c>
      <c r="I490" s="3">
        <f t="shared" si="14"/>
        <v>1.0838372285096655E-2</v>
      </c>
    </row>
    <row r="491" spans="1:9" x14ac:dyDescent="0.3">
      <c r="A491" s="6">
        <v>45791</v>
      </c>
      <c r="B491" s="4" t="s">
        <v>19</v>
      </c>
      <c r="C491" s="4">
        <v>632</v>
      </c>
      <c r="D491" s="4">
        <v>634.99</v>
      </c>
      <c r="E491" s="4">
        <v>629.02</v>
      </c>
      <c r="F491" s="4">
        <v>631.21</v>
      </c>
      <c r="G491" s="4">
        <v>46253</v>
      </c>
      <c r="H491" s="3">
        <f t="shared" si="15"/>
        <v>5.1434759068760437E-3</v>
      </c>
      <c r="I491" s="3">
        <f t="shared" si="14"/>
        <v>1.0574566491344166E-2</v>
      </c>
    </row>
    <row r="492" spans="1:9" x14ac:dyDescent="0.3">
      <c r="A492" s="7">
        <v>45792</v>
      </c>
      <c r="B492" s="5" t="s">
        <v>19</v>
      </c>
      <c r="C492" s="5">
        <v>650.53</v>
      </c>
      <c r="D492" s="5">
        <v>659.79</v>
      </c>
      <c r="E492" s="5">
        <v>641.27</v>
      </c>
      <c r="F492" s="5">
        <v>651.5</v>
      </c>
      <c r="G492" s="5">
        <v>19394</v>
      </c>
      <c r="H492" s="3">
        <f t="shared" si="15"/>
        <v>3.2144611143676373E-2</v>
      </c>
      <c r="I492" s="3">
        <f t="shared" si="14"/>
        <v>1.0584620224989781E-2</v>
      </c>
    </row>
    <row r="493" spans="1:9" x14ac:dyDescent="0.3">
      <c r="A493" s="6">
        <v>45793</v>
      </c>
      <c r="B493" s="4" t="s">
        <v>19</v>
      </c>
      <c r="C493" s="4">
        <v>649.62</v>
      </c>
      <c r="D493" s="4">
        <v>660.55</v>
      </c>
      <c r="E493" s="4">
        <v>638.69000000000005</v>
      </c>
      <c r="F493" s="4">
        <v>651.61</v>
      </c>
      <c r="G493" s="4">
        <v>49998</v>
      </c>
      <c r="H493" s="3">
        <f t="shared" si="15"/>
        <v>1.6884113584038932E-4</v>
      </c>
      <c r="I493" s="3">
        <f t="shared" si="14"/>
        <v>1.0253995562888975E-2</v>
      </c>
    </row>
    <row r="494" spans="1:9" x14ac:dyDescent="0.3">
      <c r="A494" s="7">
        <v>45796</v>
      </c>
      <c r="B494" s="5" t="s">
        <v>19</v>
      </c>
      <c r="C494" s="5">
        <v>658.58</v>
      </c>
      <c r="D494" s="5">
        <v>666.22</v>
      </c>
      <c r="E494" s="5">
        <v>650.94000000000005</v>
      </c>
      <c r="F494" s="5">
        <v>658.69</v>
      </c>
      <c r="G494" s="5">
        <v>31268</v>
      </c>
      <c r="H494" s="3">
        <f t="shared" si="15"/>
        <v>1.0865394944829024E-2</v>
      </c>
      <c r="I494" s="3">
        <f t="shared" si="14"/>
        <v>1.0512417608570145E-2</v>
      </c>
    </row>
    <row r="495" spans="1:9" x14ac:dyDescent="0.3">
      <c r="A495" s="6">
        <v>45797</v>
      </c>
      <c r="B495" s="4" t="s">
        <v>19</v>
      </c>
      <c r="C495" s="4">
        <v>664.89</v>
      </c>
      <c r="D495" s="4">
        <v>672.44</v>
      </c>
      <c r="E495" s="4">
        <v>657.34</v>
      </c>
      <c r="F495" s="4">
        <v>659.52</v>
      </c>
      <c r="G495" s="4">
        <v>47698</v>
      </c>
      <c r="H495" s="3">
        <f t="shared" si="15"/>
        <v>1.2600768191409117E-3</v>
      </c>
      <c r="I495" s="3">
        <f t="shared" si="14"/>
        <v>1.0505555124368897E-2</v>
      </c>
    </row>
    <row r="496" spans="1:9" x14ac:dyDescent="0.3">
      <c r="A496" s="7">
        <v>45798</v>
      </c>
      <c r="B496" s="5" t="s">
        <v>19</v>
      </c>
      <c r="C496" s="5">
        <v>653.54</v>
      </c>
      <c r="D496" s="5">
        <v>659.18</v>
      </c>
      <c r="E496" s="5">
        <v>647.9</v>
      </c>
      <c r="F496" s="5">
        <v>658.86</v>
      </c>
      <c r="G496" s="5">
        <v>36525</v>
      </c>
      <c r="H496" s="3">
        <f t="shared" si="15"/>
        <v>-1.0007278020377974E-3</v>
      </c>
      <c r="I496" s="3">
        <f t="shared" si="14"/>
        <v>1.0593365494947859E-2</v>
      </c>
    </row>
    <row r="497" spans="1:9" x14ac:dyDescent="0.3">
      <c r="A497" s="6">
        <v>45799</v>
      </c>
      <c r="B497" s="4" t="s">
        <v>19</v>
      </c>
      <c r="C497" s="4">
        <v>668.15</v>
      </c>
      <c r="D497" s="4">
        <v>673.6</v>
      </c>
      <c r="E497" s="4">
        <v>662.71</v>
      </c>
      <c r="F497" s="4">
        <v>666.69</v>
      </c>
      <c r="G497" s="4">
        <v>24284</v>
      </c>
      <c r="H497" s="3">
        <f t="shared" si="15"/>
        <v>1.1884163555231825E-2</v>
      </c>
      <c r="I497" s="3">
        <f t="shared" si="14"/>
        <v>1.0735492577719316E-2</v>
      </c>
    </row>
    <row r="498" spans="1:9" x14ac:dyDescent="0.3">
      <c r="A498" s="7">
        <v>45800</v>
      </c>
      <c r="B498" s="5" t="s">
        <v>19</v>
      </c>
      <c r="C498" s="5">
        <v>659.12</v>
      </c>
      <c r="D498" s="5">
        <v>665.16</v>
      </c>
      <c r="E498" s="5">
        <v>653.08000000000004</v>
      </c>
      <c r="F498" s="5">
        <v>664.41</v>
      </c>
      <c r="G498" s="5">
        <v>6017</v>
      </c>
      <c r="H498" s="3">
        <f t="shared" si="15"/>
        <v>-3.4198803041894828E-3</v>
      </c>
      <c r="I498" s="3">
        <f t="shared" si="14"/>
        <v>1.077541254755119E-2</v>
      </c>
    </row>
    <row r="499" spans="1:9" x14ac:dyDescent="0.3">
      <c r="A499" s="6">
        <v>45803</v>
      </c>
      <c r="B499" s="4" t="s">
        <v>19</v>
      </c>
      <c r="C499" s="4">
        <v>667.02</v>
      </c>
      <c r="D499" s="4">
        <v>678.45</v>
      </c>
      <c r="E499" s="4">
        <v>655.59</v>
      </c>
      <c r="F499" s="4">
        <v>666.82</v>
      </c>
      <c r="G499" s="4">
        <v>23436</v>
      </c>
      <c r="H499" s="3">
        <f t="shared" si="15"/>
        <v>3.6272783371714482E-3</v>
      </c>
      <c r="I499" s="3">
        <f t="shared" si="14"/>
        <v>1.0769929341738054E-2</v>
      </c>
    </row>
    <row r="500" spans="1:9" x14ac:dyDescent="0.3">
      <c r="A500" s="7">
        <v>45804</v>
      </c>
      <c r="B500" s="5" t="s">
        <v>19</v>
      </c>
      <c r="C500" s="5">
        <v>669.99</v>
      </c>
      <c r="D500" s="5">
        <v>676.12</v>
      </c>
      <c r="E500" s="5">
        <v>663.85</v>
      </c>
      <c r="F500" s="5">
        <v>669.68</v>
      </c>
      <c r="G500" s="5">
        <v>26279</v>
      </c>
      <c r="H500" s="3">
        <f t="shared" si="15"/>
        <v>4.289013526888665E-3</v>
      </c>
      <c r="I500" s="3">
        <f t="shared" si="14"/>
        <v>1.0848038004992601E-2</v>
      </c>
    </row>
    <row r="501" spans="1:9" x14ac:dyDescent="0.3">
      <c r="A501" s="6">
        <v>45805</v>
      </c>
      <c r="B501" s="4" t="s">
        <v>19</v>
      </c>
      <c r="C501" s="4">
        <v>666.55</v>
      </c>
      <c r="D501" s="4">
        <v>670.64</v>
      </c>
      <c r="E501" s="4">
        <v>662.45</v>
      </c>
      <c r="F501" s="4">
        <v>664.23</v>
      </c>
      <c r="G501" s="4">
        <v>20715</v>
      </c>
      <c r="H501" s="3">
        <f t="shared" si="15"/>
        <v>-8.1382152669930898E-3</v>
      </c>
      <c r="I501" s="3">
        <f t="shared" si="14"/>
        <v>1.084408160146004E-2</v>
      </c>
    </row>
    <row r="502" spans="1:9" x14ac:dyDescent="0.3">
      <c r="A502" s="7">
        <v>45806</v>
      </c>
      <c r="B502" s="5" t="s">
        <v>19</v>
      </c>
      <c r="C502" s="5">
        <v>667</v>
      </c>
      <c r="D502" s="5">
        <v>673.41</v>
      </c>
      <c r="E502" s="5">
        <v>660.58</v>
      </c>
      <c r="F502" s="5">
        <v>672.74</v>
      </c>
      <c r="G502" s="5">
        <v>30312</v>
      </c>
      <c r="H502" s="3">
        <f t="shared" si="15"/>
        <v>1.2811827228520227E-2</v>
      </c>
      <c r="I502" s="3">
        <f t="shared" si="14"/>
        <v>1.0813718178756523E-2</v>
      </c>
    </row>
    <row r="503" spans="1:9" x14ac:dyDescent="0.3">
      <c r="A503" s="6">
        <v>45807</v>
      </c>
      <c r="B503" s="4" t="s">
        <v>19</v>
      </c>
      <c r="C503" s="4">
        <v>676.61</v>
      </c>
      <c r="D503" s="4">
        <v>681.9</v>
      </c>
      <c r="E503" s="4">
        <v>671.33</v>
      </c>
      <c r="F503" s="4">
        <v>671.42</v>
      </c>
      <c r="G503" s="4">
        <v>14493</v>
      </c>
      <c r="H503" s="3">
        <f t="shared" si="15"/>
        <v>-1.9621250408776792E-3</v>
      </c>
      <c r="I503" s="3">
        <f t="shared" si="14"/>
        <v>1.0768187376499306E-2</v>
      </c>
    </row>
    <row r="504" spans="1:9" x14ac:dyDescent="0.3">
      <c r="A504" s="7">
        <v>45810</v>
      </c>
      <c r="B504" s="5" t="s">
        <v>19</v>
      </c>
      <c r="C504" s="5">
        <v>665.84</v>
      </c>
      <c r="D504" s="5">
        <v>668.21</v>
      </c>
      <c r="E504" s="5">
        <v>663.47</v>
      </c>
      <c r="F504" s="5">
        <v>665.22</v>
      </c>
      <c r="G504" s="5">
        <v>8736</v>
      </c>
      <c r="H504" s="3">
        <f t="shared" si="15"/>
        <v>-9.2341604360905733E-3</v>
      </c>
      <c r="I504" s="3">
        <f t="shared" si="14"/>
        <v>1.0806605515822472E-2</v>
      </c>
    </row>
    <row r="505" spans="1:9" x14ac:dyDescent="0.3">
      <c r="A505" s="6">
        <v>45811</v>
      </c>
      <c r="B505" s="4" t="s">
        <v>19</v>
      </c>
      <c r="C505" s="4">
        <v>670.52</v>
      </c>
      <c r="D505" s="4">
        <v>679.95</v>
      </c>
      <c r="E505" s="4">
        <v>661.09</v>
      </c>
      <c r="F505" s="4">
        <v>669.89</v>
      </c>
      <c r="G505" s="4">
        <v>46603</v>
      </c>
      <c r="H505" s="3">
        <f t="shared" si="15"/>
        <v>7.0202339075793856E-3</v>
      </c>
      <c r="I505" s="3">
        <f t="shared" si="14"/>
        <v>1.0843854938701982E-2</v>
      </c>
    </row>
    <row r="506" spans="1:9" x14ac:dyDescent="0.3">
      <c r="A506" s="7">
        <v>45812</v>
      </c>
      <c r="B506" s="5" t="s">
        <v>19</v>
      </c>
      <c r="C506" s="5">
        <v>660.72</v>
      </c>
      <c r="D506" s="5">
        <v>662.68</v>
      </c>
      <c r="E506" s="5">
        <v>658.76</v>
      </c>
      <c r="F506" s="5">
        <v>662.51</v>
      </c>
      <c r="G506" s="5">
        <v>38481</v>
      </c>
      <c r="H506" s="3">
        <f t="shared" si="15"/>
        <v>-1.1016734090671595E-2</v>
      </c>
      <c r="I506" s="3">
        <f t="shared" si="14"/>
        <v>1.0910973701812487E-2</v>
      </c>
    </row>
    <row r="507" spans="1:9" x14ac:dyDescent="0.3">
      <c r="A507" s="6">
        <v>45813</v>
      </c>
      <c r="B507" s="4" t="s">
        <v>19</v>
      </c>
      <c r="C507" s="4">
        <v>663.03</v>
      </c>
      <c r="D507" s="4">
        <v>666.64</v>
      </c>
      <c r="E507" s="4">
        <v>659.43</v>
      </c>
      <c r="F507" s="4">
        <v>662.9</v>
      </c>
      <c r="G507" s="4">
        <v>1162</v>
      </c>
      <c r="H507" s="3">
        <f t="shared" si="15"/>
        <v>5.8867035969266325E-4</v>
      </c>
      <c r="I507" s="3">
        <f t="shared" si="14"/>
        <v>1.0870741393318008E-2</v>
      </c>
    </row>
    <row r="508" spans="1:9" x14ac:dyDescent="0.3">
      <c r="A508" s="7">
        <v>45814</v>
      </c>
      <c r="B508" s="5" t="s">
        <v>19</v>
      </c>
      <c r="C508" s="5">
        <v>659.59</v>
      </c>
      <c r="D508" s="5">
        <v>666.63</v>
      </c>
      <c r="E508" s="5">
        <v>652.54</v>
      </c>
      <c r="F508" s="5">
        <v>662.98</v>
      </c>
      <c r="G508" s="5">
        <v>33591</v>
      </c>
      <c r="H508" s="3">
        <f t="shared" si="15"/>
        <v>1.2068185246649711E-4</v>
      </c>
      <c r="I508" s="3">
        <f t="shared" si="14"/>
        <v>1.0883049476719987E-2</v>
      </c>
    </row>
    <row r="509" spans="1:9" x14ac:dyDescent="0.3">
      <c r="A509" s="6">
        <v>45817</v>
      </c>
      <c r="B509" s="4" t="s">
        <v>19</v>
      </c>
      <c r="C509" s="4">
        <v>671.88</v>
      </c>
      <c r="D509" s="4">
        <v>677.26</v>
      </c>
      <c r="E509" s="4">
        <v>666.51</v>
      </c>
      <c r="F509" s="4">
        <v>672.27</v>
      </c>
      <c r="G509" s="4">
        <v>8896</v>
      </c>
      <c r="H509" s="3">
        <f t="shared" si="15"/>
        <v>1.4012489064526778E-2</v>
      </c>
      <c r="I509" s="3">
        <f t="shared" si="14"/>
        <v>1.0901730381229477E-2</v>
      </c>
    </row>
    <row r="510" spans="1:9" x14ac:dyDescent="0.3">
      <c r="A510" s="7">
        <v>45818</v>
      </c>
      <c r="B510" s="5" t="s">
        <v>19</v>
      </c>
      <c r="C510" s="5">
        <v>681.28</v>
      </c>
      <c r="D510" s="5">
        <v>686.97</v>
      </c>
      <c r="E510" s="5">
        <v>675.58</v>
      </c>
      <c r="F510" s="5">
        <v>676.47</v>
      </c>
      <c r="G510" s="5">
        <v>31508</v>
      </c>
      <c r="H510" s="3">
        <f t="shared" si="15"/>
        <v>6.2474898478290649E-3</v>
      </c>
      <c r="I510" s="3">
        <f t="shared" si="14"/>
        <v>1.0870220101188346E-2</v>
      </c>
    </row>
    <row r="511" spans="1:9" x14ac:dyDescent="0.3">
      <c r="A511" s="6">
        <v>45819</v>
      </c>
      <c r="B511" s="4" t="s">
        <v>19</v>
      </c>
      <c r="C511" s="4">
        <v>681.87</v>
      </c>
      <c r="D511" s="4">
        <v>687.95</v>
      </c>
      <c r="E511" s="4">
        <v>675.78</v>
      </c>
      <c r="F511" s="4">
        <v>676.41</v>
      </c>
      <c r="G511" s="4">
        <v>41785</v>
      </c>
      <c r="H511" s="3">
        <f t="shared" si="15"/>
        <v>-8.8695729300721556E-5</v>
      </c>
      <c r="I511" s="3">
        <f t="shared" si="14"/>
        <v>1.0961806245791954E-2</v>
      </c>
    </row>
    <row r="512" spans="1:9" x14ac:dyDescent="0.3">
      <c r="A512" s="7">
        <v>45820</v>
      </c>
      <c r="B512" s="5" t="s">
        <v>19</v>
      </c>
      <c r="C512" s="5">
        <v>688.83</v>
      </c>
      <c r="D512" s="5">
        <v>695.97</v>
      </c>
      <c r="E512" s="5">
        <v>681.68</v>
      </c>
      <c r="F512" s="5">
        <v>683.58</v>
      </c>
      <c r="G512" s="5">
        <v>48299</v>
      </c>
      <c r="H512" s="3">
        <f t="shared" si="15"/>
        <v>1.0600079833237346E-2</v>
      </c>
      <c r="I512" s="3">
        <f t="shared" si="14"/>
        <v>1.1012829094091648E-2</v>
      </c>
    </row>
    <row r="513" spans="1:9" x14ac:dyDescent="0.3">
      <c r="A513" s="6">
        <v>45821</v>
      </c>
      <c r="B513" s="4" t="s">
        <v>19</v>
      </c>
      <c r="C513" s="4">
        <v>692.65</v>
      </c>
      <c r="D513" s="4">
        <v>700.21</v>
      </c>
      <c r="E513" s="4">
        <v>685.08</v>
      </c>
      <c r="F513" s="4">
        <v>695.83</v>
      </c>
      <c r="G513" s="4">
        <v>32358</v>
      </c>
      <c r="H513" s="3">
        <f t="shared" si="15"/>
        <v>1.7920360455250299E-2</v>
      </c>
      <c r="I513" s="3">
        <f t="shared" si="14"/>
        <v>1.1201640676882134E-2</v>
      </c>
    </row>
    <row r="514" spans="1:9" x14ac:dyDescent="0.3">
      <c r="A514" s="7">
        <v>45824</v>
      </c>
      <c r="B514" s="5" t="s">
        <v>19</v>
      </c>
      <c r="C514" s="5">
        <v>697.43</v>
      </c>
      <c r="D514" s="5">
        <v>704.22</v>
      </c>
      <c r="E514" s="5">
        <v>690.63</v>
      </c>
      <c r="F514" s="5">
        <v>700.9</v>
      </c>
      <c r="G514" s="5">
        <v>49330</v>
      </c>
      <c r="H514" s="3">
        <f t="shared" si="15"/>
        <v>7.2862624491613409E-3</v>
      </c>
      <c r="I514" s="3">
        <f t="shared" si="14"/>
        <v>1.1098149217019501E-2</v>
      </c>
    </row>
    <row r="515" spans="1:9" x14ac:dyDescent="0.3">
      <c r="A515" s="6">
        <v>45825</v>
      </c>
      <c r="B515" s="4" t="s">
        <v>19</v>
      </c>
      <c r="C515" s="4">
        <v>703.99</v>
      </c>
      <c r="D515" s="4">
        <v>714.67</v>
      </c>
      <c r="E515" s="4">
        <v>693.3</v>
      </c>
      <c r="F515" s="4">
        <v>701.16</v>
      </c>
      <c r="G515" s="4">
        <v>40110</v>
      </c>
      <c r="H515" s="3">
        <f t="shared" si="15"/>
        <v>3.70951633613912E-4</v>
      </c>
      <c r="I515" s="3">
        <f t="shared" si="14"/>
        <v>1.1138632358212046E-2</v>
      </c>
    </row>
    <row r="516" spans="1:9" x14ac:dyDescent="0.3">
      <c r="A516" s="7">
        <v>45826</v>
      </c>
      <c r="B516" s="5" t="s">
        <v>19</v>
      </c>
      <c r="C516" s="5">
        <v>686.83</v>
      </c>
      <c r="D516" s="5">
        <v>695.26</v>
      </c>
      <c r="E516" s="5">
        <v>678.41</v>
      </c>
      <c r="F516" s="5">
        <v>689.83</v>
      </c>
      <c r="G516" s="5">
        <v>37727</v>
      </c>
      <c r="H516" s="3">
        <f t="shared" si="15"/>
        <v>-1.6158936619316458E-2</v>
      </c>
      <c r="I516" s="3">
        <f t="shared" si="14"/>
        <v>1.1240634867832569E-2</v>
      </c>
    </row>
    <row r="517" spans="1:9" x14ac:dyDescent="0.3">
      <c r="A517" s="6">
        <v>45827</v>
      </c>
      <c r="B517" s="4" t="s">
        <v>19</v>
      </c>
      <c r="C517" s="4">
        <v>677.59</v>
      </c>
      <c r="D517" s="4">
        <v>684.34</v>
      </c>
      <c r="E517" s="4">
        <v>670.85</v>
      </c>
      <c r="F517" s="4">
        <v>680.8</v>
      </c>
      <c r="G517" s="4">
        <v>19745</v>
      </c>
      <c r="H517" s="3">
        <f t="shared" si="15"/>
        <v>-1.3090181638954649E-2</v>
      </c>
      <c r="I517" s="3">
        <f t="shared" si="14"/>
        <v>1.116513494355194E-2</v>
      </c>
    </row>
    <row r="518" spans="1:9" x14ac:dyDescent="0.3">
      <c r="A518" s="7">
        <v>45828</v>
      </c>
      <c r="B518" s="5" t="s">
        <v>19</v>
      </c>
      <c r="C518" s="5">
        <v>684.01</v>
      </c>
      <c r="D518" s="5">
        <v>691.63</v>
      </c>
      <c r="E518" s="5">
        <v>676.38</v>
      </c>
      <c r="F518" s="5">
        <v>678.34</v>
      </c>
      <c r="G518" s="5">
        <v>35521</v>
      </c>
      <c r="H518" s="3">
        <f t="shared" si="15"/>
        <v>-3.6133960047002394E-3</v>
      </c>
      <c r="I518" s="3">
        <f t="shared" si="14"/>
        <v>1.1115654822926049E-2</v>
      </c>
    </row>
    <row r="519" spans="1:9" x14ac:dyDescent="0.3">
      <c r="A519" s="6">
        <v>45831</v>
      </c>
      <c r="B519" s="4" t="s">
        <v>19</v>
      </c>
      <c r="C519" s="4">
        <v>672.33</v>
      </c>
      <c r="D519" s="4">
        <v>675.89</v>
      </c>
      <c r="E519" s="4">
        <v>668.76</v>
      </c>
      <c r="F519" s="4">
        <v>673.32</v>
      </c>
      <c r="G519" s="4">
        <v>23360</v>
      </c>
      <c r="H519" s="3">
        <f t="shared" si="15"/>
        <v>-7.4004186691039621E-3</v>
      </c>
      <c r="I519" s="3">
        <f t="shared" si="14"/>
        <v>1.1198330156681549E-2</v>
      </c>
    </row>
    <row r="520" spans="1:9" x14ac:dyDescent="0.3">
      <c r="A520" s="7">
        <v>45832</v>
      </c>
      <c r="B520" s="5" t="s">
        <v>19</v>
      </c>
      <c r="C520" s="5">
        <v>671.76</v>
      </c>
      <c r="D520" s="5">
        <v>684.62</v>
      </c>
      <c r="E520" s="5">
        <v>658.89</v>
      </c>
      <c r="F520" s="5">
        <v>671.89</v>
      </c>
      <c r="G520" s="5">
        <v>7588</v>
      </c>
      <c r="H520" s="3">
        <f t="shared" si="15"/>
        <v>-2.1238044317710204E-3</v>
      </c>
      <c r="I520" s="3">
        <f t="shared" si="14"/>
        <v>1.1206879066717395E-2</v>
      </c>
    </row>
    <row r="521" spans="1:9" x14ac:dyDescent="0.3">
      <c r="A521" s="6">
        <v>45833</v>
      </c>
      <c r="B521" s="4" t="s">
        <v>19</v>
      </c>
      <c r="C521" s="4">
        <v>672.28</v>
      </c>
      <c r="D521" s="4">
        <v>674.07</v>
      </c>
      <c r="E521" s="4">
        <v>670.5</v>
      </c>
      <c r="F521" s="4">
        <v>672.53</v>
      </c>
      <c r="G521" s="4">
        <v>25259</v>
      </c>
      <c r="H521" s="3">
        <f t="shared" si="15"/>
        <v>9.5253687359535993E-4</v>
      </c>
      <c r="I521" s="3">
        <f t="shared" si="14"/>
        <v>1.1205343589197047E-2</v>
      </c>
    </row>
    <row r="522" spans="1:9" x14ac:dyDescent="0.3">
      <c r="A522" s="7">
        <v>45834</v>
      </c>
      <c r="B522" s="5" t="s">
        <v>19</v>
      </c>
      <c r="C522" s="5">
        <v>679.42</v>
      </c>
      <c r="D522" s="5">
        <v>682.86</v>
      </c>
      <c r="E522" s="5">
        <v>675.99</v>
      </c>
      <c r="F522" s="5">
        <v>677.2</v>
      </c>
      <c r="G522" s="5">
        <v>34365</v>
      </c>
      <c r="H522" s="3">
        <f t="shared" si="15"/>
        <v>6.9439281519041128E-3</v>
      </c>
      <c r="I522" s="3">
        <f t="shared" si="14"/>
        <v>1.1224096843773722E-2</v>
      </c>
    </row>
    <row r="523" spans="1:9" x14ac:dyDescent="0.3">
      <c r="A523" s="6">
        <v>45835</v>
      </c>
      <c r="B523" s="4" t="s">
        <v>19</v>
      </c>
      <c r="C523" s="4">
        <v>677.01</v>
      </c>
      <c r="D523" s="4">
        <v>684.35</v>
      </c>
      <c r="E523" s="4">
        <v>669.67</v>
      </c>
      <c r="F523" s="4">
        <v>676.76</v>
      </c>
      <c r="G523" s="4">
        <v>33316</v>
      </c>
      <c r="H523" s="3">
        <f t="shared" si="15"/>
        <v>-6.497341996456801E-4</v>
      </c>
      <c r="I523" s="3">
        <f t="shared" si="14"/>
        <v>1.12720501415071E-2</v>
      </c>
    </row>
    <row r="524" spans="1:9" x14ac:dyDescent="0.3">
      <c r="A524" s="7">
        <v>45838</v>
      </c>
      <c r="B524" s="5" t="s">
        <v>19</v>
      </c>
      <c r="C524" s="5">
        <v>679.88</v>
      </c>
      <c r="D524" s="5">
        <v>684.18</v>
      </c>
      <c r="E524" s="5">
        <v>675.58</v>
      </c>
      <c r="F524" s="5">
        <v>681.08</v>
      </c>
      <c r="G524" s="5">
        <v>19474</v>
      </c>
      <c r="H524" s="3">
        <f t="shared" si="15"/>
        <v>6.3833559903068299E-3</v>
      </c>
      <c r="I524" s="3">
        <f t="shared" si="14"/>
        <v>1.1271362396230647E-2</v>
      </c>
    </row>
    <row r="526" spans="1:9" x14ac:dyDescent="0.3">
      <c r="A526" t="s">
        <v>1192</v>
      </c>
      <c r="B526" t="s">
        <v>1193</v>
      </c>
      <c r="C526" t="s">
        <v>1194</v>
      </c>
      <c r="D526" t="s">
        <v>1195</v>
      </c>
      <c r="E526" t="s">
        <v>1196</v>
      </c>
      <c r="F526" t="s">
        <v>1197</v>
      </c>
      <c r="G526" t="s">
        <v>1198</v>
      </c>
    </row>
    <row r="527" spans="1:9" x14ac:dyDescent="0.3">
      <c r="A527" s="6">
        <v>45658</v>
      </c>
      <c r="B527" s="4" t="s">
        <v>20</v>
      </c>
      <c r="C527" s="4">
        <v>228.35</v>
      </c>
      <c r="D527" s="4">
        <v>231.47</v>
      </c>
      <c r="E527" s="4">
        <v>225.23</v>
      </c>
      <c r="F527" s="4">
        <v>229.72</v>
      </c>
      <c r="G527" s="4">
        <v>13109</v>
      </c>
      <c r="H527" s="3">
        <f>IFERROR((F527-F526)/F526,0)</f>
        <v>0</v>
      </c>
      <c r="I527" s="3">
        <f>_xlfn.STDEV.S(H527:H655)</f>
        <v>1.1623333864913064E-2</v>
      </c>
    </row>
    <row r="528" spans="1:9" x14ac:dyDescent="0.3">
      <c r="A528" s="7">
        <v>45659</v>
      </c>
      <c r="B528" s="5" t="s">
        <v>20</v>
      </c>
      <c r="C528" s="5">
        <v>236.16</v>
      </c>
      <c r="D528" s="5">
        <v>237.33</v>
      </c>
      <c r="E528" s="5">
        <v>234.99</v>
      </c>
      <c r="F528" s="5">
        <v>235.08</v>
      </c>
      <c r="G528" s="5">
        <v>24383</v>
      </c>
      <c r="H528" s="3">
        <f>IFERROR((F528-F527)/F527,0)</f>
        <v>2.3332752916594174E-2</v>
      </c>
      <c r="I528" s="3">
        <f t="shared" ref="I528:I591" si="16">_xlfn.STDEV.S(H528:H656)</f>
        <v>1.1668854266394215E-2</v>
      </c>
    </row>
    <row r="529" spans="1:9" x14ac:dyDescent="0.3">
      <c r="A529" s="6">
        <v>45660</v>
      </c>
      <c r="B529" s="4" t="s">
        <v>20</v>
      </c>
      <c r="C529" s="4">
        <v>232.68</v>
      </c>
      <c r="D529" s="4">
        <v>235.02</v>
      </c>
      <c r="E529" s="4">
        <v>230.35</v>
      </c>
      <c r="F529" s="4">
        <v>234.89</v>
      </c>
      <c r="G529" s="4">
        <v>19351</v>
      </c>
      <c r="H529" s="3">
        <f t="shared" ref="H529:H592" si="17">IFERROR((F529-F528)/F528,0)</f>
        <v>-8.0823549429992405E-4</v>
      </c>
      <c r="I529" s="3">
        <f t="shared" si="16"/>
        <v>1.1538419505297867E-2</v>
      </c>
    </row>
    <row r="530" spans="1:9" x14ac:dyDescent="0.3">
      <c r="A530" s="7">
        <v>45663</v>
      </c>
      <c r="B530" s="5" t="s">
        <v>20</v>
      </c>
      <c r="C530" s="5">
        <v>231.89</v>
      </c>
      <c r="D530" s="5">
        <v>235.8</v>
      </c>
      <c r="E530" s="5">
        <v>227.98</v>
      </c>
      <c r="F530" s="5">
        <v>232.51</v>
      </c>
      <c r="G530" s="5">
        <v>20330</v>
      </c>
      <c r="H530" s="3">
        <f t="shared" si="17"/>
        <v>-1.0132402401123912E-2</v>
      </c>
      <c r="I530" s="3">
        <f t="shared" si="16"/>
        <v>1.1537918863449853E-2</v>
      </c>
    </row>
    <row r="531" spans="1:9" x14ac:dyDescent="0.3">
      <c r="A531" s="6">
        <v>45664</v>
      </c>
      <c r="B531" s="4" t="s">
        <v>20</v>
      </c>
      <c r="C531" s="4">
        <v>228.76</v>
      </c>
      <c r="D531" s="4">
        <v>232.33</v>
      </c>
      <c r="E531" s="4">
        <v>225.2</v>
      </c>
      <c r="F531" s="4">
        <v>228.88</v>
      </c>
      <c r="G531" s="4">
        <v>6075</v>
      </c>
      <c r="H531" s="3">
        <f t="shared" si="17"/>
        <v>-1.5612231731968499E-2</v>
      </c>
      <c r="I531" s="3">
        <f t="shared" si="16"/>
        <v>1.1646121675716638E-2</v>
      </c>
    </row>
    <row r="532" spans="1:9" x14ac:dyDescent="0.3">
      <c r="A532" s="7">
        <v>45665</v>
      </c>
      <c r="B532" s="5" t="s">
        <v>20</v>
      </c>
      <c r="C532" s="5">
        <v>229.59</v>
      </c>
      <c r="D532" s="5">
        <v>233.26</v>
      </c>
      <c r="E532" s="5">
        <v>225.92</v>
      </c>
      <c r="F532" s="5">
        <v>228.77</v>
      </c>
      <c r="G532" s="5">
        <v>49200</v>
      </c>
      <c r="H532" s="3">
        <f t="shared" si="17"/>
        <v>-4.806011883956013E-4</v>
      </c>
      <c r="I532" s="3">
        <f t="shared" si="16"/>
        <v>1.1702167458333711E-2</v>
      </c>
    </row>
    <row r="533" spans="1:9" x14ac:dyDescent="0.3">
      <c r="A533" s="6">
        <v>45666</v>
      </c>
      <c r="B533" s="4" t="s">
        <v>20</v>
      </c>
      <c r="C533" s="4">
        <v>226.34</v>
      </c>
      <c r="D533" s="4">
        <v>228.92</v>
      </c>
      <c r="E533" s="4">
        <v>223.76</v>
      </c>
      <c r="F533" s="4">
        <v>227.53</v>
      </c>
      <c r="G533" s="4">
        <v>14074</v>
      </c>
      <c r="H533" s="3">
        <f t="shared" si="17"/>
        <v>-5.420291122087726E-3</v>
      </c>
      <c r="I533" s="3">
        <f t="shared" si="16"/>
        <v>1.1704097227943962E-2</v>
      </c>
    </row>
    <row r="534" spans="1:9" x14ac:dyDescent="0.3">
      <c r="A534" s="7">
        <v>45667</v>
      </c>
      <c r="B534" s="5" t="s">
        <v>20</v>
      </c>
      <c r="C534" s="5">
        <v>235.2</v>
      </c>
      <c r="D534" s="5">
        <v>237.5</v>
      </c>
      <c r="E534" s="5">
        <v>232.9</v>
      </c>
      <c r="F534" s="5">
        <v>233.42</v>
      </c>
      <c r="G534" s="5">
        <v>35228</v>
      </c>
      <c r="H534" s="3">
        <f t="shared" si="17"/>
        <v>2.5886696259833808E-2</v>
      </c>
      <c r="I534" s="3">
        <f t="shared" si="16"/>
        <v>1.1709447410952419E-2</v>
      </c>
    </row>
    <row r="535" spans="1:9" x14ac:dyDescent="0.3">
      <c r="A535" s="6">
        <v>45670</v>
      </c>
      <c r="B535" s="4" t="s">
        <v>20</v>
      </c>
      <c r="C535" s="4">
        <v>239.8</v>
      </c>
      <c r="D535" s="4">
        <v>241.33</v>
      </c>
      <c r="E535" s="4">
        <v>238.28</v>
      </c>
      <c r="F535" s="4">
        <v>238.74</v>
      </c>
      <c r="G535" s="4">
        <v>7816</v>
      </c>
      <c r="H535" s="3">
        <f t="shared" si="17"/>
        <v>2.2791534572873026E-2</v>
      </c>
      <c r="I535" s="3">
        <f t="shared" si="16"/>
        <v>1.1485442196427765E-2</v>
      </c>
    </row>
    <row r="536" spans="1:9" x14ac:dyDescent="0.3">
      <c r="A536" s="7">
        <v>45671</v>
      </c>
      <c r="B536" s="5" t="s">
        <v>20</v>
      </c>
      <c r="C536" s="5">
        <v>236.1</v>
      </c>
      <c r="D536" s="5">
        <v>237.92</v>
      </c>
      <c r="E536" s="5">
        <v>234.29</v>
      </c>
      <c r="F536" s="5">
        <v>235.71</v>
      </c>
      <c r="G536" s="5">
        <v>30492</v>
      </c>
      <c r="H536" s="3">
        <f t="shared" si="17"/>
        <v>-1.2691631063081181E-2</v>
      </c>
      <c r="I536" s="3">
        <f t="shared" si="16"/>
        <v>1.1306569428963893E-2</v>
      </c>
    </row>
    <row r="537" spans="1:9" x14ac:dyDescent="0.3">
      <c r="A537" s="6">
        <v>45672</v>
      </c>
      <c r="B537" s="4" t="s">
        <v>20</v>
      </c>
      <c r="C537" s="4">
        <v>233.66</v>
      </c>
      <c r="D537" s="4">
        <v>235.05</v>
      </c>
      <c r="E537" s="4">
        <v>232.26</v>
      </c>
      <c r="F537" s="4">
        <v>233.66</v>
      </c>
      <c r="G537" s="4">
        <v>33808</v>
      </c>
      <c r="H537" s="3">
        <f t="shared" si="17"/>
        <v>-8.6971278265665919E-3</v>
      </c>
      <c r="I537" s="3">
        <f t="shared" si="16"/>
        <v>1.1249734804285934E-2</v>
      </c>
    </row>
    <row r="538" spans="1:9" x14ac:dyDescent="0.3">
      <c r="A538" s="7">
        <v>45673</v>
      </c>
      <c r="B538" s="5" t="s">
        <v>20</v>
      </c>
      <c r="C538" s="5">
        <v>231.94</v>
      </c>
      <c r="D538" s="5">
        <v>234.16</v>
      </c>
      <c r="E538" s="5">
        <v>229.71</v>
      </c>
      <c r="F538" s="5">
        <v>233.94</v>
      </c>
      <c r="G538" s="5">
        <v>15849</v>
      </c>
      <c r="H538" s="3">
        <f t="shared" si="17"/>
        <v>1.1983223487118083E-3</v>
      </c>
      <c r="I538" s="3">
        <f t="shared" si="16"/>
        <v>1.124357167297324E-2</v>
      </c>
    </row>
    <row r="539" spans="1:9" x14ac:dyDescent="0.3">
      <c r="A539" s="6">
        <v>45674</v>
      </c>
      <c r="B539" s="4" t="s">
        <v>20</v>
      </c>
      <c r="C539" s="4">
        <v>238.32</v>
      </c>
      <c r="D539" s="4">
        <v>241.33</v>
      </c>
      <c r="E539" s="4">
        <v>235.32</v>
      </c>
      <c r="F539" s="4">
        <v>238.15</v>
      </c>
      <c r="G539" s="4">
        <v>6374</v>
      </c>
      <c r="H539" s="3">
        <f t="shared" si="17"/>
        <v>1.7996067367701155E-2</v>
      </c>
      <c r="I539" s="3">
        <f t="shared" si="16"/>
        <v>1.1255040220676596E-2</v>
      </c>
    </row>
    <row r="540" spans="1:9" x14ac:dyDescent="0.3">
      <c r="A540" s="7">
        <v>45677</v>
      </c>
      <c r="B540" s="5" t="s">
        <v>20</v>
      </c>
      <c r="C540" s="5">
        <v>237.99</v>
      </c>
      <c r="D540" s="5">
        <v>238.75</v>
      </c>
      <c r="E540" s="5">
        <v>237.23</v>
      </c>
      <c r="F540" s="5">
        <v>238.38</v>
      </c>
      <c r="G540" s="5">
        <v>32600</v>
      </c>
      <c r="H540" s="3">
        <f t="shared" si="17"/>
        <v>9.6577787108960639E-4</v>
      </c>
      <c r="I540" s="3">
        <f t="shared" si="16"/>
        <v>1.1143686031586055E-2</v>
      </c>
    </row>
    <row r="541" spans="1:9" x14ac:dyDescent="0.3">
      <c r="A541" s="6">
        <v>45678</v>
      </c>
      <c r="B541" s="4" t="s">
        <v>20</v>
      </c>
      <c r="C541" s="4">
        <v>236.16</v>
      </c>
      <c r="D541" s="4">
        <v>237.84</v>
      </c>
      <c r="E541" s="4">
        <v>234.47</v>
      </c>
      <c r="F541" s="4">
        <v>236.5</v>
      </c>
      <c r="G541" s="4">
        <v>1778</v>
      </c>
      <c r="H541" s="3">
        <f t="shared" si="17"/>
        <v>-7.8865676650725549E-3</v>
      </c>
      <c r="I541" s="3">
        <f t="shared" si="16"/>
        <v>1.1266873037402377E-2</v>
      </c>
    </row>
    <row r="542" spans="1:9" x14ac:dyDescent="0.3">
      <c r="A542" s="7">
        <v>45679</v>
      </c>
      <c r="B542" s="5" t="s">
        <v>20</v>
      </c>
      <c r="C542" s="5">
        <v>236.71</v>
      </c>
      <c r="D542" s="5">
        <v>241.08</v>
      </c>
      <c r="E542" s="5">
        <v>232.33</v>
      </c>
      <c r="F542" s="5">
        <v>236.38</v>
      </c>
      <c r="G542" s="5">
        <v>31462</v>
      </c>
      <c r="H542" s="3">
        <f t="shared" si="17"/>
        <v>-5.073995771670383E-4</v>
      </c>
      <c r="I542" s="3">
        <f t="shared" si="16"/>
        <v>1.1243977698815546E-2</v>
      </c>
    </row>
    <row r="543" spans="1:9" x14ac:dyDescent="0.3">
      <c r="A543" s="6">
        <v>45680</v>
      </c>
      <c r="B543" s="4" t="s">
        <v>20</v>
      </c>
      <c r="C543" s="4">
        <v>235.52</v>
      </c>
      <c r="D543" s="4">
        <v>237.66</v>
      </c>
      <c r="E543" s="4">
        <v>233.38</v>
      </c>
      <c r="F543" s="4">
        <v>234.57</v>
      </c>
      <c r="G543" s="4">
        <v>45900</v>
      </c>
      <c r="H543" s="3">
        <f t="shared" si="17"/>
        <v>-7.6571621964633312E-3</v>
      </c>
      <c r="I543" s="3">
        <f t="shared" si="16"/>
        <v>1.1245525692717839E-2</v>
      </c>
    </row>
    <row r="544" spans="1:9" x14ac:dyDescent="0.3">
      <c r="A544" s="7">
        <v>45681</v>
      </c>
      <c r="B544" s="5" t="s">
        <v>20</v>
      </c>
      <c r="C544" s="5">
        <v>237.56</v>
      </c>
      <c r="D544" s="5">
        <v>239.24</v>
      </c>
      <c r="E544" s="5">
        <v>235.87</v>
      </c>
      <c r="F544" s="5">
        <v>236.41</v>
      </c>
      <c r="G544" s="5">
        <v>3044</v>
      </c>
      <c r="H544" s="3">
        <f t="shared" si="17"/>
        <v>7.8441403419022195E-3</v>
      </c>
      <c r="I544" s="3">
        <f t="shared" si="16"/>
        <v>1.1223954194582169E-2</v>
      </c>
    </row>
    <row r="545" spans="1:9" x14ac:dyDescent="0.3">
      <c r="A545" s="6">
        <v>45684</v>
      </c>
      <c r="B545" s="4" t="s">
        <v>20</v>
      </c>
      <c r="C545" s="4">
        <v>235.52</v>
      </c>
      <c r="D545" s="4">
        <v>236.83</v>
      </c>
      <c r="E545" s="4">
        <v>234.21</v>
      </c>
      <c r="F545" s="4">
        <v>234.36</v>
      </c>
      <c r="G545" s="4">
        <v>26634</v>
      </c>
      <c r="H545" s="3">
        <f t="shared" si="17"/>
        <v>-8.6713759993231384E-3</v>
      </c>
      <c r="I545" s="3">
        <f t="shared" si="16"/>
        <v>1.1204815911629057E-2</v>
      </c>
    </row>
    <row r="546" spans="1:9" x14ac:dyDescent="0.3">
      <c r="A546" s="7">
        <v>45685</v>
      </c>
      <c r="B546" s="5" t="s">
        <v>20</v>
      </c>
      <c r="C546" s="5">
        <v>232.8</v>
      </c>
      <c r="D546" s="5">
        <v>236.78</v>
      </c>
      <c r="E546" s="5">
        <v>228.82</v>
      </c>
      <c r="F546" s="5">
        <v>232.92</v>
      </c>
      <c r="G546" s="5">
        <v>45096</v>
      </c>
      <c r="H546" s="3">
        <f t="shared" si="17"/>
        <v>-6.1443932411675457E-3</v>
      </c>
      <c r="I546" s="3">
        <f t="shared" si="16"/>
        <v>1.120489867839659E-2</v>
      </c>
    </row>
    <row r="547" spans="1:9" x14ac:dyDescent="0.3">
      <c r="A547" s="6">
        <v>45686</v>
      </c>
      <c r="B547" s="4" t="s">
        <v>20</v>
      </c>
      <c r="C547" s="4">
        <v>234.83</v>
      </c>
      <c r="D547" s="4">
        <v>236.53</v>
      </c>
      <c r="E547" s="4">
        <v>233.13</v>
      </c>
      <c r="F547" s="4">
        <v>236.41</v>
      </c>
      <c r="G547" s="4">
        <v>35215</v>
      </c>
      <c r="H547" s="3">
        <f t="shared" si="17"/>
        <v>1.498368538554014E-2</v>
      </c>
      <c r="I547" s="3">
        <f t="shared" si="16"/>
        <v>1.1245290254744158E-2</v>
      </c>
    </row>
    <row r="548" spans="1:9" x14ac:dyDescent="0.3">
      <c r="A548" s="7">
        <v>45687</v>
      </c>
      <c r="B548" s="5" t="s">
        <v>20</v>
      </c>
      <c r="C548" s="5">
        <v>233.91</v>
      </c>
      <c r="D548" s="5">
        <v>235.67</v>
      </c>
      <c r="E548" s="5">
        <v>232.15</v>
      </c>
      <c r="F548" s="5">
        <v>234.19</v>
      </c>
      <c r="G548" s="5">
        <v>43856</v>
      </c>
      <c r="H548" s="3">
        <f t="shared" si="17"/>
        <v>-9.3904657163402516E-3</v>
      </c>
      <c r="I548" s="3">
        <f t="shared" si="16"/>
        <v>1.1197433239737485E-2</v>
      </c>
    </row>
    <row r="549" spans="1:9" x14ac:dyDescent="0.3">
      <c r="A549" s="6">
        <v>45688</v>
      </c>
      <c r="B549" s="4" t="s">
        <v>20</v>
      </c>
      <c r="C549" s="4">
        <v>230.42</v>
      </c>
      <c r="D549" s="4">
        <v>231.58</v>
      </c>
      <c r="E549" s="4">
        <v>229.26</v>
      </c>
      <c r="F549" s="4">
        <v>230.01</v>
      </c>
      <c r="G549" s="4">
        <v>17789</v>
      </c>
      <c r="H549" s="3">
        <f t="shared" si="17"/>
        <v>-1.7848755284171E-2</v>
      </c>
      <c r="I549" s="3">
        <f t="shared" si="16"/>
        <v>1.1210895158942987E-2</v>
      </c>
    </row>
    <row r="550" spans="1:9" x14ac:dyDescent="0.3">
      <c r="A550" s="7">
        <v>45691</v>
      </c>
      <c r="B550" s="5" t="s">
        <v>20</v>
      </c>
      <c r="C550" s="5">
        <v>230.29</v>
      </c>
      <c r="D550" s="5">
        <v>233.14</v>
      </c>
      <c r="E550" s="5">
        <v>227.44</v>
      </c>
      <c r="F550" s="5">
        <v>230.34</v>
      </c>
      <c r="G550" s="5">
        <v>31483</v>
      </c>
      <c r="H550" s="3">
        <f t="shared" si="17"/>
        <v>1.4347202295552912E-3</v>
      </c>
      <c r="I550" s="3">
        <f t="shared" si="16"/>
        <v>1.1117526037734896E-2</v>
      </c>
    </row>
    <row r="551" spans="1:9" x14ac:dyDescent="0.3">
      <c r="A551" s="6">
        <v>45692</v>
      </c>
      <c r="B551" s="4" t="s">
        <v>20</v>
      </c>
      <c r="C551" s="4">
        <v>229.7</v>
      </c>
      <c r="D551" s="4">
        <v>232.97</v>
      </c>
      <c r="E551" s="4">
        <v>226.42</v>
      </c>
      <c r="F551" s="4">
        <v>229.36</v>
      </c>
      <c r="G551" s="4">
        <v>19230</v>
      </c>
      <c r="H551" s="3">
        <f t="shared" si="17"/>
        <v>-4.2545801858122328E-3</v>
      </c>
      <c r="I551" s="3">
        <f t="shared" si="16"/>
        <v>1.1118209649896417E-2</v>
      </c>
    </row>
    <row r="552" spans="1:9" x14ac:dyDescent="0.3">
      <c r="A552" s="7">
        <v>45693</v>
      </c>
      <c r="B552" s="5" t="s">
        <v>20</v>
      </c>
      <c r="C552" s="5">
        <v>231.83</v>
      </c>
      <c r="D552" s="5">
        <v>233.26</v>
      </c>
      <c r="E552" s="5">
        <v>230.41</v>
      </c>
      <c r="F552" s="5">
        <v>230.89</v>
      </c>
      <c r="G552" s="5">
        <v>22909</v>
      </c>
      <c r="H552" s="3">
        <f t="shared" si="17"/>
        <v>6.6707359609346553E-3</v>
      </c>
      <c r="I552" s="3">
        <f t="shared" si="16"/>
        <v>1.1139241062618639E-2</v>
      </c>
    </row>
    <row r="553" spans="1:9" x14ac:dyDescent="0.3">
      <c r="A553" s="6">
        <v>45694</v>
      </c>
      <c r="B553" s="4" t="s">
        <v>20</v>
      </c>
      <c r="C553" s="4">
        <v>231.45</v>
      </c>
      <c r="D553" s="4">
        <v>235.52</v>
      </c>
      <c r="E553" s="4">
        <v>227.37</v>
      </c>
      <c r="F553" s="4">
        <v>231.87</v>
      </c>
      <c r="G553" s="4">
        <v>47571</v>
      </c>
      <c r="H553" s="3">
        <f t="shared" si="17"/>
        <v>4.2444454069037992E-3</v>
      </c>
      <c r="I553" s="3">
        <f t="shared" si="16"/>
        <v>1.1128844407748584E-2</v>
      </c>
    </row>
    <row r="554" spans="1:9" x14ac:dyDescent="0.3">
      <c r="A554" s="7">
        <v>45695</v>
      </c>
      <c r="B554" s="5" t="s">
        <v>20</v>
      </c>
      <c r="C554" s="5">
        <v>232.65</v>
      </c>
      <c r="D554" s="5">
        <v>236.24</v>
      </c>
      <c r="E554" s="5">
        <v>229.05</v>
      </c>
      <c r="F554" s="5">
        <v>231.84</v>
      </c>
      <c r="G554" s="5">
        <v>12190</v>
      </c>
      <c r="H554" s="3">
        <f t="shared" si="17"/>
        <v>-1.2938284383491239E-4</v>
      </c>
      <c r="I554" s="3">
        <f t="shared" si="16"/>
        <v>1.114610016949495E-2</v>
      </c>
    </row>
    <row r="555" spans="1:9" x14ac:dyDescent="0.3">
      <c r="A555" s="6">
        <v>45698</v>
      </c>
      <c r="B555" s="4" t="s">
        <v>20</v>
      </c>
      <c r="C555" s="4">
        <v>233.37</v>
      </c>
      <c r="D555" s="4">
        <v>236.27</v>
      </c>
      <c r="E555" s="4">
        <v>230.47</v>
      </c>
      <c r="F555" s="4">
        <v>231.71</v>
      </c>
      <c r="G555" s="4">
        <v>21389</v>
      </c>
      <c r="H555" s="3">
        <f t="shared" si="17"/>
        <v>-5.6073153899238888E-4</v>
      </c>
      <c r="I555" s="3">
        <f t="shared" si="16"/>
        <v>1.1275913149767121E-2</v>
      </c>
    </row>
    <row r="556" spans="1:9" x14ac:dyDescent="0.3">
      <c r="A556" s="7">
        <v>45699</v>
      </c>
      <c r="B556" s="5" t="s">
        <v>20</v>
      </c>
      <c r="C556" s="5">
        <v>229.21</v>
      </c>
      <c r="D556" s="5">
        <v>229.95</v>
      </c>
      <c r="E556" s="5">
        <v>228.46</v>
      </c>
      <c r="F556" s="5">
        <v>229.63</v>
      </c>
      <c r="G556" s="5">
        <v>27512</v>
      </c>
      <c r="H556" s="3">
        <f t="shared" si="17"/>
        <v>-8.9767381640844697E-3</v>
      </c>
      <c r="I556" s="3">
        <f t="shared" si="16"/>
        <v>1.1276540060146292E-2</v>
      </c>
    </row>
    <row r="557" spans="1:9" x14ac:dyDescent="0.3">
      <c r="A557" s="6">
        <v>45700</v>
      </c>
      <c r="B557" s="4" t="s">
        <v>20</v>
      </c>
      <c r="C557" s="4">
        <v>228.63</v>
      </c>
      <c r="D557" s="4">
        <v>230.11</v>
      </c>
      <c r="E557" s="4">
        <v>227.15</v>
      </c>
      <c r="F557" s="4">
        <v>229.92</v>
      </c>
      <c r="G557" s="4">
        <v>5378</v>
      </c>
      <c r="H557" s="3">
        <f t="shared" si="17"/>
        <v>1.2629011888690156E-3</v>
      </c>
      <c r="I557" s="3">
        <f t="shared" si="16"/>
        <v>1.1247899722088343E-2</v>
      </c>
    </row>
    <row r="558" spans="1:9" x14ac:dyDescent="0.3">
      <c r="A558" s="7">
        <v>45701</v>
      </c>
      <c r="B558" s="5" t="s">
        <v>20</v>
      </c>
      <c r="C558" s="5">
        <v>232.23</v>
      </c>
      <c r="D558" s="5">
        <v>233.2</v>
      </c>
      <c r="E558" s="5">
        <v>231.26</v>
      </c>
      <c r="F558" s="5">
        <v>232.55</v>
      </c>
      <c r="G558" s="5">
        <v>25000</v>
      </c>
      <c r="H558" s="3">
        <f t="shared" si="17"/>
        <v>1.1438761308281246E-2</v>
      </c>
      <c r="I558" s="3">
        <f t="shared" si="16"/>
        <v>1.1247506833494304E-2</v>
      </c>
    </row>
    <row r="559" spans="1:9" x14ac:dyDescent="0.3">
      <c r="A559" s="6">
        <v>45702</v>
      </c>
      <c r="B559" s="4" t="s">
        <v>20</v>
      </c>
      <c r="C559" s="4">
        <v>229.72</v>
      </c>
      <c r="D559" s="4">
        <v>231.84</v>
      </c>
      <c r="E559" s="4">
        <v>227.59</v>
      </c>
      <c r="F559" s="4">
        <v>229.77</v>
      </c>
      <c r="G559" s="4">
        <v>30538</v>
      </c>
      <c r="H559" s="3">
        <f t="shared" si="17"/>
        <v>-1.1954418404644167E-2</v>
      </c>
      <c r="I559" s="3">
        <f t="shared" si="16"/>
        <v>1.1347921881093676E-2</v>
      </c>
    </row>
    <row r="560" spans="1:9" x14ac:dyDescent="0.3">
      <c r="A560" s="7">
        <v>45705</v>
      </c>
      <c r="B560" s="5" t="s">
        <v>20</v>
      </c>
      <c r="C560" s="5">
        <v>228.85</v>
      </c>
      <c r="D560" s="5">
        <v>230.71</v>
      </c>
      <c r="E560" s="5">
        <v>227</v>
      </c>
      <c r="F560" s="5">
        <v>229.81</v>
      </c>
      <c r="G560" s="5">
        <v>31519</v>
      </c>
      <c r="H560" s="3">
        <f t="shared" si="17"/>
        <v>1.740871306088351E-4</v>
      </c>
      <c r="I560" s="3">
        <f t="shared" si="16"/>
        <v>1.1381994772389685E-2</v>
      </c>
    </row>
    <row r="561" spans="1:9" x14ac:dyDescent="0.3">
      <c r="A561" s="6">
        <v>45706</v>
      </c>
      <c r="B561" s="4" t="s">
        <v>20</v>
      </c>
      <c r="C561" s="4">
        <v>233.01</v>
      </c>
      <c r="D561" s="4">
        <v>235.64</v>
      </c>
      <c r="E561" s="4">
        <v>230.39</v>
      </c>
      <c r="F561" s="4">
        <v>232.89</v>
      </c>
      <c r="G561" s="4">
        <v>44056</v>
      </c>
      <c r="H561" s="3">
        <f t="shared" si="17"/>
        <v>1.3402375875723354E-2</v>
      </c>
      <c r="I561" s="3">
        <f t="shared" si="16"/>
        <v>1.1420406834525653E-2</v>
      </c>
    </row>
    <row r="562" spans="1:9" x14ac:dyDescent="0.3">
      <c r="A562" s="7">
        <v>45707</v>
      </c>
      <c r="B562" s="5" t="s">
        <v>20</v>
      </c>
      <c r="C562" s="5">
        <v>233.94</v>
      </c>
      <c r="D562" s="5">
        <v>234.47</v>
      </c>
      <c r="E562" s="5">
        <v>233.4</v>
      </c>
      <c r="F562" s="5">
        <v>234.43</v>
      </c>
      <c r="G562" s="5">
        <v>38418</v>
      </c>
      <c r="H562" s="3">
        <f t="shared" si="17"/>
        <v>6.612563871355664E-3</v>
      </c>
      <c r="I562" s="3">
        <f t="shared" si="16"/>
        <v>1.1364686690779913E-2</v>
      </c>
    </row>
    <row r="563" spans="1:9" x14ac:dyDescent="0.3">
      <c r="A563" s="6">
        <v>45708</v>
      </c>
      <c r="B563" s="4" t="s">
        <v>20</v>
      </c>
      <c r="C563" s="4">
        <v>239.72</v>
      </c>
      <c r="D563" s="4">
        <v>242.41</v>
      </c>
      <c r="E563" s="4">
        <v>237.03</v>
      </c>
      <c r="F563" s="4">
        <v>238.39</v>
      </c>
      <c r="G563" s="4">
        <v>31502</v>
      </c>
      <c r="H563" s="3">
        <f t="shared" si="17"/>
        <v>1.6892036002218058E-2</v>
      </c>
      <c r="I563" s="3">
        <f t="shared" si="16"/>
        <v>1.1349144953454696E-2</v>
      </c>
    </row>
    <row r="564" spans="1:9" x14ac:dyDescent="0.3">
      <c r="A564" s="7">
        <v>45709</v>
      </c>
      <c r="B564" s="5" t="s">
        <v>20</v>
      </c>
      <c r="C564" s="5">
        <v>237.29</v>
      </c>
      <c r="D564" s="5">
        <v>240.54</v>
      </c>
      <c r="E564" s="5">
        <v>234.04</v>
      </c>
      <c r="F564" s="5">
        <v>236.74</v>
      </c>
      <c r="G564" s="5">
        <v>13605</v>
      </c>
      <c r="H564" s="3">
        <f t="shared" si="17"/>
        <v>-6.9214312680900099E-3</v>
      </c>
      <c r="I564" s="3">
        <f t="shared" si="16"/>
        <v>1.1307640285263489E-2</v>
      </c>
    </row>
    <row r="565" spans="1:9" x14ac:dyDescent="0.3">
      <c r="A565" s="6">
        <v>45712</v>
      </c>
      <c r="B565" s="4" t="s">
        <v>20</v>
      </c>
      <c r="C565" s="4">
        <v>232.22</v>
      </c>
      <c r="D565" s="4">
        <v>233.24</v>
      </c>
      <c r="E565" s="4">
        <v>231.2</v>
      </c>
      <c r="F565" s="4">
        <v>231.4</v>
      </c>
      <c r="G565" s="4">
        <v>23760</v>
      </c>
      <c r="H565" s="3">
        <f t="shared" si="17"/>
        <v>-2.2556390977443622E-2</v>
      </c>
      <c r="I565" s="3">
        <f t="shared" si="16"/>
        <v>1.1566691752893607E-2</v>
      </c>
    </row>
    <row r="566" spans="1:9" x14ac:dyDescent="0.3">
      <c r="A566" s="7">
        <v>45713</v>
      </c>
      <c r="B566" s="5" t="s">
        <v>20</v>
      </c>
      <c r="C566" s="5">
        <v>232.76</v>
      </c>
      <c r="D566" s="5">
        <v>233.88</v>
      </c>
      <c r="E566" s="5">
        <v>231.64</v>
      </c>
      <c r="F566" s="5">
        <v>232.04</v>
      </c>
      <c r="G566" s="5">
        <v>5648</v>
      </c>
      <c r="H566" s="3">
        <f t="shared" si="17"/>
        <v>2.7657735522903472E-3</v>
      </c>
      <c r="I566" s="3">
        <f t="shared" si="16"/>
        <v>1.1477767996311209E-2</v>
      </c>
    </row>
    <row r="567" spans="1:9" x14ac:dyDescent="0.3">
      <c r="A567" s="6">
        <v>45714</v>
      </c>
      <c r="B567" s="4" t="s">
        <v>20</v>
      </c>
      <c r="C567" s="4">
        <v>233.83</v>
      </c>
      <c r="D567" s="4">
        <v>236.98</v>
      </c>
      <c r="E567" s="4">
        <v>230.68</v>
      </c>
      <c r="F567" s="4">
        <v>233.16</v>
      </c>
      <c r="G567" s="4">
        <v>45602</v>
      </c>
      <c r="H567" s="3">
        <f t="shared" si="17"/>
        <v>4.8267540079296872E-3</v>
      </c>
      <c r="I567" s="3">
        <f t="shared" si="16"/>
        <v>1.1497830352432549E-2</v>
      </c>
    </row>
    <row r="568" spans="1:9" x14ac:dyDescent="0.3">
      <c r="A568" s="7">
        <v>45715</v>
      </c>
      <c r="B568" s="5" t="s">
        <v>20</v>
      </c>
      <c r="C568" s="5">
        <v>236.4</v>
      </c>
      <c r="D568" s="5">
        <v>239.68</v>
      </c>
      <c r="E568" s="5">
        <v>233.12</v>
      </c>
      <c r="F568" s="5">
        <v>237.27</v>
      </c>
      <c r="G568" s="5">
        <v>5492</v>
      </c>
      <c r="H568" s="3">
        <f t="shared" si="17"/>
        <v>1.7627380339680965E-2</v>
      </c>
      <c r="I568" s="3">
        <f t="shared" si="16"/>
        <v>1.149233244169575E-2</v>
      </c>
    </row>
    <row r="569" spans="1:9" x14ac:dyDescent="0.3">
      <c r="A569" s="6">
        <v>45716</v>
      </c>
      <c r="B569" s="4" t="s">
        <v>20</v>
      </c>
      <c r="C569" s="4">
        <v>242.43</v>
      </c>
      <c r="D569" s="4">
        <v>244.16</v>
      </c>
      <c r="E569" s="4">
        <v>240.69</v>
      </c>
      <c r="F569" s="4">
        <v>240.91</v>
      </c>
      <c r="G569" s="4">
        <v>22386</v>
      </c>
      <c r="H569" s="3">
        <f t="shared" si="17"/>
        <v>1.5341172503898454E-2</v>
      </c>
      <c r="I569" s="3">
        <f t="shared" si="16"/>
        <v>1.144827503370088E-2</v>
      </c>
    </row>
    <row r="570" spans="1:9" x14ac:dyDescent="0.3">
      <c r="A570" s="7">
        <v>45719</v>
      </c>
      <c r="B570" s="5" t="s">
        <v>20</v>
      </c>
      <c r="C570" s="5">
        <v>242.25</v>
      </c>
      <c r="D570" s="5">
        <v>243.24</v>
      </c>
      <c r="E570" s="5">
        <v>241.27</v>
      </c>
      <c r="F570" s="5">
        <v>242.6</v>
      </c>
      <c r="G570" s="5">
        <v>45199</v>
      </c>
      <c r="H570" s="3">
        <f t="shared" si="17"/>
        <v>7.0150678676684144E-3</v>
      </c>
      <c r="I570" s="3">
        <f t="shared" si="16"/>
        <v>1.1401646587149424E-2</v>
      </c>
    </row>
    <row r="571" spans="1:9" x14ac:dyDescent="0.3">
      <c r="A571" s="6">
        <v>45720</v>
      </c>
      <c r="B571" s="4" t="s">
        <v>20</v>
      </c>
      <c r="C571" s="4">
        <v>245.03</v>
      </c>
      <c r="D571" s="4">
        <v>247.07</v>
      </c>
      <c r="E571" s="4">
        <v>242.99</v>
      </c>
      <c r="F571" s="4">
        <v>245.01</v>
      </c>
      <c r="G571" s="4">
        <v>13743</v>
      </c>
      <c r="H571" s="3">
        <f t="shared" si="17"/>
        <v>9.9340478153338695E-3</v>
      </c>
      <c r="I571" s="3">
        <f t="shared" si="16"/>
        <v>1.1426508818009431E-2</v>
      </c>
    </row>
    <row r="572" spans="1:9" x14ac:dyDescent="0.3">
      <c r="A572" s="7">
        <v>45721</v>
      </c>
      <c r="B572" s="5" t="s">
        <v>20</v>
      </c>
      <c r="C572" s="5">
        <v>245.48</v>
      </c>
      <c r="D572" s="5">
        <v>247.76</v>
      </c>
      <c r="E572" s="5">
        <v>243.21</v>
      </c>
      <c r="F572" s="5">
        <v>244.47</v>
      </c>
      <c r="G572" s="5">
        <v>7588</v>
      </c>
      <c r="H572" s="3">
        <f t="shared" si="17"/>
        <v>-2.2039916738092E-3</v>
      </c>
      <c r="I572" s="3">
        <f t="shared" si="16"/>
        <v>1.1410379473407476E-2</v>
      </c>
    </row>
    <row r="573" spans="1:9" x14ac:dyDescent="0.3">
      <c r="A573" s="6">
        <v>45722</v>
      </c>
      <c r="B573" s="4" t="s">
        <v>20</v>
      </c>
      <c r="C573" s="4">
        <v>239.57</v>
      </c>
      <c r="D573" s="4">
        <v>242.3</v>
      </c>
      <c r="E573" s="4">
        <v>236.84</v>
      </c>
      <c r="F573" s="4">
        <v>240.81</v>
      </c>
      <c r="G573" s="4">
        <v>34755</v>
      </c>
      <c r="H573" s="3">
        <f t="shared" si="17"/>
        <v>-1.4971162105779836E-2</v>
      </c>
      <c r="I573" s="3">
        <f t="shared" si="16"/>
        <v>1.1412929570740655E-2</v>
      </c>
    </row>
    <row r="574" spans="1:9" x14ac:dyDescent="0.3">
      <c r="A574" s="7">
        <v>45723</v>
      </c>
      <c r="B574" s="5" t="s">
        <v>20</v>
      </c>
      <c r="C574" s="5">
        <v>243.2</v>
      </c>
      <c r="D574" s="5">
        <v>245.18</v>
      </c>
      <c r="E574" s="5">
        <v>241.21</v>
      </c>
      <c r="F574" s="5">
        <v>241.22</v>
      </c>
      <c r="G574" s="5">
        <v>14146</v>
      </c>
      <c r="H574" s="3">
        <f t="shared" si="17"/>
        <v>1.7025871018645263E-3</v>
      </c>
      <c r="I574" s="3">
        <f t="shared" si="16"/>
        <v>1.1442971812675236E-2</v>
      </c>
    </row>
    <row r="575" spans="1:9" x14ac:dyDescent="0.3">
      <c r="A575" s="6">
        <v>45726</v>
      </c>
      <c r="B575" s="4" t="s">
        <v>20</v>
      </c>
      <c r="C575" s="4">
        <v>242.54</v>
      </c>
      <c r="D575" s="4">
        <v>244.29</v>
      </c>
      <c r="E575" s="4">
        <v>240.78</v>
      </c>
      <c r="F575" s="4">
        <v>244.28</v>
      </c>
      <c r="G575" s="4">
        <v>1726</v>
      </c>
      <c r="H575" s="3">
        <f t="shared" si="17"/>
        <v>1.2685515297239044E-2</v>
      </c>
      <c r="I575" s="3">
        <f t="shared" si="16"/>
        <v>1.1512550010822369E-2</v>
      </c>
    </row>
    <row r="576" spans="1:9" x14ac:dyDescent="0.3">
      <c r="A576" s="7">
        <v>45727</v>
      </c>
      <c r="B576" s="5" t="s">
        <v>20</v>
      </c>
      <c r="C576" s="5">
        <v>244.32</v>
      </c>
      <c r="D576" s="5">
        <v>246.57</v>
      </c>
      <c r="E576" s="5">
        <v>242.08</v>
      </c>
      <c r="F576" s="5">
        <v>246.37</v>
      </c>
      <c r="G576" s="5">
        <v>47737</v>
      </c>
      <c r="H576" s="3">
        <f t="shared" si="17"/>
        <v>8.5557556901915965E-3</v>
      </c>
      <c r="I576" s="3">
        <f t="shared" si="16"/>
        <v>1.1456978077351696E-2</v>
      </c>
    </row>
    <row r="577" spans="1:9" x14ac:dyDescent="0.3">
      <c r="A577" s="6">
        <v>45728</v>
      </c>
      <c r="B577" s="4" t="s">
        <v>20</v>
      </c>
      <c r="C577" s="4">
        <v>248.36</v>
      </c>
      <c r="D577" s="4">
        <v>249.6</v>
      </c>
      <c r="E577" s="4">
        <v>247.12</v>
      </c>
      <c r="F577" s="4">
        <v>249.03</v>
      </c>
      <c r="G577" s="4">
        <v>25995</v>
      </c>
      <c r="H577" s="3">
        <f t="shared" si="17"/>
        <v>1.0796769087145337E-2</v>
      </c>
      <c r="I577" s="3">
        <f t="shared" si="16"/>
        <v>1.1457974015871725E-2</v>
      </c>
    </row>
    <row r="578" spans="1:9" x14ac:dyDescent="0.3">
      <c r="A578" s="7">
        <v>45729</v>
      </c>
      <c r="B578" s="5" t="s">
        <v>20</v>
      </c>
      <c r="C578" s="5">
        <v>248.37</v>
      </c>
      <c r="D578" s="5">
        <v>249.58</v>
      </c>
      <c r="E578" s="5">
        <v>247.15</v>
      </c>
      <c r="F578" s="5">
        <v>247.75</v>
      </c>
      <c r="G578" s="5">
        <v>11651</v>
      </c>
      <c r="H578" s="3">
        <f t="shared" si="17"/>
        <v>-5.1399429787575843E-3</v>
      </c>
      <c r="I578" s="3">
        <f t="shared" si="16"/>
        <v>1.1463836997390625E-2</v>
      </c>
    </row>
    <row r="579" spans="1:9" x14ac:dyDescent="0.3">
      <c r="A579" s="6">
        <v>45730</v>
      </c>
      <c r="B579" s="4" t="s">
        <v>20</v>
      </c>
      <c r="C579" s="4">
        <v>246.12</v>
      </c>
      <c r="D579" s="4">
        <v>249.7</v>
      </c>
      <c r="E579" s="4">
        <v>242.54</v>
      </c>
      <c r="F579" s="4">
        <v>246.98</v>
      </c>
      <c r="G579" s="4">
        <v>17715</v>
      </c>
      <c r="H579" s="3">
        <f t="shared" si="17"/>
        <v>-3.1079717457114437E-3</v>
      </c>
      <c r="I579" s="3">
        <f t="shared" si="16"/>
        <v>1.1626948686103979E-2</v>
      </c>
    </row>
    <row r="580" spans="1:9" x14ac:dyDescent="0.3">
      <c r="A580" s="7">
        <v>45733</v>
      </c>
      <c r="B580" s="5" t="s">
        <v>20</v>
      </c>
      <c r="C580" s="5">
        <v>247.87</v>
      </c>
      <c r="D580" s="5">
        <v>248.95</v>
      </c>
      <c r="E580" s="5">
        <v>246.79</v>
      </c>
      <c r="F580" s="5">
        <v>248.55</v>
      </c>
      <c r="G580" s="5">
        <v>6889</v>
      </c>
      <c r="H580" s="3">
        <f t="shared" si="17"/>
        <v>6.3567900234837707E-3</v>
      </c>
      <c r="I580" s="3">
        <f t="shared" si="16"/>
        <v>1.162436974371632E-2</v>
      </c>
    </row>
    <row r="581" spans="1:9" x14ac:dyDescent="0.3">
      <c r="A581" s="6">
        <v>45734</v>
      </c>
      <c r="B581" s="4" t="s">
        <v>20</v>
      </c>
      <c r="C581" s="4">
        <v>246.88</v>
      </c>
      <c r="D581" s="4">
        <v>250.21</v>
      </c>
      <c r="E581" s="4">
        <v>243.55</v>
      </c>
      <c r="F581" s="4">
        <v>246.9</v>
      </c>
      <c r="G581" s="4">
        <v>35610</v>
      </c>
      <c r="H581" s="3">
        <f t="shared" si="17"/>
        <v>-6.638503319251682E-3</v>
      </c>
      <c r="I581" s="3">
        <f t="shared" si="16"/>
        <v>1.1616938777558155E-2</v>
      </c>
    </row>
    <row r="582" spans="1:9" x14ac:dyDescent="0.3">
      <c r="A582" s="7">
        <v>45735</v>
      </c>
      <c r="B582" s="5" t="s">
        <v>20</v>
      </c>
      <c r="C582" s="5">
        <v>246.8</v>
      </c>
      <c r="D582" s="5">
        <v>248.28</v>
      </c>
      <c r="E582" s="5">
        <v>245.31</v>
      </c>
      <c r="F582" s="5">
        <v>245.36</v>
      </c>
      <c r="G582" s="5">
        <v>13497</v>
      </c>
      <c r="H582" s="3">
        <f t="shared" si="17"/>
        <v>-6.2373430538679303E-3</v>
      </c>
      <c r="I582" s="3">
        <f t="shared" si="16"/>
        <v>1.1646712880125209E-2</v>
      </c>
    </row>
    <row r="583" spans="1:9" x14ac:dyDescent="0.3">
      <c r="A583" s="6">
        <v>45736</v>
      </c>
      <c r="B583" s="4" t="s">
        <v>20</v>
      </c>
      <c r="C583" s="4">
        <v>246.4</v>
      </c>
      <c r="D583" s="4">
        <v>247.03</v>
      </c>
      <c r="E583" s="4">
        <v>245.78</v>
      </c>
      <c r="F583" s="4">
        <v>246.35</v>
      </c>
      <c r="G583" s="4">
        <v>41486</v>
      </c>
      <c r="H583" s="3">
        <f t="shared" si="17"/>
        <v>4.034887512226853E-3</v>
      </c>
      <c r="I583" s="3">
        <f t="shared" si="16"/>
        <v>1.1652757777801689E-2</v>
      </c>
    </row>
    <row r="584" spans="1:9" x14ac:dyDescent="0.3">
      <c r="A584" s="7">
        <v>45737</v>
      </c>
      <c r="B584" s="5" t="s">
        <v>20</v>
      </c>
      <c r="C584" s="5">
        <v>249.15</v>
      </c>
      <c r="D584" s="5">
        <v>253.12</v>
      </c>
      <c r="E584" s="5">
        <v>245.18</v>
      </c>
      <c r="F584" s="5">
        <v>248.78</v>
      </c>
      <c r="G584" s="5">
        <v>12777</v>
      </c>
      <c r="H584" s="3">
        <f t="shared" si="17"/>
        <v>9.86401461335501E-3</v>
      </c>
      <c r="I584" s="3">
        <f t="shared" si="16"/>
        <v>1.1646248529657345E-2</v>
      </c>
    </row>
    <row r="585" spans="1:9" x14ac:dyDescent="0.3">
      <c r="A585" s="6">
        <v>45740</v>
      </c>
      <c r="B585" s="4" t="s">
        <v>20</v>
      </c>
      <c r="C585" s="4">
        <v>247.47</v>
      </c>
      <c r="D585" s="4">
        <v>250.84</v>
      </c>
      <c r="E585" s="4">
        <v>244.1</v>
      </c>
      <c r="F585" s="4">
        <v>248.21</v>
      </c>
      <c r="G585" s="4">
        <v>28997</v>
      </c>
      <c r="H585" s="3">
        <f t="shared" si="17"/>
        <v>-2.2911809630999E-3</v>
      </c>
      <c r="I585" s="3">
        <f t="shared" si="16"/>
        <v>1.1665817542072012E-2</v>
      </c>
    </row>
    <row r="586" spans="1:9" x14ac:dyDescent="0.3">
      <c r="A586" s="7">
        <v>45741</v>
      </c>
      <c r="B586" s="5" t="s">
        <v>20</v>
      </c>
      <c r="C586" s="5">
        <v>244.98</v>
      </c>
      <c r="D586" s="5">
        <v>245.36</v>
      </c>
      <c r="E586" s="5">
        <v>244.6</v>
      </c>
      <c r="F586" s="5">
        <v>244.66</v>
      </c>
      <c r="G586" s="5">
        <v>29669</v>
      </c>
      <c r="H586" s="3">
        <f t="shared" si="17"/>
        <v>-1.4302405221385163E-2</v>
      </c>
      <c r="I586" s="3">
        <f t="shared" si="16"/>
        <v>1.1715683408036722E-2</v>
      </c>
    </row>
    <row r="587" spans="1:9" x14ac:dyDescent="0.3">
      <c r="A587" s="6">
        <v>45742</v>
      </c>
      <c r="B587" s="4" t="s">
        <v>20</v>
      </c>
      <c r="C587" s="4">
        <v>242.66</v>
      </c>
      <c r="D587" s="4">
        <v>245.04</v>
      </c>
      <c r="E587" s="4">
        <v>240.28</v>
      </c>
      <c r="F587" s="4">
        <v>242.46</v>
      </c>
      <c r="G587" s="4">
        <v>49438</v>
      </c>
      <c r="H587" s="3">
        <f t="shared" si="17"/>
        <v>-8.9920706286274361E-3</v>
      </c>
      <c r="I587" s="3">
        <f t="shared" si="16"/>
        <v>1.1685091660247924E-2</v>
      </c>
    </row>
    <row r="588" spans="1:9" x14ac:dyDescent="0.3">
      <c r="A588" s="7">
        <v>45743</v>
      </c>
      <c r="B588" s="5" t="s">
        <v>20</v>
      </c>
      <c r="C588" s="5">
        <v>244.44</v>
      </c>
      <c r="D588" s="5">
        <v>245.95</v>
      </c>
      <c r="E588" s="5">
        <v>242.93</v>
      </c>
      <c r="F588" s="5">
        <v>243.14</v>
      </c>
      <c r="G588" s="5">
        <v>10428</v>
      </c>
      <c r="H588" s="3">
        <f t="shared" si="17"/>
        <v>2.8045863235171922E-3</v>
      </c>
      <c r="I588" s="3">
        <f t="shared" si="16"/>
        <v>1.1735120196666208E-2</v>
      </c>
    </row>
    <row r="589" spans="1:9" x14ac:dyDescent="0.3">
      <c r="A589" s="6">
        <v>45744</v>
      </c>
      <c r="B589" s="4" t="s">
        <v>20</v>
      </c>
      <c r="C589" s="4">
        <v>245.23</v>
      </c>
      <c r="D589" s="4">
        <v>247.73</v>
      </c>
      <c r="E589" s="4">
        <v>242.73</v>
      </c>
      <c r="F589" s="4">
        <v>243.79</v>
      </c>
      <c r="G589" s="4">
        <v>40832</v>
      </c>
      <c r="H589" s="3">
        <f t="shared" si="17"/>
        <v>2.6733569137122881E-3</v>
      </c>
      <c r="I589" s="3">
        <f t="shared" si="16"/>
        <v>1.1734685630503179E-2</v>
      </c>
    </row>
    <row r="590" spans="1:9" x14ac:dyDescent="0.3">
      <c r="A590" s="7">
        <v>45747</v>
      </c>
      <c r="B590" s="5" t="s">
        <v>20</v>
      </c>
      <c r="C590" s="5">
        <v>244.77</v>
      </c>
      <c r="D590" s="5">
        <v>248.15</v>
      </c>
      <c r="E590" s="5">
        <v>241.4</v>
      </c>
      <c r="F590" s="5">
        <v>244.59</v>
      </c>
      <c r="G590" s="5">
        <v>35587</v>
      </c>
      <c r="H590" s="3">
        <f t="shared" si="17"/>
        <v>3.2815127773904236E-3</v>
      </c>
      <c r="I590" s="3">
        <f t="shared" si="16"/>
        <v>1.1759883243824586E-2</v>
      </c>
    </row>
    <row r="591" spans="1:9" x14ac:dyDescent="0.3">
      <c r="A591" s="6">
        <v>45748</v>
      </c>
      <c r="B591" s="4" t="s">
        <v>20</v>
      </c>
      <c r="C591" s="4">
        <v>245.11</v>
      </c>
      <c r="D591" s="4">
        <v>248.16</v>
      </c>
      <c r="E591" s="4">
        <v>242.06</v>
      </c>
      <c r="F591" s="4">
        <v>246.26</v>
      </c>
      <c r="G591" s="4">
        <v>36426</v>
      </c>
      <c r="H591" s="3">
        <f t="shared" si="17"/>
        <v>6.8277525655177545E-3</v>
      </c>
      <c r="I591" s="3">
        <f t="shared" si="16"/>
        <v>1.178830928098628E-2</v>
      </c>
    </row>
    <row r="592" spans="1:9" x14ac:dyDescent="0.3">
      <c r="A592" s="7">
        <v>45749</v>
      </c>
      <c r="B592" s="5" t="s">
        <v>20</v>
      </c>
      <c r="C592" s="5">
        <v>245.19</v>
      </c>
      <c r="D592" s="5">
        <v>246.72</v>
      </c>
      <c r="E592" s="5">
        <v>243.66</v>
      </c>
      <c r="F592" s="5">
        <v>246.33</v>
      </c>
      <c r="G592" s="5">
        <v>11213</v>
      </c>
      <c r="H592" s="3">
        <f t="shared" si="17"/>
        <v>2.8425241614562499E-4</v>
      </c>
      <c r="I592" s="3">
        <f t="shared" ref="I592:I655" si="18">_xlfn.STDEV.S(H592:H720)</f>
        <v>1.1780701991652735E-2</v>
      </c>
    </row>
    <row r="593" spans="1:9" x14ac:dyDescent="0.3">
      <c r="A593" s="6">
        <v>45750</v>
      </c>
      <c r="B593" s="4" t="s">
        <v>20</v>
      </c>
      <c r="C593" s="4">
        <v>248.06</v>
      </c>
      <c r="D593" s="4">
        <v>251.12</v>
      </c>
      <c r="E593" s="4">
        <v>245.01</v>
      </c>
      <c r="F593" s="4">
        <v>247.22</v>
      </c>
      <c r="G593" s="4">
        <v>43849</v>
      </c>
      <c r="H593" s="3">
        <f t="shared" ref="H593:H655" si="19">IFERROR((F593-F592)/F592,0)</f>
        <v>3.6130394186659615E-3</v>
      </c>
      <c r="I593" s="3">
        <f t="shared" si="18"/>
        <v>1.1843308385159679E-2</v>
      </c>
    </row>
    <row r="594" spans="1:9" x14ac:dyDescent="0.3">
      <c r="A594" s="7">
        <v>45751</v>
      </c>
      <c r="B594" s="5" t="s">
        <v>20</v>
      </c>
      <c r="C594" s="5">
        <v>246.97</v>
      </c>
      <c r="D594" s="5">
        <v>249.03</v>
      </c>
      <c r="E594" s="5">
        <v>244.91</v>
      </c>
      <c r="F594" s="5">
        <v>247.13</v>
      </c>
      <c r="G594" s="5">
        <v>40758</v>
      </c>
      <c r="H594" s="3">
        <f t="shared" si="19"/>
        <v>-3.640482161637546E-4</v>
      </c>
      <c r="I594" s="3">
        <f t="shared" si="18"/>
        <v>1.1857450251357315E-2</v>
      </c>
    </row>
    <row r="595" spans="1:9" x14ac:dyDescent="0.3">
      <c r="A595" s="6">
        <v>45754</v>
      </c>
      <c r="B595" s="4" t="s">
        <v>20</v>
      </c>
      <c r="C595" s="4">
        <v>252.45</v>
      </c>
      <c r="D595" s="4">
        <v>254.61</v>
      </c>
      <c r="E595" s="4">
        <v>250.3</v>
      </c>
      <c r="F595" s="4">
        <v>250.8</v>
      </c>
      <c r="G595" s="4">
        <v>16434</v>
      </c>
      <c r="H595" s="3">
        <f t="shared" si="19"/>
        <v>1.4850483551167467E-2</v>
      </c>
      <c r="I595" s="3">
        <f t="shared" si="18"/>
        <v>1.1858036661079424E-2</v>
      </c>
    </row>
    <row r="596" spans="1:9" x14ac:dyDescent="0.3">
      <c r="A596" s="7">
        <v>45755</v>
      </c>
      <c r="B596" s="5" t="s">
        <v>20</v>
      </c>
      <c r="C596" s="5">
        <v>255.96</v>
      </c>
      <c r="D596" s="5">
        <v>258.39999999999998</v>
      </c>
      <c r="E596" s="5">
        <v>253.53</v>
      </c>
      <c r="F596" s="5">
        <v>255.42</v>
      </c>
      <c r="G596" s="5">
        <v>2141</v>
      </c>
      <c r="H596" s="3">
        <f t="shared" si="19"/>
        <v>1.8421052631578852E-2</v>
      </c>
      <c r="I596" s="3">
        <f t="shared" si="18"/>
        <v>1.1833306320965225E-2</v>
      </c>
    </row>
    <row r="597" spans="1:9" x14ac:dyDescent="0.3">
      <c r="A597" s="6">
        <v>45756</v>
      </c>
      <c r="B597" s="4" t="s">
        <v>20</v>
      </c>
      <c r="C597" s="4">
        <v>251.73</v>
      </c>
      <c r="D597" s="4">
        <v>255.24</v>
      </c>
      <c r="E597" s="4">
        <v>248.22</v>
      </c>
      <c r="F597" s="4">
        <v>251.69</v>
      </c>
      <c r="G597" s="4">
        <v>46734</v>
      </c>
      <c r="H597" s="3">
        <f t="shared" si="19"/>
        <v>-1.4603398324328517E-2</v>
      </c>
      <c r="I597" s="3">
        <f t="shared" si="18"/>
        <v>1.1712989756076835E-2</v>
      </c>
    </row>
    <row r="598" spans="1:9" x14ac:dyDescent="0.3">
      <c r="A598" s="7">
        <v>45757</v>
      </c>
      <c r="B598" s="5" t="s">
        <v>20</v>
      </c>
      <c r="C598" s="5">
        <v>251.81</v>
      </c>
      <c r="D598" s="5">
        <v>253.51</v>
      </c>
      <c r="E598" s="5">
        <v>250.11</v>
      </c>
      <c r="F598" s="5">
        <v>250.94</v>
      </c>
      <c r="G598" s="5">
        <v>17390</v>
      </c>
      <c r="H598" s="3">
        <f t="shared" si="19"/>
        <v>-2.9798561722754182E-3</v>
      </c>
      <c r="I598" s="3">
        <f t="shared" si="18"/>
        <v>1.1682639603941138E-2</v>
      </c>
    </row>
    <row r="599" spans="1:9" x14ac:dyDescent="0.3">
      <c r="A599" s="6">
        <v>45758</v>
      </c>
      <c r="B599" s="4" t="s">
        <v>20</v>
      </c>
      <c r="C599" s="4">
        <v>249.22</v>
      </c>
      <c r="D599" s="4">
        <v>251.82</v>
      </c>
      <c r="E599" s="4">
        <v>246.63</v>
      </c>
      <c r="F599" s="4">
        <v>251.1</v>
      </c>
      <c r="G599" s="4">
        <v>28840</v>
      </c>
      <c r="H599" s="3">
        <f t="shared" si="19"/>
        <v>6.3760261417070455E-4</v>
      </c>
      <c r="I599" s="3">
        <f t="shared" si="18"/>
        <v>1.1680487359815764E-2</v>
      </c>
    </row>
    <row r="600" spans="1:9" x14ac:dyDescent="0.3">
      <c r="A600" s="7">
        <v>45761</v>
      </c>
      <c r="B600" s="5" t="s">
        <v>20</v>
      </c>
      <c r="C600" s="5">
        <v>251.84</v>
      </c>
      <c r="D600" s="5">
        <v>255.06</v>
      </c>
      <c r="E600" s="5">
        <v>248.62</v>
      </c>
      <c r="F600" s="5">
        <v>250.32</v>
      </c>
      <c r="G600" s="5">
        <v>41379</v>
      </c>
      <c r="H600" s="3">
        <f t="shared" si="19"/>
        <v>-3.1063321385902077E-3</v>
      </c>
      <c r="I600" s="3">
        <f t="shared" si="18"/>
        <v>1.1905713705414987E-2</v>
      </c>
    </row>
    <row r="601" spans="1:9" x14ac:dyDescent="0.3">
      <c r="A601" s="6">
        <v>45762</v>
      </c>
      <c r="B601" s="4" t="s">
        <v>20</v>
      </c>
      <c r="C601" s="4">
        <v>257.05</v>
      </c>
      <c r="D601" s="4">
        <v>258.04000000000002</v>
      </c>
      <c r="E601" s="4">
        <v>256.06</v>
      </c>
      <c r="F601" s="4">
        <v>256.10000000000002</v>
      </c>
      <c r="G601" s="4">
        <v>45014</v>
      </c>
      <c r="H601" s="3">
        <f t="shared" si="19"/>
        <v>2.3090444231383948E-2</v>
      </c>
      <c r="I601" s="3">
        <f t="shared" si="18"/>
        <v>1.2040054593853877E-2</v>
      </c>
    </row>
    <row r="602" spans="1:9" x14ac:dyDescent="0.3">
      <c r="A602" s="7">
        <v>45763</v>
      </c>
      <c r="B602" s="5" t="s">
        <v>20</v>
      </c>
      <c r="C602" s="5">
        <v>256.01</v>
      </c>
      <c r="D602" s="5">
        <v>257.25</v>
      </c>
      <c r="E602" s="5">
        <v>254.78</v>
      </c>
      <c r="F602" s="5">
        <v>256.88</v>
      </c>
      <c r="G602" s="5">
        <v>12120</v>
      </c>
      <c r="H602" s="3">
        <f t="shared" si="19"/>
        <v>3.0456852791877105E-3</v>
      </c>
      <c r="I602" s="3">
        <f t="shared" si="18"/>
        <v>1.1946378318149242E-2</v>
      </c>
    </row>
    <row r="603" spans="1:9" x14ac:dyDescent="0.3">
      <c r="A603" s="6">
        <v>45764</v>
      </c>
      <c r="B603" s="4" t="s">
        <v>20</v>
      </c>
      <c r="C603" s="4">
        <v>254.53</v>
      </c>
      <c r="D603" s="4">
        <v>257.79000000000002</v>
      </c>
      <c r="E603" s="4">
        <v>251.27</v>
      </c>
      <c r="F603" s="4">
        <v>254.35</v>
      </c>
      <c r="G603" s="4">
        <v>1929</v>
      </c>
      <c r="H603" s="3">
        <f t="shared" si="19"/>
        <v>-9.8489567113048942E-3</v>
      </c>
      <c r="I603" s="3">
        <f t="shared" si="18"/>
        <v>1.1959889434354623E-2</v>
      </c>
    </row>
    <row r="604" spans="1:9" x14ac:dyDescent="0.3">
      <c r="A604" s="7">
        <v>45765</v>
      </c>
      <c r="B604" s="5" t="s">
        <v>20</v>
      </c>
      <c r="C604" s="5">
        <v>257</v>
      </c>
      <c r="D604" s="5">
        <v>260.64</v>
      </c>
      <c r="E604" s="5">
        <v>253.36</v>
      </c>
      <c r="F604" s="5">
        <v>256.33</v>
      </c>
      <c r="G604" s="5">
        <v>49613</v>
      </c>
      <c r="H604" s="3">
        <f t="shared" si="19"/>
        <v>7.7845488500097888E-3</v>
      </c>
      <c r="I604" s="3">
        <f t="shared" si="18"/>
        <v>1.1961036312229176E-2</v>
      </c>
    </row>
    <row r="605" spans="1:9" x14ac:dyDescent="0.3">
      <c r="A605" s="6">
        <v>45768</v>
      </c>
      <c r="B605" s="4" t="s">
        <v>20</v>
      </c>
      <c r="C605" s="4">
        <v>256.66000000000003</v>
      </c>
      <c r="D605" s="4">
        <v>259.60000000000002</v>
      </c>
      <c r="E605" s="4">
        <v>253.73</v>
      </c>
      <c r="F605" s="4">
        <v>257.27</v>
      </c>
      <c r="G605" s="4">
        <v>19284</v>
      </c>
      <c r="H605" s="3">
        <f t="shared" si="19"/>
        <v>3.6671478172667958E-3</v>
      </c>
      <c r="I605" s="3">
        <f t="shared" si="18"/>
        <v>1.1942008573398808E-2</v>
      </c>
    </row>
    <row r="606" spans="1:9" x14ac:dyDescent="0.3">
      <c r="A606" s="7">
        <v>45769</v>
      </c>
      <c r="B606" s="5" t="s">
        <v>20</v>
      </c>
      <c r="C606" s="5">
        <v>260.24</v>
      </c>
      <c r="D606" s="5">
        <v>263.33999999999997</v>
      </c>
      <c r="E606" s="5">
        <v>257.14</v>
      </c>
      <c r="F606" s="5">
        <v>258.32</v>
      </c>
      <c r="G606" s="5">
        <v>20799</v>
      </c>
      <c r="H606" s="3">
        <f t="shared" si="19"/>
        <v>4.0813153496327258E-3</v>
      </c>
      <c r="I606" s="3">
        <f t="shared" si="18"/>
        <v>1.1937257968099279E-2</v>
      </c>
    </row>
    <row r="607" spans="1:9" x14ac:dyDescent="0.3">
      <c r="A607" s="6">
        <v>45770</v>
      </c>
      <c r="B607" s="4" t="s">
        <v>20</v>
      </c>
      <c r="C607" s="4">
        <v>263.12</v>
      </c>
      <c r="D607" s="4">
        <v>267</v>
      </c>
      <c r="E607" s="4">
        <v>259.23</v>
      </c>
      <c r="F607" s="4">
        <v>264.33</v>
      </c>
      <c r="G607" s="4">
        <v>25323</v>
      </c>
      <c r="H607" s="3">
        <f t="shared" si="19"/>
        <v>2.326571694022914E-2</v>
      </c>
      <c r="I607" s="3">
        <f t="shared" si="18"/>
        <v>1.1982310422066668E-2</v>
      </c>
    </row>
    <row r="608" spans="1:9" x14ac:dyDescent="0.3">
      <c r="A608" s="7">
        <v>45771</v>
      </c>
      <c r="B608" s="5" t="s">
        <v>20</v>
      </c>
      <c r="C608" s="5">
        <v>265.27</v>
      </c>
      <c r="D608" s="5">
        <v>266.08999999999997</v>
      </c>
      <c r="E608" s="5">
        <v>264.45999999999998</v>
      </c>
      <c r="F608" s="5">
        <v>265.57</v>
      </c>
      <c r="G608" s="5">
        <v>38226</v>
      </c>
      <c r="H608" s="3">
        <f t="shared" si="19"/>
        <v>4.6911058147013551E-3</v>
      </c>
      <c r="I608" s="3">
        <f t="shared" si="18"/>
        <v>1.1860912795791489E-2</v>
      </c>
    </row>
    <row r="609" spans="1:9" x14ac:dyDescent="0.3">
      <c r="A609" s="6">
        <v>45772</v>
      </c>
      <c r="B609" s="4" t="s">
        <v>20</v>
      </c>
      <c r="C609" s="4">
        <v>265.22000000000003</v>
      </c>
      <c r="D609" s="4">
        <v>266.67</v>
      </c>
      <c r="E609" s="4">
        <v>263.77</v>
      </c>
      <c r="F609" s="4">
        <v>264.61</v>
      </c>
      <c r="G609" s="4">
        <v>27417</v>
      </c>
      <c r="H609" s="3">
        <f t="shared" si="19"/>
        <v>-3.6148661369882879E-3</v>
      </c>
      <c r="I609" s="3">
        <f t="shared" si="18"/>
        <v>1.1855321812162688E-2</v>
      </c>
    </row>
    <row r="610" spans="1:9" x14ac:dyDescent="0.3">
      <c r="A610" s="7">
        <v>45775</v>
      </c>
      <c r="B610" s="5" t="s">
        <v>20</v>
      </c>
      <c r="C610" s="5">
        <v>258.67</v>
      </c>
      <c r="D610" s="5">
        <v>259.85000000000002</v>
      </c>
      <c r="E610" s="5">
        <v>257.48</v>
      </c>
      <c r="F610" s="5">
        <v>258.24</v>
      </c>
      <c r="G610" s="5">
        <v>3169</v>
      </c>
      <c r="H610" s="3">
        <f t="shared" si="19"/>
        <v>-2.4073164279505704E-2</v>
      </c>
      <c r="I610" s="3">
        <f t="shared" si="18"/>
        <v>1.1854798339175915E-2</v>
      </c>
    </row>
    <row r="611" spans="1:9" x14ac:dyDescent="0.3">
      <c r="A611" s="6">
        <v>45776</v>
      </c>
      <c r="B611" s="4" t="s">
        <v>20</v>
      </c>
      <c r="C611" s="4">
        <v>255.6</v>
      </c>
      <c r="D611" s="4">
        <v>258.36</v>
      </c>
      <c r="E611" s="4">
        <v>252.83</v>
      </c>
      <c r="F611" s="4">
        <v>257.76</v>
      </c>
      <c r="G611" s="4">
        <v>9036</v>
      </c>
      <c r="H611" s="3">
        <f t="shared" si="19"/>
        <v>-1.8587360594796243E-3</v>
      </c>
      <c r="I611" s="3">
        <f t="shared" si="18"/>
        <v>1.1675832633412981E-2</v>
      </c>
    </row>
    <row r="612" spans="1:9" x14ac:dyDescent="0.3">
      <c r="A612" s="7">
        <v>45777</v>
      </c>
      <c r="B612" s="5" t="s">
        <v>20</v>
      </c>
      <c r="C612" s="5">
        <v>262.18</v>
      </c>
      <c r="D612" s="5">
        <v>264.58</v>
      </c>
      <c r="E612" s="5">
        <v>259.77</v>
      </c>
      <c r="F612" s="5">
        <v>262.10000000000002</v>
      </c>
      <c r="G612" s="5">
        <v>1785</v>
      </c>
      <c r="H612" s="3">
        <f t="shared" si="19"/>
        <v>1.6837368094351459E-2</v>
      </c>
      <c r="I612" s="3">
        <f t="shared" si="18"/>
        <v>1.1677278714626815E-2</v>
      </c>
    </row>
    <row r="613" spans="1:9" x14ac:dyDescent="0.3">
      <c r="A613" s="6">
        <v>45778</v>
      </c>
      <c r="B613" s="4" t="s">
        <v>20</v>
      </c>
      <c r="C613" s="4">
        <v>261.45</v>
      </c>
      <c r="D613" s="4">
        <v>266.19</v>
      </c>
      <c r="E613" s="4">
        <v>256.70999999999998</v>
      </c>
      <c r="F613" s="4">
        <v>261.86</v>
      </c>
      <c r="G613" s="4">
        <v>21538</v>
      </c>
      <c r="H613" s="3">
        <f t="shared" si="19"/>
        <v>-9.1568103777187743E-4</v>
      </c>
      <c r="I613" s="3">
        <f t="shared" si="18"/>
        <v>1.1586472578743809E-2</v>
      </c>
    </row>
    <row r="614" spans="1:9" x14ac:dyDescent="0.3">
      <c r="A614" s="7">
        <v>45779</v>
      </c>
      <c r="B614" s="5" t="s">
        <v>20</v>
      </c>
      <c r="C614" s="5">
        <v>256.08999999999997</v>
      </c>
      <c r="D614" s="5">
        <v>259.52999999999997</v>
      </c>
      <c r="E614" s="5">
        <v>252.65</v>
      </c>
      <c r="F614" s="5">
        <v>254.63</v>
      </c>
      <c r="G614" s="5">
        <v>37575</v>
      </c>
      <c r="H614" s="3">
        <f t="shared" si="19"/>
        <v>-2.7610173375085992E-2</v>
      </c>
      <c r="I614" s="3">
        <f t="shared" si="18"/>
        <v>1.1586622215937582E-2</v>
      </c>
    </row>
    <row r="615" spans="1:9" x14ac:dyDescent="0.3">
      <c r="A615" s="6">
        <v>45782</v>
      </c>
      <c r="B615" s="4" t="s">
        <v>20</v>
      </c>
      <c r="C615" s="4">
        <v>252.59</v>
      </c>
      <c r="D615" s="4">
        <v>254.82</v>
      </c>
      <c r="E615" s="4">
        <v>250.36</v>
      </c>
      <c r="F615" s="4">
        <v>253.1</v>
      </c>
      <c r="G615" s="4">
        <v>4236</v>
      </c>
      <c r="H615" s="3">
        <f t="shared" si="19"/>
        <v>-6.0087185327730476E-3</v>
      </c>
      <c r="I615" s="3">
        <f t="shared" si="18"/>
        <v>1.173715558545986E-2</v>
      </c>
    </row>
    <row r="616" spans="1:9" x14ac:dyDescent="0.3">
      <c r="A616" s="7">
        <v>45783</v>
      </c>
      <c r="B616" s="5" t="s">
        <v>20</v>
      </c>
      <c r="C616" s="5">
        <v>256.20999999999998</v>
      </c>
      <c r="D616" s="5">
        <v>258.8</v>
      </c>
      <c r="E616" s="5">
        <v>253.62</v>
      </c>
      <c r="F616" s="5">
        <v>256.35000000000002</v>
      </c>
      <c r="G616" s="5">
        <v>9556</v>
      </c>
      <c r="H616" s="3">
        <f t="shared" si="19"/>
        <v>1.2840774397471468E-2</v>
      </c>
      <c r="I616" s="3">
        <f t="shared" si="18"/>
        <v>1.1727536861791106E-2</v>
      </c>
    </row>
    <row r="617" spans="1:9" x14ac:dyDescent="0.3">
      <c r="A617" s="6">
        <v>45784</v>
      </c>
      <c r="B617" s="4" t="s">
        <v>20</v>
      </c>
      <c r="C617" s="4">
        <v>257.99</v>
      </c>
      <c r="D617" s="4">
        <v>262.11</v>
      </c>
      <c r="E617" s="4">
        <v>253.87</v>
      </c>
      <c r="F617" s="4">
        <v>258.18</v>
      </c>
      <c r="G617" s="4">
        <v>47633</v>
      </c>
      <c r="H617" s="3">
        <f t="shared" si="19"/>
        <v>7.1386775892334072E-3</v>
      </c>
      <c r="I617" s="3">
        <f t="shared" si="18"/>
        <v>1.1764395679267806E-2</v>
      </c>
    </row>
    <row r="618" spans="1:9" x14ac:dyDescent="0.3">
      <c r="A618" s="7">
        <v>45785</v>
      </c>
      <c r="B618" s="5" t="s">
        <v>20</v>
      </c>
      <c r="C618" s="5">
        <v>255.82</v>
      </c>
      <c r="D618" s="5">
        <v>259.75</v>
      </c>
      <c r="E618" s="5">
        <v>251.9</v>
      </c>
      <c r="F618" s="5">
        <v>255.52</v>
      </c>
      <c r="G618" s="5">
        <v>5857</v>
      </c>
      <c r="H618" s="3">
        <f t="shared" si="19"/>
        <v>-1.0302889456967994E-2</v>
      </c>
      <c r="I618" s="3">
        <f t="shared" si="18"/>
        <v>1.1743723172761853E-2</v>
      </c>
    </row>
    <row r="619" spans="1:9" x14ac:dyDescent="0.3">
      <c r="A619" s="6">
        <v>45786</v>
      </c>
      <c r="B619" s="4" t="s">
        <v>20</v>
      </c>
      <c r="C619" s="4">
        <v>253.04</v>
      </c>
      <c r="D619" s="4">
        <v>254.06</v>
      </c>
      <c r="E619" s="4">
        <v>252.03</v>
      </c>
      <c r="F619" s="4">
        <v>253.77</v>
      </c>
      <c r="G619" s="4">
        <v>27132</v>
      </c>
      <c r="H619" s="3">
        <f t="shared" si="19"/>
        <v>-6.8487789605510326E-3</v>
      </c>
      <c r="I619" s="3">
        <f t="shared" si="18"/>
        <v>1.1804623063642739E-2</v>
      </c>
    </row>
    <row r="620" spans="1:9" x14ac:dyDescent="0.3">
      <c r="A620" s="7">
        <v>45789</v>
      </c>
      <c r="B620" s="5" t="s">
        <v>20</v>
      </c>
      <c r="C620" s="5">
        <v>253.55</v>
      </c>
      <c r="D620" s="5">
        <v>257.39999999999998</v>
      </c>
      <c r="E620" s="5">
        <v>249.7</v>
      </c>
      <c r="F620" s="5">
        <v>252.52</v>
      </c>
      <c r="G620" s="5">
        <v>10714</v>
      </c>
      <c r="H620" s="3">
        <f t="shared" si="19"/>
        <v>-4.9257201402845095E-3</v>
      </c>
      <c r="I620" s="3">
        <f t="shared" si="18"/>
        <v>1.1884343665124678E-2</v>
      </c>
    </row>
    <row r="621" spans="1:9" x14ac:dyDescent="0.3">
      <c r="A621" s="6">
        <v>45790</v>
      </c>
      <c r="B621" s="4" t="s">
        <v>20</v>
      </c>
      <c r="C621" s="4">
        <v>249.43</v>
      </c>
      <c r="D621" s="4">
        <v>251.31</v>
      </c>
      <c r="E621" s="4">
        <v>247.56</v>
      </c>
      <c r="F621" s="4">
        <v>250.48</v>
      </c>
      <c r="G621" s="4">
        <v>16996</v>
      </c>
      <c r="H621" s="3">
        <f t="shared" si="19"/>
        <v>-8.0785680342151927E-3</v>
      </c>
      <c r="I621" s="3">
        <f t="shared" si="18"/>
        <v>1.1973375839033615E-2</v>
      </c>
    </row>
    <row r="622" spans="1:9" x14ac:dyDescent="0.3">
      <c r="A622" s="7">
        <v>45791</v>
      </c>
      <c r="B622" s="5" t="s">
        <v>20</v>
      </c>
      <c r="C622" s="5">
        <v>243.77</v>
      </c>
      <c r="D622" s="5">
        <v>246.38</v>
      </c>
      <c r="E622" s="5">
        <v>241.15</v>
      </c>
      <c r="F622" s="5">
        <v>244.21</v>
      </c>
      <c r="G622" s="5">
        <v>27762</v>
      </c>
      <c r="H622" s="3">
        <f t="shared" si="19"/>
        <v>-2.5031938677738671E-2</v>
      </c>
      <c r="I622" s="3">
        <f t="shared" si="18"/>
        <v>1.1958845761020562E-2</v>
      </c>
    </row>
    <row r="623" spans="1:9" x14ac:dyDescent="0.3">
      <c r="A623" s="6">
        <v>45792</v>
      </c>
      <c r="B623" s="4" t="s">
        <v>20</v>
      </c>
      <c r="C623" s="4">
        <v>245.21</v>
      </c>
      <c r="D623" s="4">
        <v>247.65</v>
      </c>
      <c r="E623" s="4">
        <v>242.77</v>
      </c>
      <c r="F623" s="4">
        <v>246.63</v>
      </c>
      <c r="G623" s="4">
        <v>20554</v>
      </c>
      <c r="H623" s="3">
        <f t="shared" si="19"/>
        <v>9.9095041153105419E-3</v>
      </c>
      <c r="I623" s="3">
        <f t="shared" si="18"/>
        <v>1.1766675162626684E-2</v>
      </c>
    </row>
    <row r="624" spans="1:9" x14ac:dyDescent="0.3">
      <c r="A624" s="7">
        <v>45793</v>
      </c>
      <c r="B624" s="5" t="s">
        <v>20</v>
      </c>
      <c r="C624" s="5">
        <v>251.27</v>
      </c>
      <c r="D624" s="5">
        <v>255.04</v>
      </c>
      <c r="E624" s="5">
        <v>247.5</v>
      </c>
      <c r="F624" s="5">
        <v>250.63</v>
      </c>
      <c r="G624" s="5">
        <v>47840</v>
      </c>
      <c r="H624" s="3">
        <f t="shared" si="19"/>
        <v>1.6218627093216559E-2</v>
      </c>
      <c r="I624" s="3">
        <f t="shared" si="18"/>
        <v>1.1745511846558048E-2</v>
      </c>
    </row>
    <row r="625" spans="1:9" x14ac:dyDescent="0.3">
      <c r="A625" s="6">
        <v>45796</v>
      </c>
      <c r="B625" s="4" t="s">
        <v>20</v>
      </c>
      <c r="C625" s="4">
        <v>246.75</v>
      </c>
      <c r="D625" s="4">
        <v>249.84</v>
      </c>
      <c r="E625" s="4">
        <v>243.67</v>
      </c>
      <c r="F625" s="4">
        <v>245.94</v>
      </c>
      <c r="G625" s="4">
        <v>49980</v>
      </c>
      <c r="H625" s="3">
        <f t="shared" si="19"/>
        <v>-1.8712843634042204E-2</v>
      </c>
      <c r="I625" s="3">
        <f t="shared" si="18"/>
        <v>1.1652313804596635E-2</v>
      </c>
    </row>
    <row r="626" spans="1:9" x14ac:dyDescent="0.3">
      <c r="A626" s="7">
        <v>45797</v>
      </c>
      <c r="B626" s="5" t="s">
        <v>20</v>
      </c>
      <c r="C626" s="5">
        <v>248.12</v>
      </c>
      <c r="D626" s="5">
        <v>250.62</v>
      </c>
      <c r="E626" s="5">
        <v>245.62</v>
      </c>
      <c r="F626" s="5">
        <v>249.88</v>
      </c>
      <c r="G626" s="5">
        <v>36428</v>
      </c>
      <c r="H626" s="3">
        <f t="shared" si="19"/>
        <v>1.6020167520533455E-2</v>
      </c>
      <c r="I626" s="3">
        <f t="shared" si="18"/>
        <v>1.1803006148200549E-2</v>
      </c>
    </row>
    <row r="627" spans="1:9" x14ac:dyDescent="0.3">
      <c r="A627" s="6">
        <v>45798</v>
      </c>
      <c r="B627" s="4" t="s">
        <v>20</v>
      </c>
      <c r="C627" s="4">
        <v>250.4</v>
      </c>
      <c r="D627" s="4">
        <v>252.33</v>
      </c>
      <c r="E627" s="4">
        <v>248.48</v>
      </c>
      <c r="F627" s="4">
        <v>249.62</v>
      </c>
      <c r="G627" s="4">
        <v>39975</v>
      </c>
      <c r="H627" s="3">
        <f t="shared" si="19"/>
        <v>-1.0404994397310346E-3</v>
      </c>
      <c r="I627" s="3">
        <f t="shared" si="18"/>
        <v>1.1712571881280361E-2</v>
      </c>
    </row>
    <row r="628" spans="1:9" x14ac:dyDescent="0.3">
      <c r="A628" s="7">
        <v>45799</v>
      </c>
      <c r="B628" s="5" t="s">
        <v>20</v>
      </c>
      <c r="C628" s="5">
        <v>253.54</v>
      </c>
      <c r="D628" s="5">
        <v>256.57</v>
      </c>
      <c r="E628" s="5">
        <v>250.52</v>
      </c>
      <c r="F628" s="5">
        <v>253.56</v>
      </c>
      <c r="G628" s="5">
        <v>27421</v>
      </c>
      <c r="H628" s="3">
        <f t="shared" si="19"/>
        <v>1.5783991667334338E-2</v>
      </c>
      <c r="I628" s="3">
        <f t="shared" si="18"/>
        <v>1.1722593295727217E-2</v>
      </c>
    </row>
    <row r="629" spans="1:9" x14ac:dyDescent="0.3">
      <c r="A629" s="6">
        <v>45800</v>
      </c>
      <c r="B629" s="4" t="s">
        <v>20</v>
      </c>
      <c r="C629" s="4">
        <v>252.89</v>
      </c>
      <c r="D629" s="4">
        <v>256.45</v>
      </c>
      <c r="E629" s="4">
        <v>249.33</v>
      </c>
      <c r="F629" s="4">
        <v>253.74</v>
      </c>
      <c r="G629" s="4">
        <v>29308</v>
      </c>
      <c r="H629" s="3">
        <f t="shared" si="19"/>
        <v>7.0989115002368991E-4</v>
      </c>
      <c r="I629" s="3">
        <f t="shared" si="18"/>
        <v>1.1690396660949431E-2</v>
      </c>
    </row>
    <row r="630" spans="1:9" x14ac:dyDescent="0.3">
      <c r="A630" s="7">
        <v>45803</v>
      </c>
      <c r="B630" s="5" t="s">
        <v>20</v>
      </c>
      <c r="C630" s="5">
        <v>254.74</v>
      </c>
      <c r="D630" s="5">
        <v>258.02999999999997</v>
      </c>
      <c r="E630" s="5">
        <v>251.44</v>
      </c>
      <c r="F630" s="5">
        <v>254.24</v>
      </c>
      <c r="G630" s="5">
        <v>8684</v>
      </c>
      <c r="H630" s="3">
        <f t="shared" si="19"/>
        <v>1.9705210057539215E-3</v>
      </c>
      <c r="I630" s="3">
        <f t="shared" si="18"/>
        <v>1.1840821297232169E-2</v>
      </c>
    </row>
    <row r="631" spans="1:9" x14ac:dyDescent="0.3">
      <c r="A631" s="6">
        <v>45804</v>
      </c>
      <c r="B631" s="4" t="s">
        <v>20</v>
      </c>
      <c r="C631" s="4">
        <v>256.82</v>
      </c>
      <c r="D631" s="4">
        <v>259.55</v>
      </c>
      <c r="E631" s="4">
        <v>254.08</v>
      </c>
      <c r="F631" s="4">
        <v>255.49</v>
      </c>
      <c r="G631" s="4">
        <v>1557</v>
      </c>
      <c r="H631" s="3">
        <f t="shared" si="19"/>
        <v>4.9166142227816236E-3</v>
      </c>
      <c r="I631" s="3">
        <f t="shared" si="18"/>
        <v>1.1863426985610657E-2</v>
      </c>
    </row>
    <row r="632" spans="1:9" x14ac:dyDescent="0.3">
      <c r="A632" s="7">
        <v>45805</v>
      </c>
      <c r="B632" s="5" t="s">
        <v>20</v>
      </c>
      <c r="C632" s="5">
        <v>250.66</v>
      </c>
      <c r="D632" s="5">
        <v>253.2</v>
      </c>
      <c r="E632" s="5">
        <v>248.12</v>
      </c>
      <c r="F632" s="5">
        <v>253.02</v>
      </c>
      <c r="G632" s="5">
        <v>1882</v>
      </c>
      <c r="H632" s="3">
        <f t="shared" si="19"/>
        <v>-9.6676973658460161E-3</v>
      </c>
      <c r="I632" s="3">
        <f t="shared" si="18"/>
        <v>1.1859841523259123E-2</v>
      </c>
    </row>
    <row r="633" spans="1:9" x14ac:dyDescent="0.3">
      <c r="A633" s="6">
        <v>45806</v>
      </c>
      <c r="B633" s="4" t="s">
        <v>20</v>
      </c>
      <c r="C633" s="4">
        <v>255.59</v>
      </c>
      <c r="D633" s="4">
        <v>259.3</v>
      </c>
      <c r="E633" s="4">
        <v>251.88</v>
      </c>
      <c r="F633" s="4">
        <v>256.92</v>
      </c>
      <c r="G633" s="4">
        <v>39635</v>
      </c>
      <c r="H633" s="3">
        <f t="shared" si="19"/>
        <v>1.5413801280531205E-2</v>
      </c>
      <c r="I633" s="3">
        <f t="shared" si="18"/>
        <v>1.1927825406894839E-2</v>
      </c>
    </row>
    <row r="634" spans="1:9" x14ac:dyDescent="0.3">
      <c r="A634" s="7">
        <v>45807</v>
      </c>
      <c r="B634" s="5" t="s">
        <v>20</v>
      </c>
      <c r="C634" s="5">
        <v>254.04</v>
      </c>
      <c r="D634" s="5">
        <v>257.2</v>
      </c>
      <c r="E634" s="5">
        <v>250.88</v>
      </c>
      <c r="F634" s="5">
        <v>253.38</v>
      </c>
      <c r="G634" s="5">
        <v>13982</v>
      </c>
      <c r="H634" s="3">
        <f t="shared" si="19"/>
        <v>-1.3778608127043516E-2</v>
      </c>
      <c r="I634" s="3">
        <f t="shared" si="18"/>
        <v>1.1884075004324689E-2</v>
      </c>
    </row>
    <row r="635" spans="1:9" x14ac:dyDescent="0.3">
      <c r="A635" s="6">
        <v>45810</v>
      </c>
      <c r="B635" s="4" t="s">
        <v>20</v>
      </c>
      <c r="C635" s="4">
        <v>252.38</v>
      </c>
      <c r="D635" s="4">
        <v>254.05</v>
      </c>
      <c r="E635" s="4">
        <v>250.72</v>
      </c>
      <c r="F635" s="4">
        <v>252.16</v>
      </c>
      <c r="G635" s="4">
        <v>29064</v>
      </c>
      <c r="H635" s="3">
        <f t="shared" si="19"/>
        <v>-4.8149025179572138E-3</v>
      </c>
      <c r="I635" s="3">
        <f t="shared" si="18"/>
        <v>1.1891238124629219E-2</v>
      </c>
    </row>
    <row r="636" spans="1:9" x14ac:dyDescent="0.3">
      <c r="A636" s="7">
        <v>45811</v>
      </c>
      <c r="B636" s="5" t="s">
        <v>20</v>
      </c>
      <c r="C636" s="5">
        <v>254.2</v>
      </c>
      <c r="D636" s="5">
        <v>256.75</v>
      </c>
      <c r="E636" s="5">
        <v>251.65</v>
      </c>
      <c r="F636" s="5">
        <v>253.89</v>
      </c>
      <c r="G636" s="5">
        <v>13991</v>
      </c>
      <c r="H636" s="3">
        <f t="shared" si="19"/>
        <v>6.860723350253767E-3</v>
      </c>
      <c r="I636" s="3">
        <f t="shared" si="18"/>
        <v>1.1975963746203945E-2</v>
      </c>
    </row>
    <row r="637" spans="1:9" x14ac:dyDescent="0.3">
      <c r="A637" s="6">
        <v>45812</v>
      </c>
      <c r="B637" s="4" t="s">
        <v>20</v>
      </c>
      <c r="C637" s="4">
        <v>252.11</v>
      </c>
      <c r="D637" s="4">
        <v>254.81</v>
      </c>
      <c r="E637" s="4">
        <v>249.41</v>
      </c>
      <c r="F637" s="4">
        <v>252.32</v>
      </c>
      <c r="G637" s="4">
        <v>31386</v>
      </c>
      <c r="H637" s="3">
        <f t="shared" si="19"/>
        <v>-6.1837803773287375E-3</v>
      </c>
      <c r="I637" s="3">
        <f t="shared" si="18"/>
        <v>1.2094413978888776E-2</v>
      </c>
    </row>
    <row r="638" spans="1:9" x14ac:dyDescent="0.3">
      <c r="A638" s="7">
        <v>45813</v>
      </c>
      <c r="B638" s="5" t="s">
        <v>20</v>
      </c>
      <c r="C638" s="5">
        <v>255.99</v>
      </c>
      <c r="D638" s="5">
        <v>259.43</v>
      </c>
      <c r="E638" s="5">
        <v>252.55</v>
      </c>
      <c r="F638" s="5">
        <v>254.87</v>
      </c>
      <c r="G638" s="5">
        <v>22083</v>
      </c>
      <c r="H638" s="3">
        <f t="shared" si="19"/>
        <v>1.0106214331008289E-2</v>
      </c>
      <c r="I638" s="3">
        <f t="shared" si="18"/>
        <v>1.2110015995366838E-2</v>
      </c>
    </row>
    <row r="639" spans="1:9" x14ac:dyDescent="0.3">
      <c r="A639" s="6">
        <v>45814</v>
      </c>
      <c r="B639" s="4" t="s">
        <v>20</v>
      </c>
      <c r="C639" s="4">
        <v>259.55</v>
      </c>
      <c r="D639" s="4">
        <v>263.68</v>
      </c>
      <c r="E639" s="4">
        <v>255.42</v>
      </c>
      <c r="F639" s="4">
        <v>259.39</v>
      </c>
      <c r="G639" s="4">
        <v>42862</v>
      </c>
      <c r="H639" s="3">
        <f t="shared" si="19"/>
        <v>1.773453132969742E-2</v>
      </c>
      <c r="I639" s="3">
        <f t="shared" si="18"/>
        <v>1.2077508525836148E-2</v>
      </c>
    </row>
    <row r="640" spans="1:9" x14ac:dyDescent="0.3">
      <c r="A640" s="7">
        <v>45817</v>
      </c>
      <c r="B640" s="5" t="s">
        <v>20</v>
      </c>
      <c r="C640" s="5">
        <v>264.77</v>
      </c>
      <c r="D640" s="5">
        <v>267.8</v>
      </c>
      <c r="E640" s="5">
        <v>261.73</v>
      </c>
      <c r="F640" s="5">
        <v>262.77999999999997</v>
      </c>
      <c r="G640" s="5">
        <v>49456</v>
      </c>
      <c r="H640" s="3">
        <f t="shared" si="19"/>
        <v>1.306912371332737E-2</v>
      </c>
      <c r="I640" s="3">
        <f t="shared" si="18"/>
        <v>1.1969612427226769E-2</v>
      </c>
    </row>
    <row r="641" spans="1:9" x14ac:dyDescent="0.3">
      <c r="A641" s="6">
        <v>45818</v>
      </c>
      <c r="B641" s="4" t="s">
        <v>20</v>
      </c>
      <c r="C641" s="4">
        <v>256.64999999999998</v>
      </c>
      <c r="D641" s="4">
        <v>256.81</v>
      </c>
      <c r="E641" s="4">
        <v>256.49</v>
      </c>
      <c r="F641" s="4">
        <v>256.51</v>
      </c>
      <c r="G641" s="4">
        <v>3384</v>
      </c>
      <c r="H641" s="3">
        <f t="shared" si="19"/>
        <v>-2.3860263338153522E-2</v>
      </c>
      <c r="I641" s="3">
        <f t="shared" si="18"/>
        <v>1.1942580713150807E-2</v>
      </c>
    </row>
    <row r="642" spans="1:9" x14ac:dyDescent="0.3">
      <c r="A642" s="7">
        <v>45819</v>
      </c>
      <c r="B642" s="5" t="s">
        <v>20</v>
      </c>
      <c r="C642" s="5">
        <v>256.86</v>
      </c>
      <c r="D642" s="5">
        <v>261.33</v>
      </c>
      <c r="E642" s="5">
        <v>252.39</v>
      </c>
      <c r="F642" s="5">
        <v>256.98</v>
      </c>
      <c r="G642" s="5">
        <v>15482</v>
      </c>
      <c r="H642" s="3">
        <f t="shared" si="19"/>
        <v>1.832287240263644E-3</v>
      </c>
      <c r="I642" s="3">
        <f t="shared" si="18"/>
        <v>1.1856441180438035E-2</v>
      </c>
    </row>
    <row r="643" spans="1:9" x14ac:dyDescent="0.3">
      <c r="A643" s="6">
        <v>45820</v>
      </c>
      <c r="B643" s="4" t="s">
        <v>20</v>
      </c>
      <c r="C643" s="4">
        <v>260.54000000000002</v>
      </c>
      <c r="D643" s="4">
        <v>262.02</v>
      </c>
      <c r="E643" s="4">
        <v>259.06</v>
      </c>
      <c r="F643" s="4">
        <v>260.39</v>
      </c>
      <c r="G643" s="4">
        <v>47092</v>
      </c>
      <c r="H643" s="3">
        <f t="shared" si="19"/>
        <v>1.326951513736465E-2</v>
      </c>
      <c r="I643" s="3">
        <f t="shared" si="18"/>
        <v>1.1998206741698778E-2</v>
      </c>
    </row>
    <row r="644" spans="1:9" x14ac:dyDescent="0.3">
      <c r="A644" s="7">
        <v>45821</v>
      </c>
      <c r="B644" s="5" t="s">
        <v>20</v>
      </c>
      <c r="C644" s="5">
        <v>258.08999999999997</v>
      </c>
      <c r="D644" s="5">
        <v>261.14999999999998</v>
      </c>
      <c r="E644" s="5">
        <v>255.04</v>
      </c>
      <c r="F644" s="5">
        <v>256.17</v>
      </c>
      <c r="G644" s="5">
        <v>25566</v>
      </c>
      <c r="H644" s="3">
        <f t="shared" si="19"/>
        <v>-1.6206459541456931E-2</v>
      </c>
      <c r="I644" s="3">
        <f t="shared" si="18"/>
        <v>1.1934422990984092E-2</v>
      </c>
    </row>
    <row r="645" spans="1:9" x14ac:dyDescent="0.3">
      <c r="A645" s="6">
        <v>45824</v>
      </c>
      <c r="B645" s="4" t="s">
        <v>20</v>
      </c>
      <c r="C645" s="4">
        <v>257.39</v>
      </c>
      <c r="D645" s="4">
        <v>258.67</v>
      </c>
      <c r="E645" s="4">
        <v>256.11</v>
      </c>
      <c r="F645" s="4">
        <v>258.58</v>
      </c>
      <c r="G645" s="4">
        <v>37188</v>
      </c>
      <c r="H645" s="3">
        <f t="shared" si="19"/>
        <v>9.4078151227699105E-3</v>
      </c>
      <c r="I645" s="3">
        <f t="shared" si="18"/>
        <v>1.1963029014642104E-2</v>
      </c>
    </row>
    <row r="646" spans="1:9" x14ac:dyDescent="0.3">
      <c r="A646" s="7">
        <v>45825</v>
      </c>
      <c r="B646" s="5" t="s">
        <v>20</v>
      </c>
      <c r="C646" s="5">
        <v>258.63</v>
      </c>
      <c r="D646" s="5">
        <v>260.98</v>
      </c>
      <c r="E646" s="5">
        <v>256.27</v>
      </c>
      <c r="F646" s="5">
        <v>260.82</v>
      </c>
      <c r="G646" s="5">
        <v>20337</v>
      </c>
      <c r="H646" s="3">
        <f t="shared" si="19"/>
        <v>8.6626962642122711E-3</v>
      </c>
      <c r="I646" s="3">
        <f t="shared" si="18"/>
        <v>1.1983010802954677E-2</v>
      </c>
    </row>
    <row r="647" spans="1:9" x14ac:dyDescent="0.3">
      <c r="A647" s="6">
        <v>45826</v>
      </c>
      <c r="B647" s="4" t="s">
        <v>20</v>
      </c>
      <c r="C647" s="4">
        <v>256.51</v>
      </c>
      <c r="D647" s="4">
        <v>257.62</v>
      </c>
      <c r="E647" s="4">
        <v>255.39</v>
      </c>
      <c r="F647" s="4">
        <v>256.93</v>
      </c>
      <c r="G647" s="4">
        <v>18611</v>
      </c>
      <c r="H647" s="3">
        <f t="shared" si="19"/>
        <v>-1.4914500421746746E-2</v>
      </c>
      <c r="I647" s="3">
        <f t="shared" si="18"/>
        <v>1.1951853295767945E-2</v>
      </c>
    </row>
    <row r="648" spans="1:9" x14ac:dyDescent="0.3">
      <c r="A648" s="7">
        <v>45827</v>
      </c>
      <c r="B648" s="5" t="s">
        <v>20</v>
      </c>
      <c r="C648" s="5">
        <v>261.07</v>
      </c>
      <c r="D648" s="5">
        <v>263.88</v>
      </c>
      <c r="E648" s="5">
        <v>258.26</v>
      </c>
      <c r="F648" s="5">
        <v>259.70999999999998</v>
      </c>
      <c r="G648" s="5">
        <v>21536</v>
      </c>
      <c r="H648" s="3">
        <f t="shared" si="19"/>
        <v>1.0820067722725929E-2</v>
      </c>
      <c r="I648" s="3">
        <f t="shared" si="18"/>
        <v>1.2210982791590157E-2</v>
      </c>
    </row>
    <row r="649" spans="1:9" x14ac:dyDescent="0.3">
      <c r="A649" s="6">
        <v>45828</v>
      </c>
      <c r="B649" s="4" t="s">
        <v>20</v>
      </c>
      <c r="C649" s="4">
        <v>260.14999999999998</v>
      </c>
      <c r="D649" s="4">
        <v>264.8</v>
      </c>
      <c r="E649" s="4">
        <v>255.5</v>
      </c>
      <c r="F649" s="4">
        <v>260.66000000000003</v>
      </c>
      <c r="G649" s="4">
        <v>11503</v>
      </c>
      <c r="H649" s="3">
        <f t="shared" si="19"/>
        <v>3.6579261483964637E-3</v>
      </c>
      <c r="I649" s="3">
        <f t="shared" si="18"/>
        <v>1.2205391301206068E-2</v>
      </c>
    </row>
    <row r="650" spans="1:9" x14ac:dyDescent="0.3">
      <c r="A650" s="7">
        <v>45831</v>
      </c>
      <c r="B650" s="5" t="s">
        <v>20</v>
      </c>
      <c r="C650" s="5">
        <v>265.25</v>
      </c>
      <c r="D650" s="5">
        <v>268.10000000000002</v>
      </c>
      <c r="E650" s="5">
        <v>262.39999999999998</v>
      </c>
      <c r="F650" s="5">
        <v>262.87</v>
      </c>
      <c r="G650" s="5">
        <v>11886</v>
      </c>
      <c r="H650" s="3">
        <f t="shared" si="19"/>
        <v>8.4784777104272967E-3</v>
      </c>
      <c r="I650" s="3">
        <f t="shared" si="18"/>
        <v>1.2453019739813396E-2</v>
      </c>
    </row>
    <row r="651" spans="1:9" x14ac:dyDescent="0.3">
      <c r="A651" s="6">
        <v>45832</v>
      </c>
      <c r="B651" s="4" t="s">
        <v>20</v>
      </c>
      <c r="C651" s="4">
        <v>258.98</v>
      </c>
      <c r="D651" s="4">
        <v>259.98</v>
      </c>
      <c r="E651" s="4">
        <v>257.97000000000003</v>
      </c>
      <c r="F651" s="4">
        <v>259.75</v>
      </c>
      <c r="G651" s="4">
        <v>10764</v>
      </c>
      <c r="H651" s="3">
        <f t="shared" si="19"/>
        <v>-1.1868984669228153E-2</v>
      </c>
      <c r="I651" s="3">
        <f t="shared" si="18"/>
        <v>1.2420774133429235E-2</v>
      </c>
    </row>
    <row r="652" spans="1:9" x14ac:dyDescent="0.3">
      <c r="A652" s="7">
        <v>45833</v>
      </c>
      <c r="B652" s="5" t="s">
        <v>20</v>
      </c>
      <c r="C652" s="5">
        <v>261.86</v>
      </c>
      <c r="D652" s="5">
        <v>264.16000000000003</v>
      </c>
      <c r="E652" s="5">
        <v>259.56</v>
      </c>
      <c r="F652" s="5">
        <v>260.3</v>
      </c>
      <c r="G652" s="5">
        <v>43727</v>
      </c>
      <c r="H652" s="3">
        <f t="shared" si="19"/>
        <v>2.1174205967276665E-3</v>
      </c>
      <c r="I652" s="3">
        <f t="shared" si="18"/>
        <v>1.2388341537074509E-2</v>
      </c>
    </row>
    <row r="653" spans="1:9" x14ac:dyDescent="0.3">
      <c r="A653" s="6">
        <v>45834</v>
      </c>
      <c r="B653" s="4" t="s">
        <v>20</v>
      </c>
      <c r="C653" s="4">
        <v>255.13</v>
      </c>
      <c r="D653" s="4">
        <v>259.61</v>
      </c>
      <c r="E653" s="4">
        <v>250.64</v>
      </c>
      <c r="F653" s="4">
        <v>254.83</v>
      </c>
      <c r="G653" s="4">
        <v>42160</v>
      </c>
      <c r="H653" s="3">
        <f t="shared" si="19"/>
        <v>-2.1014214368036875E-2</v>
      </c>
      <c r="I653" s="3">
        <f t="shared" si="18"/>
        <v>1.2407745605768223E-2</v>
      </c>
    </row>
    <row r="654" spans="1:9" x14ac:dyDescent="0.3">
      <c r="A654" s="7">
        <v>45835</v>
      </c>
      <c r="B654" s="5" t="s">
        <v>20</v>
      </c>
      <c r="C654" s="5">
        <v>247.49</v>
      </c>
      <c r="D654" s="5">
        <v>251.48</v>
      </c>
      <c r="E654" s="5">
        <v>243.5</v>
      </c>
      <c r="F654" s="5">
        <v>247.69</v>
      </c>
      <c r="G654" s="5">
        <v>11433</v>
      </c>
      <c r="H654" s="3">
        <f t="shared" si="19"/>
        <v>-2.8018679119412998E-2</v>
      </c>
      <c r="I654" s="3">
        <f t="shared" si="18"/>
        <v>1.2284869661939242E-2</v>
      </c>
    </row>
    <row r="655" spans="1:9" x14ac:dyDescent="0.3">
      <c r="A655" s="6">
        <v>45838</v>
      </c>
      <c r="B655" s="4" t="s">
        <v>20</v>
      </c>
      <c r="C655" s="4">
        <v>247.45</v>
      </c>
      <c r="D655" s="4">
        <v>248.7</v>
      </c>
      <c r="E655" s="4">
        <v>246.2</v>
      </c>
      <c r="F655" s="4">
        <v>248.18</v>
      </c>
      <c r="G655" s="4">
        <v>22281</v>
      </c>
      <c r="H655" s="3">
        <f t="shared" si="19"/>
        <v>1.9782793007388634E-3</v>
      </c>
      <c r="I655" s="3">
        <f t="shared" si="18"/>
        <v>1.2289092301294107E-2</v>
      </c>
    </row>
    <row r="657" spans="1:9" x14ac:dyDescent="0.3">
      <c r="A657" t="s">
        <v>1192</v>
      </c>
      <c r="B657" t="s">
        <v>1193</v>
      </c>
      <c r="C657" t="s">
        <v>1194</v>
      </c>
      <c r="D657" t="s">
        <v>1195</v>
      </c>
      <c r="E657" t="s">
        <v>1196</v>
      </c>
      <c r="F657" t="s">
        <v>1197</v>
      </c>
      <c r="G657" t="s">
        <v>1198</v>
      </c>
    </row>
    <row r="658" spans="1:9" x14ac:dyDescent="0.3">
      <c r="A658" s="7">
        <v>45658</v>
      </c>
      <c r="B658" s="5" t="s">
        <v>21</v>
      </c>
      <c r="C658" s="5">
        <v>251.68</v>
      </c>
      <c r="D658" s="5">
        <v>254.93</v>
      </c>
      <c r="E658" s="5">
        <v>248.43</v>
      </c>
      <c r="F658" s="5">
        <v>251.05</v>
      </c>
      <c r="G658" s="5">
        <v>3745</v>
      </c>
      <c r="H658" s="3">
        <f>IFERROR((F658-F657)/F657,0)</f>
        <v>0</v>
      </c>
      <c r="I658" s="3">
        <f>_xlfn.STDEV.S(H658:H786)</f>
        <v>1.2282011308639016E-2</v>
      </c>
    </row>
    <row r="659" spans="1:9" x14ac:dyDescent="0.3">
      <c r="A659" s="6">
        <v>45659</v>
      </c>
      <c r="B659" s="4" t="s">
        <v>21</v>
      </c>
      <c r="C659" s="4">
        <v>246.67</v>
      </c>
      <c r="D659" s="4">
        <v>250.19</v>
      </c>
      <c r="E659" s="4">
        <v>243.14</v>
      </c>
      <c r="F659" s="4">
        <v>245.97</v>
      </c>
      <c r="G659" s="4">
        <v>6818</v>
      </c>
      <c r="H659" s="3">
        <f>IFERROR((F659-F658)/F658,0)</f>
        <v>-2.0235012945628409E-2</v>
      </c>
      <c r="I659" s="3">
        <f t="shared" ref="I659:I722" si="20">_xlfn.STDEV.S(H659:H787)</f>
        <v>1.2330030300949575E-2</v>
      </c>
    </row>
    <row r="660" spans="1:9" x14ac:dyDescent="0.3">
      <c r="A660" s="7">
        <v>45660</v>
      </c>
      <c r="B660" s="5" t="s">
        <v>21</v>
      </c>
      <c r="C660" s="5">
        <v>241.06</v>
      </c>
      <c r="D660" s="5">
        <v>242.87</v>
      </c>
      <c r="E660" s="5">
        <v>239.25</v>
      </c>
      <c r="F660" s="5">
        <v>241.02</v>
      </c>
      <c r="G660" s="5">
        <v>31116</v>
      </c>
      <c r="H660" s="3">
        <f t="shared" ref="H660:H723" si="21">IFERROR((F660-F659)/F659,0)</f>
        <v>-2.0124405415294502E-2</v>
      </c>
      <c r="I660" s="3">
        <f t="shared" si="20"/>
        <v>1.2257120662640168E-2</v>
      </c>
    </row>
    <row r="661" spans="1:9" x14ac:dyDescent="0.3">
      <c r="A661" s="6">
        <v>45663</v>
      </c>
      <c r="B661" s="4" t="s">
        <v>21</v>
      </c>
      <c r="C661" s="4">
        <v>241.1</v>
      </c>
      <c r="D661" s="4">
        <v>241.78</v>
      </c>
      <c r="E661" s="4">
        <v>240.42</v>
      </c>
      <c r="F661" s="4">
        <v>240.5</v>
      </c>
      <c r="G661" s="4">
        <v>18908</v>
      </c>
      <c r="H661" s="3">
        <f t="shared" si="21"/>
        <v>-2.1574973031284134E-3</v>
      </c>
      <c r="I661" s="3">
        <f t="shared" si="20"/>
        <v>1.213371856256191E-2</v>
      </c>
    </row>
    <row r="662" spans="1:9" x14ac:dyDescent="0.3">
      <c r="A662" s="7">
        <v>45664</v>
      </c>
      <c r="B662" s="5" t="s">
        <v>21</v>
      </c>
      <c r="C662" s="5">
        <v>237.95</v>
      </c>
      <c r="D662" s="5">
        <v>240.54</v>
      </c>
      <c r="E662" s="5">
        <v>235.37</v>
      </c>
      <c r="F662" s="5">
        <v>238.9</v>
      </c>
      <c r="G662" s="5">
        <v>21093</v>
      </c>
      <c r="H662" s="3">
        <f t="shared" si="21"/>
        <v>-6.6528066528066289E-3</v>
      </c>
      <c r="I662" s="3">
        <f t="shared" si="20"/>
        <v>1.2142741662708772E-2</v>
      </c>
    </row>
    <row r="663" spans="1:9" x14ac:dyDescent="0.3">
      <c r="A663" s="6">
        <v>45665</v>
      </c>
      <c r="B663" s="4" t="s">
        <v>21</v>
      </c>
      <c r="C663" s="4">
        <v>239.29</v>
      </c>
      <c r="D663" s="4">
        <v>242.01</v>
      </c>
      <c r="E663" s="4">
        <v>236.56</v>
      </c>
      <c r="F663" s="4">
        <v>239.28</v>
      </c>
      <c r="G663" s="4">
        <v>21963</v>
      </c>
      <c r="H663" s="3">
        <f t="shared" si="21"/>
        <v>1.590623691921287E-3</v>
      </c>
      <c r="I663" s="3">
        <f t="shared" si="20"/>
        <v>1.2158304433564124E-2</v>
      </c>
    </row>
    <row r="664" spans="1:9" x14ac:dyDescent="0.3">
      <c r="A664" s="7">
        <v>45666</v>
      </c>
      <c r="B664" s="5" t="s">
        <v>21</v>
      </c>
      <c r="C664" s="5">
        <v>238.14</v>
      </c>
      <c r="D664" s="5">
        <v>241.55</v>
      </c>
      <c r="E664" s="5">
        <v>234.73</v>
      </c>
      <c r="F664" s="5">
        <v>238.93</v>
      </c>
      <c r="G664" s="5">
        <v>21936</v>
      </c>
      <c r="H664" s="3">
        <f t="shared" si="21"/>
        <v>-1.4627214978267899E-3</v>
      </c>
      <c r="I664" s="3">
        <f t="shared" si="20"/>
        <v>1.2157319173820005E-2</v>
      </c>
    </row>
    <row r="665" spans="1:9" x14ac:dyDescent="0.3">
      <c r="A665" s="6">
        <v>45667</v>
      </c>
      <c r="B665" s="4" t="s">
        <v>21</v>
      </c>
      <c r="C665" s="4">
        <v>238.4</v>
      </c>
      <c r="D665" s="4">
        <v>241.69</v>
      </c>
      <c r="E665" s="4">
        <v>235.11</v>
      </c>
      <c r="F665" s="4">
        <v>239.08</v>
      </c>
      <c r="G665" s="4">
        <v>28606</v>
      </c>
      <c r="H665" s="3">
        <f t="shared" si="21"/>
        <v>6.2779893692715722E-4</v>
      </c>
      <c r="I665" s="3">
        <f t="shared" si="20"/>
        <v>1.2167611007890655E-2</v>
      </c>
    </row>
    <row r="666" spans="1:9" x14ac:dyDescent="0.3">
      <c r="A666" s="7">
        <v>45670</v>
      </c>
      <c r="B666" s="5" t="s">
        <v>21</v>
      </c>
      <c r="C666" s="5">
        <v>241.75</v>
      </c>
      <c r="D666" s="5">
        <v>244.74</v>
      </c>
      <c r="E666" s="5">
        <v>238.77</v>
      </c>
      <c r="F666" s="5">
        <v>240.98</v>
      </c>
      <c r="G666" s="5">
        <v>45245</v>
      </c>
      <c r="H666" s="3">
        <f t="shared" si="21"/>
        <v>7.9471306675588799E-3</v>
      </c>
      <c r="I666" s="3">
        <f t="shared" si="20"/>
        <v>1.2496926219293752E-2</v>
      </c>
    </row>
    <row r="667" spans="1:9" x14ac:dyDescent="0.3">
      <c r="A667" s="6">
        <v>45671</v>
      </c>
      <c r="B667" s="4" t="s">
        <v>21</v>
      </c>
      <c r="C667" s="4">
        <v>237.84</v>
      </c>
      <c r="D667" s="4">
        <v>240.36</v>
      </c>
      <c r="E667" s="4">
        <v>235.32</v>
      </c>
      <c r="F667" s="4">
        <v>239.63</v>
      </c>
      <c r="G667" s="4">
        <v>29572</v>
      </c>
      <c r="H667" s="3">
        <f t="shared" si="21"/>
        <v>-5.6021246576479144E-3</v>
      </c>
      <c r="I667" s="3">
        <f t="shared" si="20"/>
        <v>1.2506629412569081E-2</v>
      </c>
    </row>
    <row r="668" spans="1:9" x14ac:dyDescent="0.3">
      <c r="A668" s="7">
        <v>45672</v>
      </c>
      <c r="B668" s="5" t="s">
        <v>21</v>
      </c>
      <c r="C668" s="5">
        <v>238.98</v>
      </c>
      <c r="D668" s="5">
        <v>240.12</v>
      </c>
      <c r="E668" s="5">
        <v>237.85</v>
      </c>
      <c r="F668" s="5">
        <v>239.03</v>
      </c>
      <c r="G668" s="5">
        <v>32131</v>
      </c>
      <c r="H668" s="3">
        <f t="shared" si="21"/>
        <v>-2.5038601176814021E-3</v>
      </c>
      <c r="I668" s="3">
        <f t="shared" si="20"/>
        <v>1.2596308322529181E-2</v>
      </c>
    </row>
    <row r="669" spans="1:9" x14ac:dyDescent="0.3">
      <c r="A669" s="6">
        <v>45673</v>
      </c>
      <c r="B669" s="4" t="s">
        <v>21</v>
      </c>
      <c r="C669" s="4">
        <v>244.51</v>
      </c>
      <c r="D669" s="4">
        <v>245.81</v>
      </c>
      <c r="E669" s="4">
        <v>243.22</v>
      </c>
      <c r="F669" s="4">
        <v>243.51</v>
      </c>
      <c r="G669" s="4">
        <v>42475</v>
      </c>
      <c r="H669" s="3">
        <f t="shared" si="21"/>
        <v>1.8742417269798726E-2</v>
      </c>
      <c r="I669" s="3">
        <f t="shared" si="20"/>
        <v>1.2775224138480082E-2</v>
      </c>
    </row>
    <row r="670" spans="1:9" x14ac:dyDescent="0.3">
      <c r="A670" s="7">
        <v>45674</v>
      </c>
      <c r="B670" s="5" t="s">
        <v>21</v>
      </c>
      <c r="C670" s="5">
        <v>243.61</v>
      </c>
      <c r="D670" s="5">
        <v>248.24</v>
      </c>
      <c r="E670" s="5">
        <v>238.98</v>
      </c>
      <c r="F670" s="5">
        <v>243.57</v>
      </c>
      <c r="G670" s="5">
        <v>12908</v>
      </c>
      <c r="H670" s="3">
        <f t="shared" si="21"/>
        <v>2.4639645189110214E-4</v>
      </c>
      <c r="I670" s="3">
        <f t="shared" si="20"/>
        <v>1.2679453225627024E-2</v>
      </c>
    </row>
    <row r="671" spans="1:9" x14ac:dyDescent="0.3">
      <c r="A671" s="6">
        <v>45677</v>
      </c>
      <c r="B671" s="4" t="s">
        <v>21</v>
      </c>
      <c r="C671" s="4">
        <v>242.79</v>
      </c>
      <c r="D671" s="4">
        <v>245.66</v>
      </c>
      <c r="E671" s="4">
        <v>239.92</v>
      </c>
      <c r="F671" s="4">
        <v>243.08</v>
      </c>
      <c r="G671" s="4">
        <v>17616</v>
      </c>
      <c r="H671" s="3">
        <f t="shared" si="21"/>
        <v>-2.0117420043518526E-3</v>
      </c>
      <c r="I671" s="3">
        <f t="shared" si="20"/>
        <v>1.2683850462346912E-2</v>
      </c>
    </row>
    <row r="672" spans="1:9" x14ac:dyDescent="0.3">
      <c r="A672" s="7">
        <v>45678</v>
      </c>
      <c r="B672" s="5" t="s">
        <v>21</v>
      </c>
      <c r="C672" s="5">
        <v>242.13</v>
      </c>
      <c r="D672" s="5">
        <v>244.39</v>
      </c>
      <c r="E672" s="5">
        <v>239.86</v>
      </c>
      <c r="F672" s="5">
        <v>243.39</v>
      </c>
      <c r="G672" s="5">
        <v>44369</v>
      </c>
      <c r="H672" s="3">
        <f t="shared" si="21"/>
        <v>1.2753003126541626E-3</v>
      </c>
      <c r="I672" s="3">
        <f t="shared" si="20"/>
        <v>1.273662960770597E-2</v>
      </c>
    </row>
    <row r="673" spans="1:9" x14ac:dyDescent="0.3">
      <c r="A673" s="6">
        <v>45679</v>
      </c>
      <c r="B673" s="4" t="s">
        <v>21</v>
      </c>
      <c r="C673" s="4">
        <v>243.08</v>
      </c>
      <c r="D673" s="4">
        <v>247.31</v>
      </c>
      <c r="E673" s="4">
        <v>238.84</v>
      </c>
      <c r="F673" s="4">
        <v>242.96</v>
      </c>
      <c r="G673" s="4">
        <v>32226</v>
      </c>
      <c r="H673" s="3">
        <f t="shared" si="21"/>
        <v>-1.7667118616211776E-3</v>
      </c>
      <c r="I673" s="3">
        <f t="shared" si="20"/>
        <v>1.2736588758498148E-2</v>
      </c>
    </row>
    <row r="674" spans="1:9" x14ac:dyDescent="0.3">
      <c r="A674" s="7">
        <v>45680</v>
      </c>
      <c r="B674" s="5" t="s">
        <v>21</v>
      </c>
      <c r="C674" s="5">
        <v>241.89</v>
      </c>
      <c r="D674" s="5">
        <v>243.64</v>
      </c>
      <c r="E674" s="5">
        <v>240.14</v>
      </c>
      <c r="F674" s="5">
        <v>240.85</v>
      </c>
      <c r="G674" s="5">
        <v>14379</v>
      </c>
      <c r="H674" s="3">
        <f t="shared" si="21"/>
        <v>-8.6845571287455289E-3</v>
      </c>
      <c r="I674" s="3">
        <f t="shared" si="20"/>
        <v>1.2759743323962153E-2</v>
      </c>
    </row>
    <row r="675" spans="1:9" x14ac:dyDescent="0.3">
      <c r="A675" s="6">
        <v>45681</v>
      </c>
      <c r="B675" s="4" t="s">
        <v>21</v>
      </c>
      <c r="C675" s="4">
        <v>237.22</v>
      </c>
      <c r="D675" s="4">
        <v>239.75</v>
      </c>
      <c r="E675" s="4">
        <v>234.69</v>
      </c>
      <c r="F675" s="4">
        <v>237.9</v>
      </c>
      <c r="G675" s="4">
        <v>9682</v>
      </c>
      <c r="H675" s="3">
        <f t="shared" si="21"/>
        <v>-1.2248287315756648E-2</v>
      </c>
      <c r="I675" s="3">
        <f t="shared" si="20"/>
        <v>1.2743551400585819E-2</v>
      </c>
    </row>
    <row r="676" spans="1:9" x14ac:dyDescent="0.3">
      <c r="A676" s="7">
        <v>45684</v>
      </c>
      <c r="B676" s="5" t="s">
        <v>21</v>
      </c>
      <c r="C676" s="5">
        <v>235.35</v>
      </c>
      <c r="D676" s="5">
        <v>239.5</v>
      </c>
      <c r="E676" s="5">
        <v>231.21</v>
      </c>
      <c r="F676" s="5">
        <v>235.68</v>
      </c>
      <c r="G676" s="5">
        <v>33983</v>
      </c>
      <c r="H676" s="3">
        <f t="shared" si="21"/>
        <v>-9.3316519546027699E-3</v>
      </c>
      <c r="I676" s="3">
        <f t="shared" si="20"/>
        <v>1.2874194668734483E-2</v>
      </c>
    </row>
    <row r="677" spans="1:9" x14ac:dyDescent="0.3">
      <c r="A677" s="6">
        <v>45685</v>
      </c>
      <c r="B677" s="4" t="s">
        <v>21</v>
      </c>
      <c r="C677" s="4">
        <v>238.78</v>
      </c>
      <c r="D677" s="4">
        <v>241.8</v>
      </c>
      <c r="E677" s="4">
        <v>235.77</v>
      </c>
      <c r="F677" s="4">
        <v>238.34</v>
      </c>
      <c r="G677" s="4">
        <v>25734</v>
      </c>
      <c r="H677" s="3">
        <f t="shared" si="21"/>
        <v>1.128649015614391E-2</v>
      </c>
      <c r="I677" s="3">
        <f t="shared" si="20"/>
        <v>1.2846207189682386E-2</v>
      </c>
    </row>
    <row r="678" spans="1:9" x14ac:dyDescent="0.3">
      <c r="A678" s="7">
        <v>45686</v>
      </c>
      <c r="B678" s="5" t="s">
        <v>21</v>
      </c>
      <c r="C678" s="5">
        <v>238.04</v>
      </c>
      <c r="D678" s="5">
        <v>239.86</v>
      </c>
      <c r="E678" s="5">
        <v>236.22</v>
      </c>
      <c r="F678" s="5">
        <v>236.51</v>
      </c>
      <c r="G678" s="5">
        <v>43736</v>
      </c>
      <c r="H678" s="3">
        <f t="shared" si="21"/>
        <v>-7.6781069061005814E-3</v>
      </c>
      <c r="I678" s="3">
        <f t="shared" si="20"/>
        <v>1.2845952651197387E-2</v>
      </c>
    </row>
    <row r="679" spans="1:9" x14ac:dyDescent="0.3">
      <c r="A679" s="6">
        <v>45687</v>
      </c>
      <c r="B679" s="4" t="s">
        <v>21</v>
      </c>
      <c r="C679" s="4">
        <v>237.13</v>
      </c>
      <c r="D679" s="4">
        <v>240.5</v>
      </c>
      <c r="E679" s="4">
        <v>233.76</v>
      </c>
      <c r="F679" s="4">
        <v>236.11</v>
      </c>
      <c r="G679" s="4">
        <v>48464</v>
      </c>
      <c r="H679" s="3">
        <f t="shared" si="21"/>
        <v>-1.6912604118218143E-3</v>
      </c>
      <c r="I679" s="3">
        <f t="shared" si="20"/>
        <v>1.2920277599891138E-2</v>
      </c>
    </row>
    <row r="680" spans="1:9" x14ac:dyDescent="0.3">
      <c r="A680" s="7">
        <v>45688</v>
      </c>
      <c r="B680" s="5" t="s">
        <v>21</v>
      </c>
      <c r="C680" s="5">
        <v>239.01</v>
      </c>
      <c r="D680" s="5">
        <v>240.39</v>
      </c>
      <c r="E680" s="5">
        <v>237.62</v>
      </c>
      <c r="F680" s="5">
        <v>238.26</v>
      </c>
      <c r="G680" s="5">
        <v>12185</v>
      </c>
      <c r="H680" s="3">
        <f t="shared" si="21"/>
        <v>9.1059252043538055E-3</v>
      </c>
      <c r="I680" s="3">
        <f t="shared" si="20"/>
        <v>1.2962599830721592E-2</v>
      </c>
    </row>
    <row r="681" spans="1:9" x14ac:dyDescent="0.3">
      <c r="A681" s="6">
        <v>45691</v>
      </c>
      <c r="B681" s="4" t="s">
        <v>21</v>
      </c>
      <c r="C681" s="4">
        <v>236.39</v>
      </c>
      <c r="D681" s="4">
        <v>238.92</v>
      </c>
      <c r="E681" s="4">
        <v>233.87</v>
      </c>
      <c r="F681" s="4">
        <v>237.48</v>
      </c>
      <c r="G681" s="4">
        <v>20167</v>
      </c>
      <c r="H681" s="3">
        <f t="shared" si="21"/>
        <v>-3.2737345756736389E-3</v>
      </c>
      <c r="I681" s="3">
        <f t="shared" si="20"/>
        <v>1.2987884973123231E-2</v>
      </c>
    </row>
    <row r="682" spans="1:9" x14ac:dyDescent="0.3">
      <c r="A682" s="7">
        <v>45692</v>
      </c>
      <c r="B682" s="5" t="s">
        <v>21</v>
      </c>
      <c r="C682" s="5">
        <v>239.01</v>
      </c>
      <c r="D682" s="5">
        <v>241.84</v>
      </c>
      <c r="E682" s="5">
        <v>236.19</v>
      </c>
      <c r="F682" s="5">
        <v>239.44</v>
      </c>
      <c r="G682" s="5">
        <v>28076</v>
      </c>
      <c r="H682" s="3">
        <f t="shared" si="21"/>
        <v>8.2533265959239006E-3</v>
      </c>
      <c r="I682" s="3">
        <f t="shared" si="20"/>
        <v>1.3175518558252781E-2</v>
      </c>
    </row>
    <row r="683" spans="1:9" x14ac:dyDescent="0.3">
      <c r="A683" s="6">
        <v>45693</v>
      </c>
      <c r="B683" s="4" t="s">
        <v>21</v>
      </c>
      <c r="C683" s="4">
        <v>234.17</v>
      </c>
      <c r="D683" s="4">
        <v>237.81</v>
      </c>
      <c r="E683" s="4">
        <v>230.53</v>
      </c>
      <c r="F683" s="4">
        <v>234.89</v>
      </c>
      <c r="G683" s="4">
        <v>23973</v>
      </c>
      <c r="H683" s="3">
        <f t="shared" si="21"/>
        <v>-1.900267290344141E-2</v>
      </c>
      <c r="I683" s="3">
        <f t="shared" si="20"/>
        <v>1.3339469151616178E-2</v>
      </c>
    </row>
    <row r="684" spans="1:9" x14ac:dyDescent="0.3">
      <c r="A684" s="7">
        <v>45694</v>
      </c>
      <c r="B684" s="5" t="s">
        <v>21</v>
      </c>
      <c r="C684" s="5">
        <v>234.35</v>
      </c>
      <c r="D684" s="5">
        <v>236.71</v>
      </c>
      <c r="E684" s="5">
        <v>231.99</v>
      </c>
      <c r="F684" s="5">
        <v>234.56</v>
      </c>
      <c r="G684" s="5">
        <v>2932</v>
      </c>
      <c r="H684" s="3">
        <f t="shared" si="21"/>
        <v>-1.4049129379708975E-3</v>
      </c>
      <c r="I684" s="3">
        <f t="shared" si="20"/>
        <v>1.3241589395741457E-2</v>
      </c>
    </row>
    <row r="685" spans="1:9" x14ac:dyDescent="0.3">
      <c r="A685" s="6">
        <v>45695</v>
      </c>
      <c r="B685" s="4" t="s">
        <v>21</v>
      </c>
      <c r="C685" s="4">
        <v>234.61</v>
      </c>
      <c r="D685" s="4">
        <v>237</v>
      </c>
      <c r="E685" s="4">
        <v>232.21</v>
      </c>
      <c r="F685" s="4">
        <v>234.85</v>
      </c>
      <c r="G685" s="4">
        <v>39405</v>
      </c>
      <c r="H685" s="3">
        <f t="shared" si="21"/>
        <v>1.2363574351977832E-3</v>
      </c>
      <c r="I685" s="3">
        <f t="shared" si="20"/>
        <v>1.3267265263194387E-2</v>
      </c>
    </row>
    <row r="686" spans="1:9" x14ac:dyDescent="0.3">
      <c r="A686" s="7">
        <v>45698</v>
      </c>
      <c r="B686" s="5" t="s">
        <v>21</v>
      </c>
      <c r="C686" s="5">
        <v>235.53</v>
      </c>
      <c r="D686" s="5">
        <v>237.06</v>
      </c>
      <c r="E686" s="5">
        <v>233.99</v>
      </c>
      <c r="F686" s="5">
        <v>234.97</v>
      </c>
      <c r="G686" s="5">
        <v>28882</v>
      </c>
      <c r="H686" s="3">
        <f t="shared" si="21"/>
        <v>5.1096444539069431E-4</v>
      </c>
      <c r="I686" s="3">
        <f t="shared" si="20"/>
        <v>1.3565805023302114E-2</v>
      </c>
    </row>
    <row r="687" spans="1:9" x14ac:dyDescent="0.3">
      <c r="A687" s="6">
        <v>45699</v>
      </c>
      <c r="B687" s="4" t="s">
        <v>21</v>
      </c>
      <c r="C687" s="4">
        <v>231.42</v>
      </c>
      <c r="D687" s="4">
        <v>233.29</v>
      </c>
      <c r="E687" s="4">
        <v>229.55</v>
      </c>
      <c r="F687" s="4">
        <v>230.18</v>
      </c>
      <c r="G687" s="4">
        <v>7474</v>
      </c>
      <c r="H687" s="3">
        <f t="shared" si="21"/>
        <v>-2.0385581138017587E-2</v>
      </c>
      <c r="I687" s="3">
        <f t="shared" si="20"/>
        <v>1.3773679631202919E-2</v>
      </c>
    </row>
    <row r="688" spans="1:9" x14ac:dyDescent="0.3">
      <c r="A688" s="7">
        <v>45700</v>
      </c>
      <c r="B688" s="5" t="s">
        <v>21</v>
      </c>
      <c r="C688" s="5">
        <v>233.61</v>
      </c>
      <c r="D688" s="5">
        <v>237.46</v>
      </c>
      <c r="E688" s="5">
        <v>229.76</v>
      </c>
      <c r="F688" s="5">
        <v>233.75</v>
      </c>
      <c r="G688" s="5">
        <v>14979</v>
      </c>
      <c r="H688" s="3">
        <f t="shared" si="21"/>
        <v>1.5509601181683869E-2</v>
      </c>
      <c r="I688" s="3">
        <f t="shared" si="20"/>
        <v>1.3689610693807492E-2</v>
      </c>
    </row>
    <row r="689" spans="1:9" x14ac:dyDescent="0.3">
      <c r="A689" s="6">
        <v>45701</v>
      </c>
      <c r="B689" s="4" t="s">
        <v>21</v>
      </c>
      <c r="C689" s="4">
        <v>232.58</v>
      </c>
      <c r="D689" s="4">
        <v>234.36</v>
      </c>
      <c r="E689" s="4">
        <v>230.8</v>
      </c>
      <c r="F689" s="4">
        <v>231.31</v>
      </c>
      <c r="G689" s="4">
        <v>13867</v>
      </c>
      <c r="H689" s="3">
        <f t="shared" si="21"/>
        <v>-1.0438502673796781E-2</v>
      </c>
      <c r="I689" s="3">
        <f t="shared" si="20"/>
        <v>1.3732069280449921E-2</v>
      </c>
    </row>
    <row r="690" spans="1:9" x14ac:dyDescent="0.3">
      <c r="A690" s="7">
        <v>45702</v>
      </c>
      <c r="B690" s="5" t="s">
        <v>21</v>
      </c>
      <c r="C690" s="5">
        <v>232.24</v>
      </c>
      <c r="D690" s="5">
        <v>236.76</v>
      </c>
      <c r="E690" s="5">
        <v>227.72</v>
      </c>
      <c r="F690" s="5">
        <v>232.34</v>
      </c>
      <c r="G690" s="5">
        <v>31527</v>
      </c>
      <c r="H690" s="3">
        <f t="shared" si="21"/>
        <v>4.4528987073624189E-3</v>
      </c>
      <c r="I690" s="3">
        <f t="shared" si="20"/>
        <v>1.3781411082010499E-2</v>
      </c>
    </row>
    <row r="691" spans="1:9" x14ac:dyDescent="0.3">
      <c r="A691" s="6">
        <v>45705</v>
      </c>
      <c r="B691" s="4" t="s">
        <v>21</v>
      </c>
      <c r="C691" s="4">
        <v>233.42</v>
      </c>
      <c r="D691" s="4">
        <v>236.85</v>
      </c>
      <c r="E691" s="4">
        <v>229.99</v>
      </c>
      <c r="F691" s="4">
        <v>232.42</v>
      </c>
      <c r="G691" s="4">
        <v>6451</v>
      </c>
      <c r="H691" s="3">
        <f t="shared" si="21"/>
        <v>3.4432297495043504E-4</v>
      </c>
      <c r="I691" s="3">
        <f t="shared" si="20"/>
        <v>1.3778473962913131E-2</v>
      </c>
    </row>
    <row r="692" spans="1:9" x14ac:dyDescent="0.3">
      <c r="A692" s="7">
        <v>45706</v>
      </c>
      <c r="B692" s="5" t="s">
        <v>21</v>
      </c>
      <c r="C692" s="5">
        <v>235.01</v>
      </c>
      <c r="D692" s="5">
        <v>236.65</v>
      </c>
      <c r="E692" s="5">
        <v>233.37</v>
      </c>
      <c r="F692" s="5">
        <v>235.43</v>
      </c>
      <c r="G692" s="5">
        <v>40954</v>
      </c>
      <c r="H692" s="3">
        <f t="shared" si="21"/>
        <v>1.2950692711470698E-2</v>
      </c>
      <c r="I692" s="3">
        <f t="shared" si="20"/>
        <v>1.3793074230216758E-2</v>
      </c>
    </row>
    <row r="693" spans="1:9" x14ac:dyDescent="0.3">
      <c r="A693" s="6">
        <v>45707</v>
      </c>
      <c r="B693" s="4" t="s">
        <v>21</v>
      </c>
      <c r="C693" s="4">
        <v>241.98</v>
      </c>
      <c r="D693" s="4">
        <v>242.92</v>
      </c>
      <c r="E693" s="4">
        <v>241.03</v>
      </c>
      <c r="F693" s="4">
        <v>242.07</v>
      </c>
      <c r="G693" s="4">
        <v>31873</v>
      </c>
      <c r="H693" s="3">
        <f t="shared" si="21"/>
        <v>2.8203712356114286E-2</v>
      </c>
      <c r="I693" s="3">
        <f t="shared" si="20"/>
        <v>1.3766662792426694E-2</v>
      </c>
    </row>
    <row r="694" spans="1:9" x14ac:dyDescent="0.3">
      <c r="A694" s="7">
        <v>45708</v>
      </c>
      <c r="B694" s="5" t="s">
        <v>21</v>
      </c>
      <c r="C694" s="5">
        <v>236.28</v>
      </c>
      <c r="D694" s="5">
        <v>238.29</v>
      </c>
      <c r="E694" s="5">
        <v>234.27</v>
      </c>
      <c r="F694" s="5">
        <v>238.22</v>
      </c>
      <c r="G694" s="5">
        <v>26372</v>
      </c>
      <c r="H694" s="3">
        <f t="shared" si="21"/>
        <v>-1.5904490436650532E-2</v>
      </c>
      <c r="I694" s="3">
        <f t="shared" si="20"/>
        <v>1.3552624544922089E-2</v>
      </c>
    </row>
    <row r="695" spans="1:9" x14ac:dyDescent="0.3">
      <c r="A695" s="6">
        <v>45709</v>
      </c>
      <c r="B695" s="4" t="s">
        <v>21</v>
      </c>
      <c r="C695" s="4">
        <v>236.25</v>
      </c>
      <c r="D695" s="4">
        <v>240.63</v>
      </c>
      <c r="E695" s="4">
        <v>231.88</v>
      </c>
      <c r="F695" s="4">
        <v>236.34</v>
      </c>
      <c r="G695" s="4">
        <v>30290</v>
      </c>
      <c r="H695" s="3">
        <f t="shared" si="21"/>
        <v>-7.8918646629166124E-3</v>
      </c>
      <c r="I695" s="3">
        <f t="shared" si="20"/>
        <v>1.3489497875373639E-2</v>
      </c>
    </row>
    <row r="696" spans="1:9" x14ac:dyDescent="0.3">
      <c r="A696" s="7">
        <v>45712</v>
      </c>
      <c r="B696" s="5" t="s">
        <v>21</v>
      </c>
      <c r="C696" s="5">
        <v>235.64</v>
      </c>
      <c r="D696" s="5">
        <v>238.83</v>
      </c>
      <c r="E696" s="5">
        <v>232.44</v>
      </c>
      <c r="F696" s="5">
        <v>236.96</v>
      </c>
      <c r="G696" s="5">
        <v>6366</v>
      </c>
      <c r="H696" s="3">
        <f t="shared" si="21"/>
        <v>2.6233392570026424E-3</v>
      </c>
      <c r="I696" s="3">
        <f t="shared" si="20"/>
        <v>1.3466025408220016E-2</v>
      </c>
    </row>
    <row r="697" spans="1:9" x14ac:dyDescent="0.3">
      <c r="A697" s="6">
        <v>45713</v>
      </c>
      <c r="B697" s="4" t="s">
        <v>21</v>
      </c>
      <c r="C697" s="4">
        <v>232.66</v>
      </c>
      <c r="D697" s="4">
        <v>235.57</v>
      </c>
      <c r="E697" s="4">
        <v>229.74</v>
      </c>
      <c r="F697" s="4">
        <v>233.74</v>
      </c>
      <c r="G697" s="4">
        <v>11717</v>
      </c>
      <c r="H697" s="3">
        <f t="shared" si="21"/>
        <v>-1.3588791357191082E-2</v>
      </c>
      <c r="I697" s="3">
        <f t="shared" si="20"/>
        <v>1.3485572863476738E-2</v>
      </c>
    </row>
    <row r="698" spans="1:9" x14ac:dyDescent="0.3">
      <c r="A698" s="7">
        <v>45714</v>
      </c>
      <c r="B698" s="5" t="s">
        <v>21</v>
      </c>
      <c r="C698" s="5">
        <v>237.22</v>
      </c>
      <c r="D698" s="5">
        <v>239.5</v>
      </c>
      <c r="E698" s="5">
        <v>234.94</v>
      </c>
      <c r="F698" s="5">
        <v>236.11</v>
      </c>
      <c r="G698" s="5">
        <v>24360</v>
      </c>
      <c r="H698" s="3">
        <f t="shared" si="21"/>
        <v>1.0139471207324396E-2</v>
      </c>
      <c r="I698" s="3">
        <f t="shared" si="20"/>
        <v>1.3464893037855835E-2</v>
      </c>
    </row>
    <row r="699" spans="1:9" x14ac:dyDescent="0.3">
      <c r="A699" s="6">
        <v>45715</v>
      </c>
      <c r="B699" s="4" t="s">
        <v>21</v>
      </c>
      <c r="C699" s="4">
        <v>237.92</v>
      </c>
      <c r="D699" s="4">
        <v>240.87</v>
      </c>
      <c r="E699" s="4">
        <v>234.96</v>
      </c>
      <c r="F699" s="4">
        <v>238.69</v>
      </c>
      <c r="G699" s="4">
        <v>37435</v>
      </c>
      <c r="H699" s="3">
        <f t="shared" si="21"/>
        <v>1.0927110245224615E-2</v>
      </c>
      <c r="I699" s="3">
        <f t="shared" si="20"/>
        <v>1.3527960020502159E-2</v>
      </c>
    </row>
    <row r="700" spans="1:9" x14ac:dyDescent="0.3">
      <c r="A700" s="7">
        <v>45716</v>
      </c>
      <c r="B700" s="5" t="s">
        <v>21</v>
      </c>
      <c r="C700" s="5">
        <v>239.94</v>
      </c>
      <c r="D700" s="5">
        <v>243.15</v>
      </c>
      <c r="E700" s="5">
        <v>236.72</v>
      </c>
      <c r="F700" s="5">
        <v>240.43</v>
      </c>
      <c r="G700" s="5">
        <v>42045</v>
      </c>
      <c r="H700" s="3">
        <f t="shared" si="21"/>
        <v>7.289790104319448E-3</v>
      </c>
      <c r="I700" s="3">
        <f t="shared" si="20"/>
        <v>1.3518382968087512E-2</v>
      </c>
    </row>
    <row r="701" spans="1:9" x14ac:dyDescent="0.3">
      <c r="A701" s="6">
        <v>45719</v>
      </c>
      <c r="B701" s="4" t="s">
        <v>21</v>
      </c>
      <c r="C701" s="4">
        <v>240.65</v>
      </c>
      <c r="D701" s="4">
        <v>244.12</v>
      </c>
      <c r="E701" s="4">
        <v>237.18</v>
      </c>
      <c r="F701" s="4">
        <v>241.21</v>
      </c>
      <c r="G701" s="4">
        <v>19020</v>
      </c>
      <c r="H701" s="3">
        <f t="shared" si="21"/>
        <v>3.2441874974004953E-3</v>
      </c>
      <c r="I701" s="3">
        <f t="shared" si="20"/>
        <v>1.3522715148734155E-2</v>
      </c>
    </row>
    <row r="702" spans="1:9" x14ac:dyDescent="0.3">
      <c r="A702" s="7">
        <v>45720</v>
      </c>
      <c r="B702" s="5" t="s">
        <v>21</v>
      </c>
      <c r="C702" s="5">
        <v>245.04</v>
      </c>
      <c r="D702" s="5">
        <v>247.32</v>
      </c>
      <c r="E702" s="5">
        <v>242.75</v>
      </c>
      <c r="F702" s="5">
        <v>245.46</v>
      </c>
      <c r="G702" s="5">
        <v>20710</v>
      </c>
      <c r="H702" s="3">
        <f t="shared" si="21"/>
        <v>1.7619501679034866E-2</v>
      </c>
      <c r="I702" s="3">
        <f t="shared" si="20"/>
        <v>1.3586191563603297E-2</v>
      </c>
    </row>
    <row r="703" spans="1:9" x14ac:dyDescent="0.3">
      <c r="A703" s="6">
        <v>45721</v>
      </c>
      <c r="B703" s="4" t="s">
        <v>21</v>
      </c>
      <c r="C703" s="4">
        <v>242.97</v>
      </c>
      <c r="D703" s="4">
        <v>245.04</v>
      </c>
      <c r="E703" s="4">
        <v>240.9</v>
      </c>
      <c r="F703" s="4">
        <v>241.97</v>
      </c>
      <c r="G703" s="4">
        <v>5967</v>
      </c>
      <c r="H703" s="3">
        <f t="shared" si="21"/>
        <v>-1.42182025584617E-2</v>
      </c>
      <c r="I703" s="3">
        <f t="shared" si="20"/>
        <v>1.363266874591957E-2</v>
      </c>
    </row>
    <row r="704" spans="1:9" x14ac:dyDescent="0.3">
      <c r="A704" s="7">
        <v>45722</v>
      </c>
      <c r="B704" s="5" t="s">
        <v>21</v>
      </c>
      <c r="C704" s="5">
        <v>242.52</v>
      </c>
      <c r="D704" s="5">
        <v>246.34</v>
      </c>
      <c r="E704" s="5">
        <v>238.7</v>
      </c>
      <c r="F704" s="5">
        <v>242.23</v>
      </c>
      <c r="G704" s="5">
        <v>6722</v>
      </c>
      <c r="H704" s="3">
        <f t="shared" si="21"/>
        <v>1.0745133694259243E-3</v>
      </c>
      <c r="I704" s="3">
        <f t="shared" si="20"/>
        <v>1.3564005856871553E-2</v>
      </c>
    </row>
    <row r="705" spans="1:9" x14ac:dyDescent="0.3">
      <c r="A705" s="6">
        <v>45723</v>
      </c>
      <c r="B705" s="4" t="s">
        <v>21</v>
      </c>
      <c r="C705" s="4">
        <v>240.06</v>
      </c>
      <c r="D705" s="4">
        <v>241.26</v>
      </c>
      <c r="E705" s="4">
        <v>238.86</v>
      </c>
      <c r="F705" s="4">
        <v>240.04</v>
      </c>
      <c r="G705" s="4">
        <v>38212</v>
      </c>
      <c r="H705" s="3">
        <f t="shared" si="21"/>
        <v>-9.040994096519827E-3</v>
      </c>
      <c r="I705" s="3">
        <f t="shared" si="20"/>
        <v>1.3583705784495288E-2</v>
      </c>
    </row>
    <row r="706" spans="1:9" x14ac:dyDescent="0.3">
      <c r="A706" s="7">
        <v>45726</v>
      </c>
      <c r="B706" s="5" t="s">
        <v>21</v>
      </c>
      <c r="C706" s="5">
        <v>242.37</v>
      </c>
      <c r="D706" s="5">
        <v>245.14</v>
      </c>
      <c r="E706" s="5">
        <v>239.59</v>
      </c>
      <c r="F706" s="5">
        <v>242.81</v>
      </c>
      <c r="G706" s="5">
        <v>13297</v>
      </c>
      <c r="H706" s="3">
        <f t="shared" si="21"/>
        <v>1.1539743376104026E-2</v>
      </c>
      <c r="I706" s="3">
        <f t="shared" si="20"/>
        <v>1.3560077463081594E-2</v>
      </c>
    </row>
    <row r="707" spans="1:9" x14ac:dyDescent="0.3">
      <c r="A707" s="6">
        <v>45727</v>
      </c>
      <c r="B707" s="4" t="s">
        <v>21</v>
      </c>
      <c r="C707" s="4">
        <v>239.09</v>
      </c>
      <c r="D707" s="4">
        <v>241.6</v>
      </c>
      <c r="E707" s="4">
        <v>236.59</v>
      </c>
      <c r="F707" s="4">
        <v>237.32</v>
      </c>
      <c r="G707" s="4">
        <v>20702</v>
      </c>
      <c r="H707" s="3">
        <f t="shared" si="21"/>
        <v>-2.2610271405625836E-2</v>
      </c>
      <c r="I707" s="3">
        <f t="shared" si="20"/>
        <v>1.3530786702157736E-2</v>
      </c>
    </row>
    <row r="708" spans="1:9" x14ac:dyDescent="0.3">
      <c r="A708" s="7">
        <v>45728</v>
      </c>
      <c r="B708" s="5" t="s">
        <v>21</v>
      </c>
      <c r="C708" s="5">
        <v>237.12</v>
      </c>
      <c r="D708" s="5">
        <v>241.66</v>
      </c>
      <c r="E708" s="5">
        <v>232.58</v>
      </c>
      <c r="F708" s="5">
        <v>237.29</v>
      </c>
      <c r="G708" s="5">
        <v>21127</v>
      </c>
      <c r="H708" s="3">
        <f t="shared" si="21"/>
        <v>-1.2641159615709227E-4</v>
      </c>
      <c r="I708" s="3">
        <f t="shared" si="20"/>
        <v>1.3363174324361673E-2</v>
      </c>
    </row>
    <row r="709" spans="1:9" x14ac:dyDescent="0.3">
      <c r="A709" s="6">
        <v>45729</v>
      </c>
      <c r="B709" s="4" t="s">
        <v>21</v>
      </c>
      <c r="C709" s="4">
        <v>238.43</v>
      </c>
      <c r="D709" s="4">
        <v>240.8</v>
      </c>
      <c r="E709" s="4">
        <v>236.06</v>
      </c>
      <c r="F709" s="4">
        <v>238.35</v>
      </c>
      <c r="G709" s="4">
        <v>29482</v>
      </c>
      <c r="H709" s="3">
        <f t="shared" si="21"/>
        <v>4.4671077584390508E-3</v>
      </c>
      <c r="I709" s="3">
        <f t="shared" si="20"/>
        <v>1.3742298514016966E-2</v>
      </c>
    </row>
    <row r="710" spans="1:9" x14ac:dyDescent="0.3">
      <c r="A710" s="7">
        <v>45730</v>
      </c>
      <c r="B710" s="5" t="s">
        <v>21</v>
      </c>
      <c r="C710" s="5">
        <v>234.73</v>
      </c>
      <c r="D710" s="5">
        <v>237.43</v>
      </c>
      <c r="E710" s="5">
        <v>232.03</v>
      </c>
      <c r="F710" s="5">
        <v>235.58</v>
      </c>
      <c r="G710" s="5">
        <v>41546</v>
      </c>
      <c r="H710" s="3">
        <f t="shared" si="21"/>
        <v>-1.1621564925529607E-2</v>
      </c>
      <c r="I710" s="3">
        <f t="shared" si="20"/>
        <v>1.3751041721581375E-2</v>
      </c>
    </row>
    <row r="711" spans="1:9" x14ac:dyDescent="0.3">
      <c r="A711" s="6">
        <v>45733</v>
      </c>
      <c r="B711" s="4" t="s">
        <v>21</v>
      </c>
      <c r="C711" s="4">
        <v>234.66</v>
      </c>
      <c r="D711" s="4">
        <v>238.23</v>
      </c>
      <c r="E711" s="4">
        <v>231.09</v>
      </c>
      <c r="F711" s="4">
        <v>233.79</v>
      </c>
      <c r="G711" s="4">
        <v>20149</v>
      </c>
      <c r="H711" s="3">
        <f t="shared" si="21"/>
        <v>-7.5982681042534184E-3</v>
      </c>
      <c r="I711" s="3">
        <f t="shared" si="20"/>
        <v>1.3867169072692472E-2</v>
      </c>
    </row>
    <row r="712" spans="1:9" x14ac:dyDescent="0.3">
      <c r="A712" s="7">
        <v>45734</v>
      </c>
      <c r="B712" s="5" t="s">
        <v>21</v>
      </c>
      <c r="C712" s="5">
        <v>233.02</v>
      </c>
      <c r="D712" s="5">
        <v>236.8</v>
      </c>
      <c r="E712" s="5">
        <v>229.25</v>
      </c>
      <c r="F712" s="5">
        <v>233.89</v>
      </c>
      <c r="G712" s="5">
        <v>5956</v>
      </c>
      <c r="H712" s="3">
        <f t="shared" si="21"/>
        <v>4.2773429145812189E-4</v>
      </c>
      <c r="I712" s="3">
        <f t="shared" si="20"/>
        <v>1.3851734167364056E-2</v>
      </c>
    </row>
    <row r="713" spans="1:9" x14ac:dyDescent="0.3">
      <c r="A713" s="6">
        <v>45735</v>
      </c>
      <c r="B713" s="4" t="s">
        <v>21</v>
      </c>
      <c r="C713" s="4">
        <v>237.26</v>
      </c>
      <c r="D713" s="4">
        <v>239.45</v>
      </c>
      <c r="E713" s="4">
        <v>235.08</v>
      </c>
      <c r="F713" s="4">
        <v>236.78</v>
      </c>
      <c r="G713" s="4">
        <v>16417</v>
      </c>
      <c r="H713" s="3">
        <f t="shared" si="21"/>
        <v>1.2356235837359507E-2</v>
      </c>
      <c r="I713" s="3">
        <f t="shared" si="20"/>
        <v>1.3902191293256117E-2</v>
      </c>
    </row>
    <row r="714" spans="1:9" x14ac:dyDescent="0.3">
      <c r="A714" s="7">
        <v>45736</v>
      </c>
      <c r="B714" s="5" t="s">
        <v>21</v>
      </c>
      <c r="C714" s="5">
        <v>233.54</v>
      </c>
      <c r="D714" s="5">
        <v>237.87</v>
      </c>
      <c r="E714" s="5">
        <v>229.21</v>
      </c>
      <c r="F714" s="5">
        <v>233.77</v>
      </c>
      <c r="G714" s="5">
        <v>33598</v>
      </c>
      <c r="H714" s="3">
        <f t="shared" si="21"/>
        <v>-1.2712222316073954E-2</v>
      </c>
      <c r="I714" s="3">
        <f t="shared" si="20"/>
        <v>1.3882419511325624E-2</v>
      </c>
    </row>
    <row r="715" spans="1:9" x14ac:dyDescent="0.3">
      <c r="A715" s="6">
        <v>45737</v>
      </c>
      <c r="B715" s="4" t="s">
        <v>21</v>
      </c>
      <c r="C715" s="4">
        <v>231.97</v>
      </c>
      <c r="D715" s="4">
        <v>233.65</v>
      </c>
      <c r="E715" s="4">
        <v>230.29</v>
      </c>
      <c r="F715" s="4">
        <v>231.31</v>
      </c>
      <c r="G715" s="4">
        <v>21584</v>
      </c>
      <c r="H715" s="3">
        <f t="shared" si="21"/>
        <v>-1.052316379347225E-2</v>
      </c>
      <c r="I715" s="3">
        <f t="shared" si="20"/>
        <v>1.3865474955150172E-2</v>
      </c>
    </row>
    <row r="716" spans="1:9" x14ac:dyDescent="0.3">
      <c r="A716" s="7">
        <v>45740</v>
      </c>
      <c r="B716" s="5" t="s">
        <v>21</v>
      </c>
      <c r="C716" s="5">
        <v>232.96</v>
      </c>
      <c r="D716" s="5">
        <v>235.74</v>
      </c>
      <c r="E716" s="5">
        <v>230.18</v>
      </c>
      <c r="F716" s="5">
        <v>234.67</v>
      </c>
      <c r="G716" s="5">
        <v>44361</v>
      </c>
      <c r="H716" s="3">
        <f t="shared" si="21"/>
        <v>1.4525960831784122E-2</v>
      </c>
      <c r="I716" s="3">
        <f t="shared" si="20"/>
        <v>1.3829062271063017E-2</v>
      </c>
    </row>
    <row r="717" spans="1:9" x14ac:dyDescent="0.3">
      <c r="A717" s="6">
        <v>45741</v>
      </c>
      <c r="B717" s="4" t="s">
        <v>21</v>
      </c>
      <c r="C717" s="4">
        <v>234.98</v>
      </c>
      <c r="D717" s="4">
        <v>237.1</v>
      </c>
      <c r="E717" s="4">
        <v>232.87</v>
      </c>
      <c r="F717" s="4">
        <v>233.92</v>
      </c>
      <c r="G717" s="4">
        <v>13996</v>
      </c>
      <c r="H717" s="3">
        <f t="shared" si="21"/>
        <v>-3.1959773298674736E-3</v>
      </c>
      <c r="I717" s="3">
        <f t="shared" si="20"/>
        <v>1.3784190178281681E-2</v>
      </c>
    </row>
    <row r="718" spans="1:9" x14ac:dyDescent="0.3">
      <c r="A718" s="7">
        <v>45742</v>
      </c>
      <c r="B718" s="5" t="s">
        <v>21</v>
      </c>
      <c r="C718" s="5">
        <v>232.06</v>
      </c>
      <c r="D718" s="5">
        <v>235.03</v>
      </c>
      <c r="E718" s="5">
        <v>229.08</v>
      </c>
      <c r="F718" s="5">
        <v>231.69</v>
      </c>
      <c r="G718" s="5">
        <v>23626</v>
      </c>
      <c r="H718" s="3">
        <f t="shared" si="21"/>
        <v>-9.5331737346100801E-3</v>
      </c>
      <c r="I718" s="3">
        <f t="shared" si="20"/>
        <v>1.378312756453016E-2</v>
      </c>
    </row>
    <row r="719" spans="1:9" x14ac:dyDescent="0.3">
      <c r="A719" s="6">
        <v>45743</v>
      </c>
      <c r="B719" s="4" t="s">
        <v>21</v>
      </c>
      <c r="C719" s="4">
        <v>232.69</v>
      </c>
      <c r="D719" s="4">
        <v>235.41</v>
      </c>
      <c r="E719" s="4">
        <v>229.96</v>
      </c>
      <c r="F719" s="4">
        <v>233.89</v>
      </c>
      <c r="G719" s="4">
        <v>2132</v>
      </c>
      <c r="H719" s="3">
        <f t="shared" si="21"/>
        <v>9.4954465017911376E-3</v>
      </c>
      <c r="I719" s="3">
        <f t="shared" si="20"/>
        <v>1.3752548270200355E-2</v>
      </c>
    </row>
    <row r="720" spans="1:9" x14ac:dyDescent="0.3">
      <c r="A720" s="7">
        <v>45744</v>
      </c>
      <c r="B720" s="5" t="s">
        <v>21</v>
      </c>
      <c r="C720" s="5">
        <v>231.25</v>
      </c>
      <c r="D720" s="5">
        <v>234.15</v>
      </c>
      <c r="E720" s="5">
        <v>228.35</v>
      </c>
      <c r="F720" s="5">
        <v>232.51</v>
      </c>
      <c r="G720" s="5">
        <v>40065</v>
      </c>
      <c r="H720" s="3">
        <f t="shared" si="21"/>
        <v>-5.9002095001923788E-3</v>
      </c>
      <c r="I720" s="3">
        <f t="shared" si="20"/>
        <v>1.3750751717346001E-2</v>
      </c>
    </row>
    <row r="721" spans="1:9" x14ac:dyDescent="0.3">
      <c r="A721" s="6">
        <v>45747</v>
      </c>
      <c r="B721" s="4" t="s">
        <v>21</v>
      </c>
      <c r="C721" s="4">
        <v>236.71</v>
      </c>
      <c r="D721" s="4">
        <v>239.8</v>
      </c>
      <c r="E721" s="4">
        <v>233.62</v>
      </c>
      <c r="F721" s="4">
        <v>235.59</v>
      </c>
      <c r="G721" s="4">
        <v>3179</v>
      </c>
      <c r="H721" s="3">
        <f t="shared" si="21"/>
        <v>1.3246742075609705E-2</v>
      </c>
      <c r="I721" s="3">
        <f t="shared" si="20"/>
        <v>1.3838613694092285E-2</v>
      </c>
    </row>
    <row r="722" spans="1:9" x14ac:dyDescent="0.3">
      <c r="A722" s="7">
        <v>45748</v>
      </c>
      <c r="B722" s="5" t="s">
        <v>21</v>
      </c>
      <c r="C722" s="5">
        <v>233.53</v>
      </c>
      <c r="D722" s="5">
        <v>237.53</v>
      </c>
      <c r="E722" s="5">
        <v>229.53</v>
      </c>
      <c r="F722" s="5">
        <v>233.69</v>
      </c>
      <c r="G722" s="5">
        <v>48857</v>
      </c>
      <c r="H722" s="3">
        <f t="shared" si="21"/>
        <v>-8.0648584405110819E-3</v>
      </c>
      <c r="I722" s="3">
        <f t="shared" si="20"/>
        <v>1.3810378560777194E-2</v>
      </c>
    </row>
    <row r="723" spans="1:9" x14ac:dyDescent="0.3">
      <c r="A723" s="6">
        <v>45749</v>
      </c>
      <c r="B723" s="4" t="s">
        <v>21</v>
      </c>
      <c r="C723" s="4">
        <v>232.37</v>
      </c>
      <c r="D723" s="4">
        <v>234.23</v>
      </c>
      <c r="E723" s="4">
        <v>230.52</v>
      </c>
      <c r="F723" s="4">
        <v>233.27</v>
      </c>
      <c r="G723" s="4">
        <v>40464</v>
      </c>
      <c r="H723" s="3">
        <f t="shared" si="21"/>
        <v>-1.7972527707646347E-3</v>
      </c>
      <c r="I723" s="3">
        <f t="shared" ref="I723:I786" si="22">_xlfn.STDEV.S(H723:H851)</f>
        <v>1.3885632969927061E-2</v>
      </c>
    </row>
    <row r="724" spans="1:9" x14ac:dyDescent="0.3">
      <c r="A724" s="7">
        <v>45750</v>
      </c>
      <c r="B724" s="5" t="s">
        <v>21</v>
      </c>
      <c r="C724" s="5">
        <v>235.42</v>
      </c>
      <c r="D724" s="5">
        <v>237.52</v>
      </c>
      <c r="E724" s="5">
        <v>233.32</v>
      </c>
      <c r="F724" s="5">
        <v>236.12</v>
      </c>
      <c r="G724" s="5">
        <v>14869</v>
      </c>
      <c r="H724" s="3">
        <f t="shared" ref="H724:H786" si="23">IFERROR((F724-F723)/F723,0)</f>
        <v>1.221760192052126E-2</v>
      </c>
      <c r="I724" s="3">
        <f t="shared" si="22"/>
        <v>1.3986600319446603E-2</v>
      </c>
    </row>
    <row r="725" spans="1:9" x14ac:dyDescent="0.3">
      <c r="A725" s="6">
        <v>45751</v>
      </c>
      <c r="B725" s="4" t="s">
        <v>21</v>
      </c>
      <c r="C725" s="4">
        <v>235.83</v>
      </c>
      <c r="D725" s="4">
        <v>236.48</v>
      </c>
      <c r="E725" s="4">
        <v>235.17</v>
      </c>
      <c r="F725" s="4">
        <v>235.51</v>
      </c>
      <c r="G725" s="4">
        <v>32555</v>
      </c>
      <c r="H725" s="3">
        <f t="shared" si="23"/>
        <v>-2.5834321531425278E-3</v>
      </c>
      <c r="I725" s="3">
        <f t="shared" si="22"/>
        <v>1.4069888398402891E-2</v>
      </c>
    </row>
    <row r="726" spans="1:9" x14ac:dyDescent="0.3">
      <c r="A726" s="7">
        <v>45754</v>
      </c>
      <c r="B726" s="5" t="s">
        <v>21</v>
      </c>
      <c r="C726" s="5">
        <v>236.43</v>
      </c>
      <c r="D726" s="5">
        <v>239.22</v>
      </c>
      <c r="E726" s="5">
        <v>233.63</v>
      </c>
      <c r="F726" s="5">
        <v>237.82</v>
      </c>
      <c r="G726" s="5">
        <v>47976</v>
      </c>
      <c r="H726" s="3">
        <f t="shared" si="23"/>
        <v>9.8085007006072037E-3</v>
      </c>
      <c r="I726" s="3">
        <f t="shared" si="22"/>
        <v>1.4133187865657216E-2</v>
      </c>
    </row>
    <row r="727" spans="1:9" x14ac:dyDescent="0.3">
      <c r="A727" s="6">
        <v>45755</v>
      </c>
      <c r="B727" s="4" t="s">
        <v>21</v>
      </c>
      <c r="C727" s="4">
        <v>236.72</v>
      </c>
      <c r="D727" s="4">
        <v>239.62</v>
      </c>
      <c r="E727" s="4">
        <v>233.82</v>
      </c>
      <c r="F727" s="4">
        <v>237.68</v>
      </c>
      <c r="G727" s="4">
        <v>46095</v>
      </c>
      <c r="H727" s="3">
        <f t="shared" si="23"/>
        <v>-5.8868051467490692E-4</v>
      </c>
      <c r="I727" s="3">
        <f t="shared" si="22"/>
        <v>1.4120487548583586E-2</v>
      </c>
    </row>
    <row r="728" spans="1:9" x14ac:dyDescent="0.3">
      <c r="A728" s="7">
        <v>45756</v>
      </c>
      <c r="B728" s="5" t="s">
        <v>21</v>
      </c>
      <c r="C728" s="5">
        <v>242.09</v>
      </c>
      <c r="D728" s="5">
        <v>243.98</v>
      </c>
      <c r="E728" s="5">
        <v>240.2</v>
      </c>
      <c r="F728" s="5">
        <v>243.75</v>
      </c>
      <c r="G728" s="5">
        <v>48068</v>
      </c>
      <c r="H728" s="3">
        <f t="shared" si="23"/>
        <v>2.5538539212386371E-2</v>
      </c>
      <c r="I728" s="3">
        <f t="shared" si="22"/>
        <v>1.4147183814279094E-2</v>
      </c>
    </row>
    <row r="729" spans="1:9" x14ac:dyDescent="0.3">
      <c r="A729" s="6">
        <v>45757</v>
      </c>
      <c r="B729" s="4" t="s">
        <v>21</v>
      </c>
      <c r="C729" s="4">
        <v>248.96</v>
      </c>
      <c r="D729" s="4">
        <v>252.5</v>
      </c>
      <c r="E729" s="4">
        <v>245.41</v>
      </c>
      <c r="F729" s="4">
        <v>248.67</v>
      </c>
      <c r="G729" s="4">
        <v>17673</v>
      </c>
      <c r="H729" s="3">
        <f t="shared" si="23"/>
        <v>2.0184615384615332E-2</v>
      </c>
      <c r="I729" s="3">
        <f t="shared" si="22"/>
        <v>1.4145195081277043E-2</v>
      </c>
    </row>
    <row r="730" spans="1:9" x14ac:dyDescent="0.3">
      <c r="A730" s="7">
        <v>45758</v>
      </c>
      <c r="B730" s="5" t="s">
        <v>21</v>
      </c>
      <c r="C730" s="5">
        <v>245.43</v>
      </c>
      <c r="D730" s="5">
        <v>248.89</v>
      </c>
      <c r="E730" s="5">
        <v>241.96</v>
      </c>
      <c r="F730" s="5">
        <v>244.6</v>
      </c>
      <c r="G730" s="5">
        <v>8415</v>
      </c>
      <c r="H730" s="3">
        <f t="shared" si="23"/>
        <v>-1.6367072827441966E-2</v>
      </c>
      <c r="I730" s="3">
        <f t="shared" si="22"/>
        <v>1.4044023160941426E-2</v>
      </c>
    </row>
    <row r="731" spans="1:9" x14ac:dyDescent="0.3">
      <c r="A731" s="6">
        <v>45761</v>
      </c>
      <c r="B731" s="4" t="s">
        <v>21</v>
      </c>
      <c r="C731" s="4">
        <v>244.7</v>
      </c>
      <c r="D731" s="4">
        <v>247.7</v>
      </c>
      <c r="E731" s="4">
        <v>241.69</v>
      </c>
      <c r="F731" s="4">
        <v>246.28</v>
      </c>
      <c r="G731" s="4">
        <v>38726</v>
      </c>
      <c r="H731" s="3">
        <f t="shared" si="23"/>
        <v>6.8683565004088584E-3</v>
      </c>
      <c r="I731" s="3">
        <f t="shared" si="22"/>
        <v>1.3970632198526175E-2</v>
      </c>
    </row>
    <row r="732" spans="1:9" x14ac:dyDescent="0.3">
      <c r="A732" s="7">
        <v>45762</v>
      </c>
      <c r="B732" s="5" t="s">
        <v>21</v>
      </c>
      <c r="C732" s="5">
        <v>242.26</v>
      </c>
      <c r="D732" s="5">
        <v>244.44</v>
      </c>
      <c r="E732" s="5">
        <v>240.08</v>
      </c>
      <c r="F732" s="5">
        <v>243.81</v>
      </c>
      <c r="G732" s="5">
        <v>33252</v>
      </c>
      <c r="H732" s="3">
        <f t="shared" si="23"/>
        <v>-1.0029235017053755E-2</v>
      </c>
      <c r="I732" s="3">
        <f t="shared" si="22"/>
        <v>1.4033091234848825E-2</v>
      </c>
    </row>
    <row r="733" spans="1:9" x14ac:dyDescent="0.3">
      <c r="A733" s="6">
        <v>45763</v>
      </c>
      <c r="B733" s="4" t="s">
        <v>21</v>
      </c>
      <c r="C733" s="4">
        <v>244.2</v>
      </c>
      <c r="D733" s="4">
        <v>246.5</v>
      </c>
      <c r="E733" s="4">
        <v>241.91</v>
      </c>
      <c r="F733" s="4">
        <v>244.46</v>
      </c>
      <c r="G733" s="4">
        <v>35148</v>
      </c>
      <c r="H733" s="3">
        <f t="shared" si="23"/>
        <v>2.6660104179484258E-3</v>
      </c>
      <c r="I733" s="3">
        <f t="shared" si="22"/>
        <v>1.4132502960339322E-2</v>
      </c>
    </row>
    <row r="734" spans="1:9" x14ac:dyDescent="0.3">
      <c r="A734" s="7">
        <v>45764</v>
      </c>
      <c r="B734" s="5" t="s">
        <v>21</v>
      </c>
      <c r="C734" s="5">
        <v>246.01</v>
      </c>
      <c r="D734" s="5">
        <v>248.27</v>
      </c>
      <c r="E734" s="5">
        <v>243.75</v>
      </c>
      <c r="F734" s="5">
        <v>244.73</v>
      </c>
      <c r="G734" s="5">
        <v>47694</v>
      </c>
      <c r="H734" s="3">
        <f t="shared" si="23"/>
        <v>1.1044751697618497E-3</v>
      </c>
      <c r="I734" s="3">
        <f t="shared" si="22"/>
        <v>1.4131879107488466E-2</v>
      </c>
    </row>
    <row r="735" spans="1:9" x14ac:dyDescent="0.3">
      <c r="A735" s="6">
        <v>45765</v>
      </c>
      <c r="B735" s="4" t="s">
        <v>21</v>
      </c>
      <c r="C735" s="4">
        <v>241.55</v>
      </c>
      <c r="D735" s="4">
        <v>243.02</v>
      </c>
      <c r="E735" s="4">
        <v>240.09</v>
      </c>
      <c r="F735" s="4">
        <v>241.55</v>
      </c>
      <c r="G735" s="4">
        <v>39402</v>
      </c>
      <c r="H735" s="3">
        <f t="shared" si="23"/>
        <v>-1.2993911657745183E-2</v>
      </c>
      <c r="I735" s="3">
        <f t="shared" si="22"/>
        <v>1.4141440539944358E-2</v>
      </c>
    </row>
    <row r="736" spans="1:9" x14ac:dyDescent="0.3">
      <c r="A736" s="7">
        <v>45768</v>
      </c>
      <c r="B736" s="5" t="s">
        <v>21</v>
      </c>
      <c r="C736" s="5">
        <v>246.89</v>
      </c>
      <c r="D736" s="5">
        <v>249.18</v>
      </c>
      <c r="E736" s="5">
        <v>244.6</v>
      </c>
      <c r="F736" s="5">
        <v>244.86</v>
      </c>
      <c r="G736" s="5">
        <v>11179</v>
      </c>
      <c r="H736" s="3">
        <f t="shared" si="23"/>
        <v>1.3703167046160224E-2</v>
      </c>
      <c r="I736" s="3">
        <f t="shared" si="22"/>
        <v>1.4172564254104925E-2</v>
      </c>
    </row>
    <row r="737" spans="1:9" x14ac:dyDescent="0.3">
      <c r="A737" s="6">
        <v>45769</v>
      </c>
      <c r="B737" s="4" t="s">
        <v>21</v>
      </c>
      <c r="C737" s="4">
        <v>247.37</v>
      </c>
      <c r="D737" s="4">
        <v>250.29</v>
      </c>
      <c r="E737" s="4">
        <v>244.44</v>
      </c>
      <c r="F737" s="4">
        <v>245.54</v>
      </c>
      <c r="G737" s="4">
        <v>31206</v>
      </c>
      <c r="H737" s="3">
        <f t="shared" si="23"/>
        <v>2.77709711671967E-3</v>
      </c>
      <c r="I737" s="3">
        <f t="shared" si="22"/>
        <v>1.4141384568730752E-2</v>
      </c>
    </row>
    <row r="738" spans="1:9" x14ac:dyDescent="0.3">
      <c r="A738" s="7">
        <v>45770</v>
      </c>
      <c r="B738" s="5" t="s">
        <v>21</v>
      </c>
      <c r="C738" s="5">
        <v>245.27</v>
      </c>
      <c r="D738" s="5">
        <v>247.86</v>
      </c>
      <c r="E738" s="5">
        <v>242.69</v>
      </c>
      <c r="F738" s="5">
        <v>244.72</v>
      </c>
      <c r="G738" s="5">
        <v>23412</v>
      </c>
      <c r="H738" s="3">
        <f t="shared" si="23"/>
        <v>-3.3395780728190647E-3</v>
      </c>
      <c r="I738" s="3">
        <f t="shared" si="22"/>
        <v>1.416047907431742E-2</v>
      </c>
    </row>
    <row r="739" spans="1:9" x14ac:dyDescent="0.3">
      <c r="A739" s="6">
        <v>45771</v>
      </c>
      <c r="B739" s="4" t="s">
        <v>21</v>
      </c>
      <c r="C739" s="4">
        <v>243.72</v>
      </c>
      <c r="D739" s="4">
        <v>245.49</v>
      </c>
      <c r="E739" s="4">
        <v>241.96</v>
      </c>
      <c r="F739" s="4">
        <v>243.43</v>
      </c>
      <c r="G739" s="4">
        <v>36517</v>
      </c>
      <c r="H739" s="3">
        <f t="shared" si="23"/>
        <v>-5.2713305001634196E-3</v>
      </c>
      <c r="I739" s="3">
        <f t="shared" si="22"/>
        <v>1.4181177200401565E-2</v>
      </c>
    </row>
    <row r="740" spans="1:9" x14ac:dyDescent="0.3">
      <c r="A740" s="7">
        <v>45772</v>
      </c>
      <c r="B740" s="5" t="s">
        <v>21</v>
      </c>
      <c r="C740" s="5">
        <v>245.3</v>
      </c>
      <c r="D740" s="5">
        <v>247.91</v>
      </c>
      <c r="E740" s="5">
        <v>242.69</v>
      </c>
      <c r="F740" s="5">
        <v>243.92</v>
      </c>
      <c r="G740" s="5">
        <v>17589</v>
      </c>
      <c r="H740" s="3">
        <f t="shared" si="23"/>
        <v>2.0128989853345136E-3</v>
      </c>
      <c r="I740" s="3">
        <f t="shared" si="22"/>
        <v>1.4178958275421405E-2</v>
      </c>
    </row>
    <row r="741" spans="1:9" x14ac:dyDescent="0.3">
      <c r="A741" s="6">
        <v>45775</v>
      </c>
      <c r="B741" s="4" t="s">
        <v>21</v>
      </c>
      <c r="C741" s="4">
        <v>244.72</v>
      </c>
      <c r="D741" s="4">
        <v>245.85</v>
      </c>
      <c r="E741" s="4">
        <v>243.58</v>
      </c>
      <c r="F741" s="4">
        <v>245.23</v>
      </c>
      <c r="G741" s="4">
        <v>8214</v>
      </c>
      <c r="H741" s="3">
        <f t="shared" si="23"/>
        <v>5.3706133158412687E-3</v>
      </c>
      <c r="I741" s="3">
        <f t="shared" si="22"/>
        <v>1.4215919896287465E-2</v>
      </c>
    </row>
    <row r="742" spans="1:9" x14ac:dyDescent="0.3">
      <c r="A742" s="7">
        <v>45776</v>
      </c>
      <c r="B742" s="5" t="s">
        <v>21</v>
      </c>
      <c r="C742" s="5">
        <v>244.47</v>
      </c>
      <c r="D742" s="5">
        <v>248.86</v>
      </c>
      <c r="E742" s="5">
        <v>240.08</v>
      </c>
      <c r="F742" s="5">
        <v>244.91</v>
      </c>
      <c r="G742" s="5">
        <v>28127</v>
      </c>
      <c r="H742" s="3">
        <f t="shared" si="23"/>
        <v>-1.3048974432165444E-3</v>
      </c>
      <c r="I742" s="3">
        <f t="shared" si="22"/>
        <v>1.4216303534784423E-2</v>
      </c>
    </row>
    <row r="743" spans="1:9" x14ac:dyDescent="0.3">
      <c r="A743" s="6">
        <v>45777</v>
      </c>
      <c r="B743" s="4" t="s">
        <v>21</v>
      </c>
      <c r="C743" s="4">
        <v>236.9</v>
      </c>
      <c r="D743" s="4">
        <v>239.98</v>
      </c>
      <c r="E743" s="4">
        <v>233.81</v>
      </c>
      <c r="F743" s="4">
        <v>236.38</v>
      </c>
      <c r="G743" s="4">
        <v>19375</v>
      </c>
      <c r="H743" s="3">
        <f t="shared" si="23"/>
        <v>-3.4829120901555675E-2</v>
      </c>
      <c r="I743" s="3">
        <f t="shared" si="22"/>
        <v>1.4255599085824617E-2</v>
      </c>
    </row>
    <row r="744" spans="1:9" x14ac:dyDescent="0.3">
      <c r="A744" s="7">
        <v>45778</v>
      </c>
      <c r="B744" s="5" t="s">
        <v>21</v>
      </c>
      <c r="C744" s="5">
        <v>237.86</v>
      </c>
      <c r="D744" s="5">
        <v>239.61</v>
      </c>
      <c r="E744" s="5">
        <v>236.11</v>
      </c>
      <c r="F744" s="5">
        <v>236.48</v>
      </c>
      <c r="G744" s="5">
        <v>11014</v>
      </c>
      <c r="H744" s="3">
        <f t="shared" si="23"/>
        <v>4.2304763516369542E-4</v>
      </c>
      <c r="I744" s="3">
        <f t="shared" si="22"/>
        <v>1.3885087010366056E-2</v>
      </c>
    </row>
    <row r="745" spans="1:9" x14ac:dyDescent="0.3">
      <c r="A745" s="6">
        <v>45779</v>
      </c>
      <c r="B745" s="4" t="s">
        <v>21</v>
      </c>
      <c r="C745" s="4">
        <v>233.99</v>
      </c>
      <c r="D745" s="4">
        <v>235.79</v>
      </c>
      <c r="E745" s="4">
        <v>232.19</v>
      </c>
      <c r="F745" s="4">
        <v>232.28</v>
      </c>
      <c r="G745" s="4">
        <v>31881</v>
      </c>
      <c r="H745" s="3">
        <f t="shared" si="23"/>
        <v>-1.7760487144790209E-2</v>
      </c>
      <c r="I745" s="3">
        <f t="shared" si="22"/>
        <v>1.4339081886314178E-2</v>
      </c>
    </row>
    <row r="746" spans="1:9" x14ac:dyDescent="0.3">
      <c r="A746" s="7">
        <v>45782</v>
      </c>
      <c r="B746" s="5" t="s">
        <v>21</v>
      </c>
      <c r="C746" s="5">
        <v>232.18</v>
      </c>
      <c r="D746" s="5">
        <v>235.34</v>
      </c>
      <c r="E746" s="5">
        <v>229.02</v>
      </c>
      <c r="F746" s="5">
        <v>231.73</v>
      </c>
      <c r="G746" s="5">
        <v>4551</v>
      </c>
      <c r="H746" s="3">
        <f t="shared" si="23"/>
        <v>-2.3678319269847224E-3</v>
      </c>
      <c r="I746" s="3">
        <f t="shared" si="22"/>
        <v>1.4230284829132691E-2</v>
      </c>
    </row>
    <row r="747" spans="1:9" x14ac:dyDescent="0.3">
      <c r="A747" s="6">
        <v>45783</v>
      </c>
      <c r="B747" s="4" t="s">
        <v>21</v>
      </c>
      <c r="C747" s="4">
        <v>227.21</v>
      </c>
      <c r="D747" s="4">
        <v>227.91</v>
      </c>
      <c r="E747" s="4">
        <v>226.51</v>
      </c>
      <c r="F747" s="4">
        <v>227.72</v>
      </c>
      <c r="G747" s="4">
        <v>29483</v>
      </c>
      <c r="H747" s="3">
        <f t="shared" si="23"/>
        <v>-1.7304621758080486E-2</v>
      </c>
      <c r="I747" s="3">
        <f t="shared" si="22"/>
        <v>1.4226339487951874E-2</v>
      </c>
    </row>
    <row r="748" spans="1:9" x14ac:dyDescent="0.3">
      <c r="A748" s="7">
        <v>45784</v>
      </c>
      <c r="B748" s="5" t="s">
        <v>21</v>
      </c>
      <c r="C748" s="5">
        <v>224.45</v>
      </c>
      <c r="D748" s="5">
        <v>227.99</v>
      </c>
      <c r="E748" s="5">
        <v>220.91</v>
      </c>
      <c r="F748" s="5">
        <v>223.74</v>
      </c>
      <c r="G748" s="5">
        <v>12156</v>
      </c>
      <c r="H748" s="3">
        <f t="shared" si="23"/>
        <v>-1.7477604075180002E-2</v>
      </c>
      <c r="I748" s="3">
        <f t="shared" si="22"/>
        <v>1.4136560057813633E-2</v>
      </c>
    </row>
    <row r="749" spans="1:9" x14ac:dyDescent="0.3">
      <c r="A749" s="6">
        <v>45785</v>
      </c>
      <c r="B749" s="4" t="s">
        <v>21</v>
      </c>
      <c r="C749" s="4">
        <v>226.8</v>
      </c>
      <c r="D749" s="4">
        <v>229.85</v>
      </c>
      <c r="E749" s="4">
        <v>223.75</v>
      </c>
      <c r="F749" s="4">
        <v>227.3</v>
      </c>
      <c r="G749" s="4">
        <v>39078</v>
      </c>
      <c r="H749" s="3">
        <f t="shared" si="23"/>
        <v>1.5911325645838931E-2</v>
      </c>
      <c r="I749" s="3">
        <f t="shared" si="22"/>
        <v>1.4025565902690468E-2</v>
      </c>
    </row>
    <row r="750" spans="1:9" x14ac:dyDescent="0.3">
      <c r="A750" s="7">
        <v>45786</v>
      </c>
      <c r="B750" s="5" t="s">
        <v>21</v>
      </c>
      <c r="C750" s="5">
        <v>226.76</v>
      </c>
      <c r="D750" s="5">
        <v>228.75</v>
      </c>
      <c r="E750" s="5">
        <v>224.77</v>
      </c>
      <c r="F750" s="5">
        <v>226.44</v>
      </c>
      <c r="G750" s="5">
        <v>11728</v>
      </c>
      <c r="H750" s="3">
        <f t="shared" si="23"/>
        <v>-3.7835459744831219E-3</v>
      </c>
      <c r="I750" s="3">
        <f t="shared" si="22"/>
        <v>1.4329141621634549E-2</v>
      </c>
    </row>
    <row r="751" spans="1:9" x14ac:dyDescent="0.3">
      <c r="A751" s="6">
        <v>45789</v>
      </c>
      <c r="B751" s="4" t="s">
        <v>21</v>
      </c>
      <c r="C751" s="4">
        <v>226.02</v>
      </c>
      <c r="D751" s="4">
        <v>227.39</v>
      </c>
      <c r="E751" s="4">
        <v>224.65</v>
      </c>
      <c r="F751" s="4">
        <v>225.37</v>
      </c>
      <c r="G751" s="4">
        <v>21238</v>
      </c>
      <c r="H751" s="3">
        <f t="shared" si="23"/>
        <v>-4.7253135488429304E-3</v>
      </c>
      <c r="I751" s="3">
        <f t="shared" si="22"/>
        <v>1.4323419398836759E-2</v>
      </c>
    </row>
    <row r="752" spans="1:9" x14ac:dyDescent="0.3">
      <c r="A752" s="7">
        <v>45790</v>
      </c>
      <c r="B752" s="5" t="s">
        <v>21</v>
      </c>
      <c r="C752" s="5">
        <v>227.37</v>
      </c>
      <c r="D752" s="5">
        <v>230.04</v>
      </c>
      <c r="E752" s="5">
        <v>224.7</v>
      </c>
      <c r="F752" s="5">
        <v>226.8</v>
      </c>
      <c r="G752" s="5">
        <v>20456</v>
      </c>
      <c r="H752" s="3">
        <f t="shared" si="23"/>
        <v>6.3451213559923983E-3</v>
      </c>
      <c r="I752" s="3">
        <f t="shared" si="22"/>
        <v>1.4371600949864973E-2</v>
      </c>
    </row>
    <row r="753" spans="1:9" x14ac:dyDescent="0.3">
      <c r="A753" s="6">
        <v>45791</v>
      </c>
      <c r="B753" s="4" t="s">
        <v>21</v>
      </c>
      <c r="C753" s="4">
        <v>225.79</v>
      </c>
      <c r="D753" s="4">
        <v>226.34</v>
      </c>
      <c r="E753" s="4">
        <v>225.23</v>
      </c>
      <c r="F753" s="4">
        <v>225.79</v>
      </c>
      <c r="G753" s="4">
        <v>34276</v>
      </c>
      <c r="H753" s="3">
        <f t="shared" si="23"/>
        <v>-4.4532627865962052E-3</v>
      </c>
      <c r="I753" s="3">
        <f t="shared" si="22"/>
        <v>1.4369542552456973E-2</v>
      </c>
    </row>
    <row r="754" spans="1:9" x14ac:dyDescent="0.3">
      <c r="A754" s="7">
        <v>45792</v>
      </c>
      <c r="B754" s="5" t="s">
        <v>21</v>
      </c>
      <c r="C754" s="5">
        <v>233.28</v>
      </c>
      <c r="D754" s="5">
        <v>235.91</v>
      </c>
      <c r="E754" s="5">
        <v>230.64</v>
      </c>
      <c r="F754" s="5">
        <v>231.91</v>
      </c>
      <c r="G754" s="5">
        <v>14050</v>
      </c>
      <c r="H754" s="3">
        <f t="shared" si="23"/>
        <v>2.7104831923468731E-2</v>
      </c>
      <c r="I754" s="3">
        <f t="shared" si="22"/>
        <v>1.4451532427676085E-2</v>
      </c>
    </row>
    <row r="755" spans="1:9" x14ac:dyDescent="0.3">
      <c r="A755" s="6">
        <v>45793</v>
      </c>
      <c r="B755" s="4" t="s">
        <v>21</v>
      </c>
      <c r="C755" s="4">
        <v>230.96</v>
      </c>
      <c r="D755" s="4">
        <v>231.41</v>
      </c>
      <c r="E755" s="4">
        <v>230.52</v>
      </c>
      <c r="F755" s="4">
        <v>231.17</v>
      </c>
      <c r="G755" s="4">
        <v>38125</v>
      </c>
      <c r="H755" s="3">
        <f t="shared" si="23"/>
        <v>-3.1908930188435563E-3</v>
      </c>
      <c r="I755" s="3">
        <f t="shared" si="22"/>
        <v>1.4319802432007159E-2</v>
      </c>
    </row>
    <row r="756" spans="1:9" x14ac:dyDescent="0.3">
      <c r="A756" s="7">
        <v>45796</v>
      </c>
      <c r="B756" s="5" t="s">
        <v>21</v>
      </c>
      <c r="C756" s="5">
        <v>233.47</v>
      </c>
      <c r="D756" s="5">
        <v>235.38</v>
      </c>
      <c r="E756" s="5">
        <v>231.56</v>
      </c>
      <c r="F756" s="5">
        <v>232.29</v>
      </c>
      <c r="G756" s="5">
        <v>37176</v>
      </c>
      <c r="H756" s="3">
        <f t="shared" si="23"/>
        <v>4.8449193234416429E-3</v>
      </c>
      <c r="I756" s="3">
        <f t="shared" si="22"/>
        <v>1.4591259962344082E-2</v>
      </c>
    </row>
    <row r="757" spans="1:9" x14ac:dyDescent="0.3">
      <c r="A757" s="6">
        <v>45797</v>
      </c>
      <c r="B757" s="4" t="s">
        <v>21</v>
      </c>
      <c r="C757" s="4">
        <v>235.15</v>
      </c>
      <c r="D757" s="4">
        <v>238.51</v>
      </c>
      <c r="E757" s="4">
        <v>231.79</v>
      </c>
      <c r="F757" s="4">
        <v>235.21</v>
      </c>
      <c r="G757" s="4">
        <v>1174</v>
      </c>
      <c r="H757" s="3">
        <f t="shared" si="23"/>
        <v>1.2570493779327634E-2</v>
      </c>
      <c r="I757" s="3">
        <f t="shared" si="22"/>
        <v>1.4620508270960694E-2</v>
      </c>
    </row>
    <row r="758" spans="1:9" x14ac:dyDescent="0.3">
      <c r="A758" s="7">
        <v>45798</v>
      </c>
      <c r="B758" s="5" t="s">
        <v>21</v>
      </c>
      <c r="C758" s="5">
        <v>239.79</v>
      </c>
      <c r="D758" s="5">
        <v>242.15</v>
      </c>
      <c r="E758" s="5">
        <v>237.42</v>
      </c>
      <c r="F758" s="5">
        <v>240.06</v>
      </c>
      <c r="G758" s="5">
        <v>13112</v>
      </c>
      <c r="H758" s="3">
        <f t="shared" si="23"/>
        <v>2.0619871604098439E-2</v>
      </c>
      <c r="I758" s="3">
        <f t="shared" si="22"/>
        <v>1.4643250694162549E-2</v>
      </c>
    </row>
    <row r="759" spans="1:9" x14ac:dyDescent="0.3">
      <c r="A759" s="6">
        <v>45799</v>
      </c>
      <c r="B759" s="4" t="s">
        <v>21</v>
      </c>
      <c r="C759" s="4">
        <v>238.4</v>
      </c>
      <c r="D759" s="4">
        <v>239.7</v>
      </c>
      <c r="E759" s="4">
        <v>237.11</v>
      </c>
      <c r="F759" s="4">
        <v>237.88</v>
      </c>
      <c r="G759" s="4">
        <v>34919</v>
      </c>
      <c r="H759" s="3">
        <f t="shared" si="23"/>
        <v>-9.0810630675664701E-3</v>
      </c>
      <c r="I759" s="3">
        <f t="shared" si="22"/>
        <v>1.45457773652096E-2</v>
      </c>
    </row>
    <row r="760" spans="1:9" x14ac:dyDescent="0.3">
      <c r="A760" s="7">
        <v>45800</v>
      </c>
      <c r="B760" s="5" t="s">
        <v>21</v>
      </c>
      <c r="C760" s="5">
        <v>238.8</v>
      </c>
      <c r="D760" s="5">
        <v>240.98</v>
      </c>
      <c r="E760" s="5">
        <v>236.62</v>
      </c>
      <c r="F760" s="5">
        <v>236.69</v>
      </c>
      <c r="G760" s="5">
        <v>25618</v>
      </c>
      <c r="H760" s="3">
        <f t="shared" si="23"/>
        <v>-5.002522280141238E-3</v>
      </c>
      <c r="I760" s="3">
        <f t="shared" si="22"/>
        <v>1.4517792785798841E-2</v>
      </c>
    </row>
    <row r="761" spans="1:9" x14ac:dyDescent="0.3">
      <c r="A761" s="6">
        <v>45803</v>
      </c>
      <c r="B761" s="4" t="s">
        <v>21</v>
      </c>
      <c r="C761" s="4">
        <v>242.57</v>
      </c>
      <c r="D761" s="4">
        <v>244.62</v>
      </c>
      <c r="E761" s="4">
        <v>240.53</v>
      </c>
      <c r="F761" s="4">
        <v>240.58</v>
      </c>
      <c r="G761" s="4">
        <v>44833</v>
      </c>
      <c r="H761" s="3">
        <f t="shared" si="23"/>
        <v>1.6434999366259726E-2</v>
      </c>
      <c r="I761" s="3">
        <f t="shared" si="22"/>
        <v>1.4589071821123421E-2</v>
      </c>
    </row>
    <row r="762" spans="1:9" x14ac:dyDescent="0.3">
      <c r="A762" s="7">
        <v>45804</v>
      </c>
      <c r="B762" s="5" t="s">
        <v>21</v>
      </c>
      <c r="C762" s="5">
        <v>242.55</v>
      </c>
      <c r="D762" s="5">
        <v>246.1</v>
      </c>
      <c r="E762" s="5">
        <v>239.01</v>
      </c>
      <c r="F762" s="5">
        <v>243.11</v>
      </c>
      <c r="G762" s="5">
        <v>46814</v>
      </c>
      <c r="H762" s="3">
        <f t="shared" si="23"/>
        <v>1.0516252390057365E-2</v>
      </c>
      <c r="I762" s="3">
        <f t="shared" si="22"/>
        <v>1.4530057802683859E-2</v>
      </c>
    </row>
    <row r="763" spans="1:9" x14ac:dyDescent="0.3">
      <c r="A763" s="6">
        <v>45805</v>
      </c>
      <c r="B763" s="4" t="s">
        <v>21</v>
      </c>
      <c r="C763" s="4">
        <v>245.32</v>
      </c>
      <c r="D763" s="4">
        <v>247.64</v>
      </c>
      <c r="E763" s="4">
        <v>243.01</v>
      </c>
      <c r="F763" s="4">
        <v>246.48</v>
      </c>
      <c r="G763" s="4">
        <v>21306</v>
      </c>
      <c r="H763" s="3">
        <f t="shared" si="23"/>
        <v>1.3862037760684365E-2</v>
      </c>
      <c r="I763" s="3">
        <f t="shared" si="22"/>
        <v>1.4529859335269546E-2</v>
      </c>
    </row>
    <row r="764" spans="1:9" x14ac:dyDescent="0.3">
      <c r="A764" s="7">
        <v>45806</v>
      </c>
      <c r="B764" s="5" t="s">
        <v>21</v>
      </c>
      <c r="C764" s="5">
        <v>242.74</v>
      </c>
      <c r="D764" s="5">
        <v>245.75</v>
      </c>
      <c r="E764" s="5">
        <v>239.74</v>
      </c>
      <c r="F764" s="5">
        <v>242.32</v>
      </c>
      <c r="G764" s="5">
        <v>39055</v>
      </c>
      <c r="H764" s="3">
        <f t="shared" si="23"/>
        <v>-1.6877637130801676E-2</v>
      </c>
      <c r="I764" s="3">
        <f t="shared" si="22"/>
        <v>1.4497271449051318E-2</v>
      </c>
    </row>
    <row r="765" spans="1:9" x14ac:dyDescent="0.3">
      <c r="A765" s="6">
        <v>45807</v>
      </c>
      <c r="B765" s="4" t="s">
        <v>21</v>
      </c>
      <c r="C765" s="4">
        <v>246.04</v>
      </c>
      <c r="D765" s="4">
        <v>247.41</v>
      </c>
      <c r="E765" s="4">
        <v>244.66</v>
      </c>
      <c r="F765" s="4">
        <v>247.16</v>
      </c>
      <c r="G765" s="4">
        <v>40194</v>
      </c>
      <c r="H765" s="3">
        <f t="shared" si="23"/>
        <v>1.9973588643116554E-2</v>
      </c>
      <c r="I765" s="3">
        <f t="shared" si="22"/>
        <v>1.4470602388292338E-2</v>
      </c>
    </row>
    <row r="766" spans="1:9" x14ac:dyDescent="0.3">
      <c r="A766" s="7">
        <v>45810</v>
      </c>
      <c r="B766" s="5" t="s">
        <v>21</v>
      </c>
      <c r="C766" s="5">
        <v>245.75</v>
      </c>
      <c r="D766" s="5">
        <v>247.22</v>
      </c>
      <c r="E766" s="5">
        <v>244.27</v>
      </c>
      <c r="F766" s="5">
        <v>244.85</v>
      </c>
      <c r="G766" s="5">
        <v>49367</v>
      </c>
      <c r="H766" s="3">
        <f t="shared" si="23"/>
        <v>-9.3461725198252243E-3</v>
      </c>
      <c r="I766" s="3">
        <f t="shared" si="22"/>
        <v>1.4385291797542032E-2</v>
      </c>
    </row>
    <row r="767" spans="1:9" x14ac:dyDescent="0.3">
      <c r="A767" s="6">
        <v>45811</v>
      </c>
      <c r="B767" s="4" t="s">
        <v>21</v>
      </c>
      <c r="C767" s="4">
        <v>246.11</v>
      </c>
      <c r="D767" s="4">
        <v>249.43</v>
      </c>
      <c r="E767" s="4">
        <v>242.79</v>
      </c>
      <c r="F767" s="4">
        <v>245.51</v>
      </c>
      <c r="G767" s="4">
        <v>36531</v>
      </c>
      <c r="H767" s="3">
        <f t="shared" si="23"/>
        <v>2.6955278742086851E-3</v>
      </c>
      <c r="I767" s="3">
        <f t="shared" si="22"/>
        <v>1.4486995489792143E-2</v>
      </c>
    </row>
    <row r="768" spans="1:9" x14ac:dyDescent="0.3">
      <c r="A768" s="7">
        <v>45812</v>
      </c>
      <c r="B768" s="5" t="s">
        <v>21</v>
      </c>
      <c r="C768" s="5">
        <v>243.51</v>
      </c>
      <c r="D768" s="5">
        <v>246.22</v>
      </c>
      <c r="E768" s="5">
        <v>240.8</v>
      </c>
      <c r="F768" s="5">
        <v>245.11</v>
      </c>
      <c r="G768" s="5">
        <v>4731</v>
      </c>
      <c r="H768" s="3">
        <f t="shared" si="23"/>
        <v>-1.6292615372081678E-3</v>
      </c>
      <c r="I768" s="3">
        <f t="shared" si="22"/>
        <v>1.4675332798942082E-2</v>
      </c>
    </row>
    <row r="769" spans="1:9" x14ac:dyDescent="0.3">
      <c r="A769" s="6">
        <v>45813</v>
      </c>
      <c r="B769" s="4" t="s">
        <v>21</v>
      </c>
      <c r="C769" s="4">
        <v>242.59</v>
      </c>
      <c r="D769" s="4">
        <v>245.75</v>
      </c>
      <c r="E769" s="4">
        <v>239.44</v>
      </c>
      <c r="F769" s="4">
        <v>242.47</v>
      </c>
      <c r="G769" s="4">
        <v>27113</v>
      </c>
      <c r="H769" s="3">
        <f t="shared" si="23"/>
        <v>-1.0770674391089774E-2</v>
      </c>
      <c r="I769" s="3">
        <f t="shared" si="22"/>
        <v>1.4695635642254646E-2</v>
      </c>
    </row>
    <row r="770" spans="1:9" x14ac:dyDescent="0.3">
      <c r="A770" s="7">
        <v>45814</v>
      </c>
      <c r="B770" s="5" t="s">
        <v>21</v>
      </c>
      <c r="C770" s="5">
        <v>238.72</v>
      </c>
      <c r="D770" s="5">
        <v>242.4</v>
      </c>
      <c r="E770" s="5">
        <v>235.04</v>
      </c>
      <c r="F770" s="5">
        <v>238.25</v>
      </c>
      <c r="G770" s="5">
        <v>21452</v>
      </c>
      <c r="H770" s="3">
        <f t="shared" si="23"/>
        <v>-1.7404214954427347E-2</v>
      </c>
      <c r="I770" s="3">
        <f t="shared" si="22"/>
        <v>1.4694728152149136E-2</v>
      </c>
    </row>
    <row r="771" spans="1:9" x14ac:dyDescent="0.3">
      <c r="A771" s="6">
        <v>45817</v>
      </c>
      <c r="B771" s="4" t="s">
        <v>21</v>
      </c>
      <c r="C771" s="4">
        <v>232.56</v>
      </c>
      <c r="D771" s="4">
        <v>233.46</v>
      </c>
      <c r="E771" s="4">
        <v>231.67</v>
      </c>
      <c r="F771" s="4">
        <v>233.13</v>
      </c>
      <c r="G771" s="4">
        <v>42334</v>
      </c>
      <c r="H771" s="3">
        <f t="shared" si="23"/>
        <v>-2.1490031479538318E-2</v>
      </c>
      <c r="I771" s="3">
        <f t="shared" si="22"/>
        <v>1.4610534106666299E-2</v>
      </c>
    </row>
    <row r="772" spans="1:9" x14ac:dyDescent="0.3">
      <c r="A772" s="7">
        <v>45818</v>
      </c>
      <c r="B772" s="5" t="s">
        <v>21</v>
      </c>
      <c r="C772" s="5">
        <v>232.92</v>
      </c>
      <c r="D772" s="5">
        <v>236.2</v>
      </c>
      <c r="E772" s="5">
        <v>229.64</v>
      </c>
      <c r="F772" s="5">
        <v>233.53</v>
      </c>
      <c r="G772" s="5">
        <v>22074</v>
      </c>
      <c r="H772" s="3">
        <f t="shared" si="23"/>
        <v>1.715780894779761E-3</v>
      </c>
      <c r="I772" s="3">
        <f t="shared" si="22"/>
        <v>1.4467223431102726E-2</v>
      </c>
    </row>
    <row r="773" spans="1:9" x14ac:dyDescent="0.3">
      <c r="A773" s="6">
        <v>45819</v>
      </c>
      <c r="B773" s="4" t="s">
        <v>21</v>
      </c>
      <c r="C773" s="4">
        <v>230.01</v>
      </c>
      <c r="D773" s="4">
        <v>232.02</v>
      </c>
      <c r="E773" s="4">
        <v>228.01</v>
      </c>
      <c r="F773" s="4">
        <v>229.14</v>
      </c>
      <c r="G773" s="4">
        <v>17199</v>
      </c>
      <c r="H773" s="3">
        <f t="shared" si="23"/>
        <v>-1.8798441313749904E-2</v>
      </c>
      <c r="I773" s="3">
        <f t="shared" si="22"/>
        <v>1.4474469564203117E-2</v>
      </c>
    </row>
    <row r="774" spans="1:9" x14ac:dyDescent="0.3">
      <c r="A774" s="7">
        <v>45820</v>
      </c>
      <c r="B774" s="5" t="s">
        <v>21</v>
      </c>
      <c r="C774" s="5">
        <v>224.82</v>
      </c>
      <c r="D774" s="5">
        <v>226.18</v>
      </c>
      <c r="E774" s="5">
        <v>223.46</v>
      </c>
      <c r="F774" s="5">
        <v>225.94</v>
      </c>
      <c r="G774" s="5">
        <v>20581</v>
      </c>
      <c r="H774" s="3">
        <f t="shared" si="23"/>
        <v>-1.3965261412237012E-2</v>
      </c>
      <c r="I774" s="3">
        <f t="shared" si="22"/>
        <v>1.4360420016792236E-2</v>
      </c>
    </row>
    <row r="775" spans="1:9" x14ac:dyDescent="0.3">
      <c r="A775" s="6">
        <v>45821</v>
      </c>
      <c r="B775" s="4" t="s">
        <v>21</v>
      </c>
      <c r="C775" s="4">
        <v>225.83</v>
      </c>
      <c r="D775" s="4">
        <v>227.14</v>
      </c>
      <c r="E775" s="4">
        <v>224.51</v>
      </c>
      <c r="F775" s="4">
        <v>225.38</v>
      </c>
      <c r="G775" s="4">
        <v>17523</v>
      </c>
      <c r="H775" s="3">
        <f t="shared" si="23"/>
        <v>-2.4785341241037543E-3</v>
      </c>
      <c r="I775" s="3">
        <f t="shared" si="22"/>
        <v>1.4391188013725112E-2</v>
      </c>
    </row>
    <row r="776" spans="1:9" x14ac:dyDescent="0.3">
      <c r="A776" s="7">
        <v>45824</v>
      </c>
      <c r="B776" s="5" t="s">
        <v>21</v>
      </c>
      <c r="C776" s="5">
        <v>218.69</v>
      </c>
      <c r="D776" s="5">
        <v>220.77</v>
      </c>
      <c r="E776" s="5">
        <v>216.6</v>
      </c>
      <c r="F776" s="5">
        <v>218.06</v>
      </c>
      <c r="G776" s="5">
        <v>11808</v>
      </c>
      <c r="H776" s="3">
        <f t="shared" si="23"/>
        <v>-3.2478480788002452E-2</v>
      </c>
      <c r="I776" s="3">
        <f t="shared" si="22"/>
        <v>1.4456595857749747E-2</v>
      </c>
    </row>
    <row r="777" spans="1:9" x14ac:dyDescent="0.3">
      <c r="A777" s="6">
        <v>45825</v>
      </c>
      <c r="B777" s="4" t="s">
        <v>21</v>
      </c>
      <c r="C777" s="4">
        <v>220.86</v>
      </c>
      <c r="D777" s="4">
        <v>224.13</v>
      </c>
      <c r="E777" s="4">
        <v>217.6</v>
      </c>
      <c r="F777" s="4">
        <v>220.26</v>
      </c>
      <c r="G777" s="4">
        <v>1887</v>
      </c>
      <c r="H777" s="3">
        <f t="shared" si="23"/>
        <v>1.0088966339539525E-2</v>
      </c>
      <c r="I777" s="3">
        <f t="shared" si="22"/>
        <v>1.4166592388539312E-2</v>
      </c>
    </row>
    <row r="778" spans="1:9" x14ac:dyDescent="0.3">
      <c r="A778" s="7">
        <v>45826</v>
      </c>
      <c r="B778" s="5" t="s">
        <v>21</v>
      </c>
      <c r="C778" s="5">
        <v>214.79</v>
      </c>
      <c r="D778" s="5">
        <v>217.08</v>
      </c>
      <c r="E778" s="5">
        <v>212.51</v>
      </c>
      <c r="F778" s="5">
        <v>213.73</v>
      </c>
      <c r="G778" s="5">
        <v>17402</v>
      </c>
      <c r="H778" s="3">
        <f t="shared" si="23"/>
        <v>-2.9646781076909115E-2</v>
      </c>
      <c r="I778" s="3">
        <f t="shared" si="22"/>
        <v>1.4191671175200912E-2</v>
      </c>
    </row>
    <row r="779" spans="1:9" x14ac:dyDescent="0.3">
      <c r="A779" s="6">
        <v>45827</v>
      </c>
      <c r="B779" s="4" t="s">
        <v>21</v>
      </c>
      <c r="C779" s="4">
        <v>214.86</v>
      </c>
      <c r="D779" s="4">
        <v>216.46</v>
      </c>
      <c r="E779" s="4">
        <v>213.26</v>
      </c>
      <c r="F779" s="4">
        <v>213.57</v>
      </c>
      <c r="G779" s="4">
        <v>13253</v>
      </c>
      <c r="H779" s="3">
        <f t="shared" si="23"/>
        <v>-7.4860805689419638E-4</v>
      </c>
      <c r="I779" s="3">
        <f t="shared" si="22"/>
        <v>1.3904475701211829E-2</v>
      </c>
    </row>
    <row r="780" spans="1:9" x14ac:dyDescent="0.3">
      <c r="A780" s="7">
        <v>45828</v>
      </c>
      <c r="B780" s="5" t="s">
        <v>21</v>
      </c>
      <c r="C780" s="5">
        <v>212.44</v>
      </c>
      <c r="D780" s="5">
        <v>215.26</v>
      </c>
      <c r="E780" s="5">
        <v>209.62</v>
      </c>
      <c r="F780" s="5">
        <v>213.66</v>
      </c>
      <c r="G780" s="5">
        <v>47220</v>
      </c>
      <c r="H780" s="3">
        <f t="shared" si="23"/>
        <v>4.2140750105353476E-4</v>
      </c>
      <c r="I780" s="3">
        <f t="shared" si="22"/>
        <v>1.3911799535092412E-2</v>
      </c>
    </row>
    <row r="781" spans="1:9" x14ac:dyDescent="0.3">
      <c r="A781" s="6">
        <v>45831</v>
      </c>
      <c r="B781" s="4" t="s">
        <v>21</v>
      </c>
      <c r="C781" s="4">
        <v>215.28</v>
      </c>
      <c r="D781" s="4">
        <v>218.54</v>
      </c>
      <c r="E781" s="4">
        <v>212.01</v>
      </c>
      <c r="F781" s="4">
        <v>215.17</v>
      </c>
      <c r="G781" s="4">
        <v>46270</v>
      </c>
      <c r="H781" s="3">
        <f t="shared" si="23"/>
        <v>7.0673031919872269E-3</v>
      </c>
      <c r="I781" s="3">
        <f t="shared" si="22"/>
        <v>1.3910549443544931E-2</v>
      </c>
    </row>
    <row r="782" spans="1:9" x14ac:dyDescent="0.3">
      <c r="A782" s="7">
        <v>45832</v>
      </c>
      <c r="B782" s="5" t="s">
        <v>21</v>
      </c>
      <c r="C782" s="5">
        <v>214.63</v>
      </c>
      <c r="D782" s="5">
        <v>215.96</v>
      </c>
      <c r="E782" s="5">
        <v>213.3</v>
      </c>
      <c r="F782" s="5">
        <v>215.1</v>
      </c>
      <c r="G782" s="5">
        <v>39709</v>
      </c>
      <c r="H782" s="3">
        <f t="shared" si="23"/>
        <v>-3.253241622902504E-4</v>
      </c>
      <c r="I782" s="3">
        <f t="shared" si="22"/>
        <v>1.4148542398984899E-2</v>
      </c>
    </row>
    <row r="783" spans="1:9" x14ac:dyDescent="0.3">
      <c r="A783" s="6">
        <v>45833</v>
      </c>
      <c r="B783" s="4" t="s">
        <v>21</v>
      </c>
      <c r="C783" s="4">
        <v>219.84</v>
      </c>
      <c r="D783" s="4">
        <v>223.35</v>
      </c>
      <c r="E783" s="4">
        <v>216.32</v>
      </c>
      <c r="F783" s="4">
        <v>220.69</v>
      </c>
      <c r="G783" s="4">
        <v>16166</v>
      </c>
      <c r="H783" s="3">
        <f t="shared" si="23"/>
        <v>2.5987912598791275E-2</v>
      </c>
      <c r="I783" s="3">
        <f t="shared" si="22"/>
        <v>1.4146488564004767E-2</v>
      </c>
    </row>
    <row r="784" spans="1:9" x14ac:dyDescent="0.3">
      <c r="A784" s="7">
        <v>45834</v>
      </c>
      <c r="B784" s="5" t="s">
        <v>21</v>
      </c>
      <c r="C784" s="5">
        <v>220.14</v>
      </c>
      <c r="D784" s="5">
        <v>223.26</v>
      </c>
      <c r="E784" s="5">
        <v>217.01</v>
      </c>
      <c r="F784" s="5">
        <v>221.35</v>
      </c>
      <c r="G784" s="5">
        <v>39556</v>
      </c>
      <c r="H784" s="3">
        <f t="shared" si="23"/>
        <v>2.9906203271557233E-3</v>
      </c>
      <c r="I784" s="3">
        <f t="shared" si="22"/>
        <v>1.3991717640487209E-2</v>
      </c>
    </row>
    <row r="785" spans="1:9" x14ac:dyDescent="0.3">
      <c r="A785" s="6">
        <v>45835</v>
      </c>
      <c r="B785" s="4" t="s">
        <v>21</v>
      </c>
      <c r="C785" s="4">
        <v>226.32</v>
      </c>
      <c r="D785" s="4">
        <v>228.75</v>
      </c>
      <c r="E785" s="4">
        <v>223.9</v>
      </c>
      <c r="F785" s="4">
        <v>224.36</v>
      </c>
      <c r="G785" s="4">
        <v>41505</v>
      </c>
      <c r="H785" s="3">
        <f t="shared" si="23"/>
        <v>1.3598373616444632E-2</v>
      </c>
      <c r="I785" s="3">
        <f t="shared" si="22"/>
        <v>1.4012622856345152E-2</v>
      </c>
    </row>
    <row r="786" spans="1:9" x14ac:dyDescent="0.3">
      <c r="A786" s="7">
        <v>45838</v>
      </c>
      <c r="B786" s="5" t="s">
        <v>21</v>
      </c>
      <c r="C786" s="5">
        <v>221.73</v>
      </c>
      <c r="D786" s="5">
        <v>222.88</v>
      </c>
      <c r="E786" s="5">
        <v>220.58</v>
      </c>
      <c r="F786" s="5">
        <v>222.38</v>
      </c>
      <c r="G786" s="5">
        <v>2988</v>
      </c>
      <c r="H786" s="3">
        <f t="shared" si="23"/>
        <v>-8.8251025138171603E-3</v>
      </c>
      <c r="I786" s="3">
        <f t="shared" si="22"/>
        <v>1.4193876432924064E-2</v>
      </c>
    </row>
    <row r="788" spans="1:9" x14ac:dyDescent="0.3">
      <c r="A788" t="s">
        <v>1192</v>
      </c>
      <c r="B788" t="s">
        <v>1193</v>
      </c>
      <c r="C788" t="s">
        <v>1194</v>
      </c>
      <c r="D788" t="s">
        <v>1195</v>
      </c>
      <c r="E788" t="s">
        <v>1196</v>
      </c>
      <c r="F788" t="s">
        <v>1197</v>
      </c>
      <c r="G788" t="s">
        <v>1198</v>
      </c>
    </row>
    <row r="789" spans="1:9" x14ac:dyDescent="0.3">
      <c r="A789" s="6">
        <v>45658</v>
      </c>
      <c r="B789" s="4" t="s">
        <v>22</v>
      </c>
      <c r="C789" s="4">
        <v>451.6</v>
      </c>
      <c r="D789" s="4">
        <v>456.73</v>
      </c>
      <c r="E789" s="4">
        <v>446.47</v>
      </c>
      <c r="F789" s="4">
        <v>453.01</v>
      </c>
      <c r="G789" s="4">
        <v>33115</v>
      </c>
      <c r="H789" s="3">
        <f>IFERROR((F789-F788)/F788,0)</f>
        <v>0</v>
      </c>
      <c r="I789" s="3">
        <f>_xlfn.STDEV.S(H789:H917)</f>
        <v>1.4068270669564883E-2</v>
      </c>
    </row>
    <row r="790" spans="1:9" x14ac:dyDescent="0.3">
      <c r="A790" s="7">
        <v>45659</v>
      </c>
      <c r="B790" s="5" t="s">
        <v>22</v>
      </c>
      <c r="C790" s="5">
        <v>455.77</v>
      </c>
      <c r="D790" s="5">
        <v>457.35</v>
      </c>
      <c r="E790" s="5">
        <v>454.19</v>
      </c>
      <c r="F790" s="5">
        <v>455.26</v>
      </c>
      <c r="G790" s="5">
        <v>6520</v>
      </c>
      <c r="H790" s="3">
        <f>IFERROR((F790-F789)/F789,0)</f>
        <v>4.9667777753250484E-3</v>
      </c>
      <c r="I790" s="3">
        <f t="shared" ref="I790:I853" si="24">_xlfn.STDEV.S(H790:H918)</f>
        <v>1.4122345893259558E-2</v>
      </c>
    </row>
    <row r="791" spans="1:9" x14ac:dyDescent="0.3">
      <c r="A791" s="6">
        <v>45660</v>
      </c>
      <c r="B791" s="4" t="s">
        <v>22</v>
      </c>
      <c r="C791" s="4">
        <v>450.26</v>
      </c>
      <c r="D791" s="4">
        <v>457.49</v>
      </c>
      <c r="E791" s="4">
        <v>443.03</v>
      </c>
      <c r="F791" s="4">
        <v>450.82</v>
      </c>
      <c r="G791" s="4">
        <v>42605</v>
      </c>
      <c r="H791" s="3">
        <f t="shared" ref="H791:H854" si="25">IFERROR((F791-F790)/F790,0)</f>
        <v>-9.7526688046391027E-3</v>
      </c>
      <c r="I791" s="3">
        <f t="shared" si="24"/>
        <v>1.4175934218179019E-2</v>
      </c>
    </row>
    <row r="792" spans="1:9" x14ac:dyDescent="0.3">
      <c r="A792" s="7">
        <v>45663</v>
      </c>
      <c r="B792" s="5" t="s">
        <v>22</v>
      </c>
      <c r="C792" s="5">
        <v>453.35</v>
      </c>
      <c r="D792" s="5">
        <v>458.26</v>
      </c>
      <c r="E792" s="5">
        <v>448.45</v>
      </c>
      <c r="F792" s="5">
        <v>451.13</v>
      </c>
      <c r="G792" s="5">
        <v>14045</v>
      </c>
      <c r="H792" s="3">
        <f t="shared" si="25"/>
        <v>6.8763586353755887E-4</v>
      </c>
      <c r="I792" s="3">
        <f t="shared" si="24"/>
        <v>1.4137784636657871E-2</v>
      </c>
    </row>
    <row r="793" spans="1:9" x14ac:dyDescent="0.3">
      <c r="A793" s="6">
        <v>45664</v>
      </c>
      <c r="B793" s="4" t="s">
        <v>22</v>
      </c>
      <c r="C793" s="4">
        <v>453.76</v>
      </c>
      <c r="D793" s="4">
        <v>454.22</v>
      </c>
      <c r="E793" s="4">
        <v>453.29</v>
      </c>
      <c r="F793" s="4">
        <v>453.47</v>
      </c>
      <c r="G793" s="4">
        <v>31954</v>
      </c>
      <c r="H793" s="3">
        <f t="shared" si="25"/>
        <v>5.1869749296212441E-3</v>
      </c>
      <c r="I793" s="3">
        <f t="shared" si="24"/>
        <v>1.4169449047289633E-2</v>
      </c>
    </row>
    <row r="794" spans="1:9" x14ac:dyDescent="0.3">
      <c r="A794" s="7">
        <v>45665</v>
      </c>
      <c r="B794" s="5" t="s">
        <v>22</v>
      </c>
      <c r="C794" s="5">
        <v>467.12</v>
      </c>
      <c r="D794" s="5">
        <v>474.67</v>
      </c>
      <c r="E794" s="5">
        <v>459.57</v>
      </c>
      <c r="F794" s="5">
        <v>467.82</v>
      </c>
      <c r="G794" s="5">
        <v>22113</v>
      </c>
      <c r="H794" s="3">
        <f t="shared" si="25"/>
        <v>3.1644871766599698E-2</v>
      </c>
      <c r="I794" s="3">
        <f t="shared" si="24"/>
        <v>1.4200211447041743E-2</v>
      </c>
    </row>
    <row r="795" spans="1:9" x14ac:dyDescent="0.3">
      <c r="A795" s="6">
        <v>45666</v>
      </c>
      <c r="B795" s="4" t="s">
        <v>22</v>
      </c>
      <c r="C795" s="4">
        <v>473.5</v>
      </c>
      <c r="D795" s="4">
        <v>475.67</v>
      </c>
      <c r="E795" s="4">
        <v>471.33</v>
      </c>
      <c r="F795" s="4">
        <v>472.33</v>
      </c>
      <c r="G795" s="4">
        <v>44939</v>
      </c>
      <c r="H795" s="3">
        <f t="shared" si="25"/>
        <v>9.640460005985188E-3</v>
      </c>
      <c r="I795" s="3">
        <f t="shared" si="24"/>
        <v>1.3952662969610188E-2</v>
      </c>
    </row>
    <row r="796" spans="1:9" x14ac:dyDescent="0.3">
      <c r="A796" s="7">
        <v>45667</v>
      </c>
      <c r="B796" s="5" t="s">
        <v>22</v>
      </c>
      <c r="C796" s="5">
        <v>480.18</v>
      </c>
      <c r="D796" s="5">
        <v>481.77</v>
      </c>
      <c r="E796" s="5">
        <v>478.6</v>
      </c>
      <c r="F796" s="5">
        <v>480.63</v>
      </c>
      <c r="G796" s="5">
        <v>27829</v>
      </c>
      <c r="H796" s="3">
        <f t="shared" si="25"/>
        <v>1.7572459932674214E-2</v>
      </c>
      <c r="I796" s="3">
        <f t="shared" si="24"/>
        <v>1.3937768102365983E-2</v>
      </c>
    </row>
    <row r="797" spans="1:9" x14ac:dyDescent="0.3">
      <c r="A797" s="6">
        <v>45670</v>
      </c>
      <c r="B797" s="4" t="s">
        <v>22</v>
      </c>
      <c r="C797" s="4">
        <v>491.84</v>
      </c>
      <c r="D797" s="4">
        <v>493.86</v>
      </c>
      <c r="E797" s="4">
        <v>489.82</v>
      </c>
      <c r="F797" s="4">
        <v>492.22</v>
      </c>
      <c r="G797" s="4">
        <v>32870</v>
      </c>
      <c r="H797" s="3">
        <f t="shared" si="25"/>
        <v>2.4114183467532264E-2</v>
      </c>
      <c r="I797" s="3">
        <f t="shared" si="24"/>
        <v>1.3868063534357383E-2</v>
      </c>
    </row>
    <row r="798" spans="1:9" x14ac:dyDescent="0.3">
      <c r="A798" s="7">
        <v>45671</v>
      </c>
      <c r="B798" s="5" t="s">
        <v>22</v>
      </c>
      <c r="C798" s="5">
        <v>495.45</v>
      </c>
      <c r="D798" s="5">
        <v>497.7</v>
      </c>
      <c r="E798" s="5">
        <v>493.2</v>
      </c>
      <c r="F798" s="5">
        <v>495.38</v>
      </c>
      <c r="G798" s="5">
        <v>38275</v>
      </c>
      <c r="H798" s="3">
        <f t="shared" si="25"/>
        <v>6.4198935435373777E-3</v>
      </c>
      <c r="I798" s="3">
        <f t="shared" si="24"/>
        <v>1.3723334125836947E-2</v>
      </c>
    </row>
    <row r="799" spans="1:9" x14ac:dyDescent="0.3">
      <c r="A799" s="6">
        <v>45672</v>
      </c>
      <c r="B799" s="4" t="s">
        <v>22</v>
      </c>
      <c r="C799" s="4">
        <v>495.22</v>
      </c>
      <c r="D799" s="4">
        <v>502.97</v>
      </c>
      <c r="E799" s="4">
        <v>487.48</v>
      </c>
      <c r="F799" s="4">
        <v>497.28</v>
      </c>
      <c r="G799" s="4">
        <v>9328</v>
      </c>
      <c r="H799" s="3">
        <f t="shared" si="25"/>
        <v>3.835439460616047E-3</v>
      </c>
      <c r="I799" s="3">
        <f t="shared" si="24"/>
        <v>1.3813511595628195E-2</v>
      </c>
    </row>
    <row r="800" spans="1:9" x14ac:dyDescent="0.3">
      <c r="A800" s="7">
        <v>45673</v>
      </c>
      <c r="B800" s="5" t="s">
        <v>22</v>
      </c>
      <c r="C800" s="5">
        <v>490.7</v>
      </c>
      <c r="D800" s="5">
        <v>494.84</v>
      </c>
      <c r="E800" s="5">
        <v>486.55</v>
      </c>
      <c r="F800" s="5">
        <v>490.76</v>
      </c>
      <c r="G800" s="5">
        <v>36010</v>
      </c>
      <c r="H800" s="3">
        <f t="shared" si="25"/>
        <v>-1.3111325611325575E-2</v>
      </c>
      <c r="I800" s="3">
        <f t="shared" si="24"/>
        <v>1.3845006928520542E-2</v>
      </c>
    </row>
    <row r="801" spans="1:9" x14ac:dyDescent="0.3">
      <c r="A801" s="6">
        <v>45674</v>
      </c>
      <c r="B801" s="4" t="s">
        <v>22</v>
      </c>
      <c r="C801" s="4">
        <v>490.13</v>
      </c>
      <c r="D801" s="4">
        <v>496.99</v>
      </c>
      <c r="E801" s="4">
        <v>483.28</v>
      </c>
      <c r="F801" s="4">
        <v>490.16</v>
      </c>
      <c r="G801" s="4">
        <v>9640</v>
      </c>
      <c r="H801" s="3">
        <f t="shared" si="25"/>
        <v>-1.2225935284048534E-3</v>
      </c>
      <c r="I801" s="3">
        <f t="shared" si="24"/>
        <v>1.3825663074728297E-2</v>
      </c>
    </row>
    <row r="802" spans="1:9" x14ac:dyDescent="0.3">
      <c r="A802" s="7">
        <v>45677</v>
      </c>
      <c r="B802" s="5" t="s">
        <v>22</v>
      </c>
      <c r="C802" s="5">
        <v>485.23</v>
      </c>
      <c r="D802" s="5">
        <v>487.81</v>
      </c>
      <c r="E802" s="5">
        <v>482.65</v>
      </c>
      <c r="F802" s="5">
        <v>485.83</v>
      </c>
      <c r="G802" s="5">
        <v>38004</v>
      </c>
      <c r="H802" s="3">
        <f t="shared" si="25"/>
        <v>-8.8338501713726963E-3</v>
      </c>
      <c r="I802" s="3">
        <f t="shared" si="24"/>
        <v>1.3921669542692283E-2</v>
      </c>
    </row>
    <row r="803" spans="1:9" x14ac:dyDescent="0.3">
      <c r="A803" s="6">
        <v>45678</v>
      </c>
      <c r="B803" s="4" t="s">
        <v>22</v>
      </c>
      <c r="C803" s="4">
        <v>484.65</v>
      </c>
      <c r="D803" s="4">
        <v>491.91</v>
      </c>
      <c r="E803" s="4">
        <v>477.39</v>
      </c>
      <c r="F803" s="4">
        <v>483.5</v>
      </c>
      <c r="G803" s="4">
        <v>13207</v>
      </c>
      <c r="H803" s="3">
        <f t="shared" si="25"/>
        <v>-4.7959162670069451E-3</v>
      </c>
      <c r="I803" s="3">
        <f t="shared" si="24"/>
        <v>1.3909773361189886E-2</v>
      </c>
    </row>
    <row r="804" spans="1:9" x14ac:dyDescent="0.3">
      <c r="A804" s="7">
        <v>45679</v>
      </c>
      <c r="B804" s="5" t="s">
        <v>22</v>
      </c>
      <c r="C804" s="5">
        <v>496.37</v>
      </c>
      <c r="D804" s="5">
        <v>504.5</v>
      </c>
      <c r="E804" s="5">
        <v>488.25</v>
      </c>
      <c r="F804" s="5">
        <v>495.14</v>
      </c>
      <c r="G804" s="5">
        <v>29916</v>
      </c>
      <c r="H804" s="3">
        <f t="shared" si="25"/>
        <v>2.4074457083764191E-2</v>
      </c>
      <c r="I804" s="3">
        <f t="shared" si="24"/>
        <v>1.3961449177365573E-2</v>
      </c>
    </row>
    <row r="805" spans="1:9" x14ac:dyDescent="0.3">
      <c r="A805" s="6">
        <v>45680</v>
      </c>
      <c r="B805" s="4" t="s">
        <v>22</v>
      </c>
      <c r="C805" s="4">
        <v>494.89</v>
      </c>
      <c r="D805" s="4">
        <v>497.14</v>
      </c>
      <c r="E805" s="4">
        <v>492.63</v>
      </c>
      <c r="F805" s="4">
        <v>495.98</v>
      </c>
      <c r="G805" s="4">
        <v>20071</v>
      </c>
      <c r="H805" s="3">
        <f t="shared" si="25"/>
        <v>1.6964898816496988E-3</v>
      </c>
      <c r="I805" s="3">
        <f t="shared" si="24"/>
        <v>1.3813790479703497E-2</v>
      </c>
    </row>
    <row r="806" spans="1:9" x14ac:dyDescent="0.3">
      <c r="A806" s="7">
        <v>45681</v>
      </c>
      <c r="B806" s="5" t="s">
        <v>22</v>
      </c>
      <c r="C806" s="5">
        <v>492.95</v>
      </c>
      <c r="D806" s="5">
        <v>500.27</v>
      </c>
      <c r="E806" s="5">
        <v>485.62</v>
      </c>
      <c r="F806" s="5">
        <v>490.65</v>
      </c>
      <c r="G806" s="5">
        <v>16810</v>
      </c>
      <c r="H806" s="3">
        <f t="shared" si="25"/>
        <v>-1.0746401064559137E-2</v>
      </c>
      <c r="I806" s="3">
        <f t="shared" si="24"/>
        <v>1.3813853655570682E-2</v>
      </c>
    </row>
    <row r="807" spans="1:9" x14ac:dyDescent="0.3">
      <c r="A807" s="6">
        <v>45684</v>
      </c>
      <c r="B807" s="4" t="s">
        <v>22</v>
      </c>
      <c r="C807" s="4">
        <v>497.83</v>
      </c>
      <c r="D807" s="4">
        <v>501.38</v>
      </c>
      <c r="E807" s="4">
        <v>494.27</v>
      </c>
      <c r="F807" s="4">
        <v>499.34</v>
      </c>
      <c r="G807" s="4">
        <v>26396</v>
      </c>
      <c r="H807" s="3">
        <f t="shared" si="25"/>
        <v>1.7711199429328438E-2</v>
      </c>
      <c r="I807" s="3">
        <f t="shared" si="24"/>
        <v>1.3832913311628973E-2</v>
      </c>
    </row>
    <row r="808" spans="1:9" x14ac:dyDescent="0.3">
      <c r="A808" s="7">
        <v>45685</v>
      </c>
      <c r="B808" s="5" t="s">
        <v>22</v>
      </c>
      <c r="C808" s="5">
        <v>506.34</v>
      </c>
      <c r="D808" s="5">
        <v>513.36</v>
      </c>
      <c r="E808" s="5">
        <v>499.33</v>
      </c>
      <c r="F808" s="5">
        <v>505.51</v>
      </c>
      <c r="G808" s="5">
        <v>40082</v>
      </c>
      <c r="H808" s="3">
        <f t="shared" si="25"/>
        <v>1.2356310329635151E-2</v>
      </c>
      <c r="I808" s="3">
        <f t="shared" si="24"/>
        <v>1.3766165266020827E-2</v>
      </c>
    </row>
    <row r="809" spans="1:9" x14ac:dyDescent="0.3">
      <c r="A809" s="6">
        <v>45686</v>
      </c>
      <c r="B809" s="4" t="s">
        <v>22</v>
      </c>
      <c r="C809" s="4">
        <v>510.01</v>
      </c>
      <c r="D809" s="4">
        <v>512.79999999999995</v>
      </c>
      <c r="E809" s="4">
        <v>507.23</v>
      </c>
      <c r="F809" s="4">
        <v>512.09</v>
      </c>
      <c r="G809" s="4">
        <v>41142</v>
      </c>
      <c r="H809" s="3">
        <f t="shared" si="25"/>
        <v>1.301655753595387E-2</v>
      </c>
      <c r="I809" s="3">
        <f t="shared" si="24"/>
        <v>1.3827471931816574E-2</v>
      </c>
    </row>
    <row r="810" spans="1:9" x14ac:dyDescent="0.3">
      <c r="A810" s="7">
        <v>45687</v>
      </c>
      <c r="B810" s="5" t="s">
        <v>22</v>
      </c>
      <c r="C810" s="5">
        <v>502.74</v>
      </c>
      <c r="D810" s="5">
        <v>508.27</v>
      </c>
      <c r="E810" s="5">
        <v>497.21</v>
      </c>
      <c r="F810" s="5">
        <v>499.43</v>
      </c>
      <c r="G810" s="5">
        <v>48897</v>
      </c>
      <c r="H810" s="3">
        <f t="shared" si="25"/>
        <v>-2.4722216797828555E-2</v>
      </c>
      <c r="I810" s="3">
        <f t="shared" si="24"/>
        <v>1.3790558953211294E-2</v>
      </c>
    </row>
    <row r="811" spans="1:9" x14ac:dyDescent="0.3">
      <c r="A811" s="6">
        <v>45688</v>
      </c>
      <c r="B811" s="4" t="s">
        <v>22</v>
      </c>
      <c r="C811" s="4">
        <v>513.21</v>
      </c>
      <c r="D811" s="4">
        <v>514.54999999999995</v>
      </c>
      <c r="E811" s="4">
        <v>511.86</v>
      </c>
      <c r="F811" s="4">
        <v>511.96</v>
      </c>
      <c r="G811" s="4">
        <v>40579</v>
      </c>
      <c r="H811" s="3">
        <f t="shared" si="25"/>
        <v>2.5088601005145813E-2</v>
      </c>
      <c r="I811" s="3">
        <f t="shared" si="24"/>
        <v>1.3900190784236198E-2</v>
      </c>
    </row>
    <row r="812" spans="1:9" x14ac:dyDescent="0.3">
      <c r="A812" s="7">
        <v>45691</v>
      </c>
      <c r="B812" s="5" t="s">
        <v>22</v>
      </c>
      <c r="C812" s="5">
        <v>508.21</v>
      </c>
      <c r="D812" s="5">
        <v>515.58000000000004</v>
      </c>
      <c r="E812" s="5">
        <v>500.84</v>
      </c>
      <c r="F812" s="5">
        <v>508.49</v>
      </c>
      <c r="G812" s="5">
        <v>34272</v>
      </c>
      <c r="H812" s="3">
        <f t="shared" si="25"/>
        <v>-6.7778732713492671E-3</v>
      </c>
      <c r="I812" s="3">
        <f t="shared" si="24"/>
        <v>1.3907178751248516E-2</v>
      </c>
    </row>
    <row r="813" spans="1:9" x14ac:dyDescent="0.3">
      <c r="A813" s="6">
        <v>45692</v>
      </c>
      <c r="B813" s="4" t="s">
        <v>22</v>
      </c>
      <c r="C813" s="4">
        <v>517.07000000000005</v>
      </c>
      <c r="D813" s="4">
        <v>522.6</v>
      </c>
      <c r="E813" s="4">
        <v>511.53</v>
      </c>
      <c r="F813" s="4">
        <v>513.62</v>
      </c>
      <c r="G813" s="4">
        <v>26963</v>
      </c>
      <c r="H813" s="3">
        <f t="shared" si="25"/>
        <v>1.008869397628271E-2</v>
      </c>
      <c r="I813" s="3">
        <f t="shared" si="24"/>
        <v>1.3910612541276896E-2</v>
      </c>
    </row>
    <row r="814" spans="1:9" x14ac:dyDescent="0.3">
      <c r="A814" s="7">
        <v>45693</v>
      </c>
      <c r="B814" s="5" t="s">
        <v>22</v>
      </c>
      <c r="C814" s="5">
        <v>527.91</v>
      </c>
      <c r="D814" s="5">
        <v>533.88</v>
      </c>
      <c r="E814" s="5">
        <v>521.95000000000005</v>
      </c>
      <c r="F814" s="5">
        <v>530.34</v>
      </c>
      <c r="G814" s="5">
        <v>1717</v>
      </c>
      <c r="H814" s="3">
        <f t="shared" si="25"/>
        <v>3.2553249484054414E-2</v>
      </c>
      <c r="I814" s="3">
        <f t="shared" si="24"/>
        <v>1.4051402508020519E-2</v>
      </c>
    </row>
    <row r="815" spans="1:9" x14ac:dyDescent="0.3">
      <c r="A815" s="6">
        <v>45694</v>
      </c>
      <c r="B815" s="4" t="s">
        <v>22</v>
      </c>
      <c r="C815" s="4">
        <v>543.38</v>
      </c>
      <c r="D815" s="4">
        <v>550.64</v>
      </c>
      <c r="E815" s="4">
        <v>536.13</v>
      </c>
      <c r="F815" s="4">
        <v>545.07000000000005</v>
      </c>
      <c r="G815" s="4">
        <v>30100</v>
      </c>
      <c r="H815" s="3">
        <f t="shared" si="25"/>
        <v>2.7774635139721719E-2</v>
      </c>
      <c r="I815" s="3">
        <f t="shared" si="24"/>
        <v>1.3818792374886025E-2</v>
      </c>
    </row>
    <row r="816" spans="1:9" x14ac:dyDescent="0.3">
      <c r="A816" s="7">
        <v>45695</v>
      </c>
      <c r="B816" s="5" t="s">
        <v>22</v>
      </c>
      <c r="C816" s="5">
        <v>541.05999999999995</v>
      </c>
      <c r="D816" s="5">
        <v>543.74</v>
      </c>
      <c r="E816" s="5">
        <v>538.38</v>
      </c>
      <c r="F816" s="5">
        <v>538.53</v>
      </c>
      <c r="G816" s="5">
        <v>44949</v>
      </c>
      <c r="H816" s="3">
        <f t="shared" si="25"/>
        <v>-1.1998458913534182E-2</v>
      </c>
      <c r="I816" s="3">
        <f t="shared" si="24"/>
        <v>1.3683053227123156E-2</v>
      </c>
    </row>
    <row r="817" spans="1:9" x14ac:dyDescent="0.3">
      <c r="A817" s="6">
        <v>45698</v>
      </c>
      <c r="B817" s="4" t="s">
        <v>22</v>
      </c>
      <c r="C817" s="4">
        <v>526.74</v>
      </c>
      <c r="D817" s="4">
        <v>533.04</v>
      </c>
      <c r="E817" s="4">
        <v>520.44000000000005</v>
      </c>
      <c r="F817" s="4">
        <v>528.94000000000005</v>
      </c>
      <c r="G817" s="4">
        <v>44442</v>
      </c>
      <c r="H817" s="3">
        <f t="shared" si="25"/>
        <v>-1.7807735873581636E-2</v>
      </c>
      <c r="I817" s="3">
        <f t="shared" si="24"/>
        <v>1.3634034463863427E-2</v>
      </c>
    </row>
    <row r="818" spans="1:9" x14ac:dyDescent="0.3">
      <c r="A818" s="7">
        <v>45699</v>
      </c>
      <c r="B818" s="5" t="s">
        <v>22</v>
      </c>
      <c r="C818" s="5">
        <v>539.08000000000004</v>
      </c>
      <c r="D818" s="5">
        <v>541.71</v>
      </c>
      <c r="E818" s="5">
        <v>536.45000000000005</v>
      </c>
      <c r="F818" s="5">
        <v>538.69000000000005</v>
      </c>
      <c r="G818" s="5">
        <v>37487</v>
      </c>
      <c r="H818" s="3">
        <f t="shared" si="25"/>
        <v>1.8433092600294926E-2</v>
      </c>
      <c r="I818" s="3">
        <f t="shared" si="24"/>
        <v>1.3533622838695978E-2</v>
      </c>
    </row>
    <row r="819" spans="1:9" x14ac:dyDescent="0.3">
      <c r="A819" s="6">
        <v>45700</v>
      </c>
      <c r="B819" s="4" t="s">
        <v>22</v>
      </c>
      <c r="C819" s="4">
        <v>542.41999999999996</v>
      </c>
      <c r="D819" s="4">
        <v>549.25</v>
      </c>
      <c r="E819" s="4">
        <v>535.58000000000004</v>
      </c>
      <c r="F819" s="4">
        <v>539.78</v>
      </c>
      <c r="G819" s="4">
        <v>39759</v>
      </c>
      <c r="H819" s="3">
        <f t="shared" si="25"/>
        <v>2.0234272030294196E-3</v>
      </c>
      <c r="I819" s="3">
        <f t="shared" si="24"/>
        <v>1.3450631280861542E-2</v>
      </c>
    </row>
    <row r="820" spans="1:9" x14ac:dyDescent="0.3">
      <c r="A820" s="7">
        <v>45701</v>
      </c>
      <c r="B820" s="5" t="s">
        <v>22</v>
      </c>
      <c r="C820" s="5">
        <v>541.35</v>
      </c>
      <c r="D820" s="5">
        <v>546.9</v>
      </c>
      <c r="E820" s="5">
        <v>535.79999999999995</v>
      </c>
      <c r="F820" s="5">
        <v>536.51</v>
      </c>
      <c r="G820" s="5">
        <v>12064</v>
      </c>
      <c r="H820" s="3">
        <f t="shared" si="25"/>
        <v>-6.0580236392604059E-3</v>
      </c>
      <c r="I820" s="3">
        <f t="shared" si="24"/>
        <v>1.3478597196158858E-2</v>
      </c>
    </row>
    <row r="821" spans="1:9" x14ac:dyDescent="0.3">
      <c r="A821" s="6">
        <v>45702</v>
      </c>
      <c r="B821" s="4" t="s">
        <v>22</v>
      </c>
      <c r="C821" s="4">
        <v>543.73</v>
      </c>
      <c r="D821" s="4">
        <v>551.48</v>
      </c>
      <c r="E821" s="4">
        <v>535.99</v>
      </c>
      <c r="F821" s="4">
        <v>540.86</v>
      </c>
      <c r="G821" s="4">
        <v>7476</v>
      </c>
      <c r="H821" s="3">
        <f t="shared" si="25"/>
        <v>8.1079569812305876E-3</v>
      </c>
      <c r="I821" s="3">
        <f t="shared" si="24"/>
        <v>1.34695592239636E-2</v>
      </c>
    </row>
    <row r="822" spans="1:9" x14ac:dyDescent="0.3">
      <c r="A822" s="7">
        <v>45705</v>
      </c>
      <c r="B822" s="5" t="s">
        <v>22</v>
      </c>
      <c r="C822" s="5">
        <v>541.88</v>
      </c>
      <c r="D822" s="5">
        <v>548.55999999999995</v>
      </c>
      <c r="E822" s="5">
        <v>535.20000000000005</v>
      </c>
      <c r="F822" s="5">
        <v>539.88</v>
      </c>
      <c r="G822" s="5">
        <v>23463</v>
      </c>
      <c r="H822" s="3">
        <f t="shared" si="25"/>
        <v>-1.8119291498724589E-3</v>
      </c>
      <c r="I822" s="3">
        <f t="shared" si="24"/>
        <v>1.3778878643347217E-2</v>
      </c>
    </row>
    <row r="823" spans="1:9" x14ac:dyDescent="0.3">
      <c r="A823" s="6">
        <v>45706</v>
      </c>
      <c r="B823" s="4" t="s">
        <v>22</v>
      </c>
      <c r="C823" s="4">
        <v>549.70000000000005</v>
      </c>
      <c r="D823" s="4">
        <v>555.07000000000005</v>
      </c>
      <c r="E823" s="4">
        <v>544.33000000000004</v>
      </c>
      <c r="F823" s="4">
        <v>544.79999999999995</v>
      </c>
      <c r="G823" s="4">
        <v>27946</v>
      </c>
      <c r="H823" s="3">
        <f t="shared" si="25"/>
        <v>9.1131362525004797E-3</v>
      </c>
      <c r="I823" s="3">
        <f t="shared" si="24"/>
        <v>1.377680519274206E-2</v>
      </c>
    </row>
    <row r="824" spans="1:9" x14ac:dyDescent="0.3">
      <c r="A824" s="7">
        <v>45707</v>
      </c>
      <c r="B824" s="5" t="s">
        <v>22</v>
      </c>
      <c r="C824" s="5">
        <v>544.67999999999995</v>
      </c>
      <c r="D824" s="5">
        <v>547.79</v>
      </c>
      <c r="E824" s="5">
        <v>541.57000000000005</v>
      </c>
      <c r="F824" s="5">
        <v>545.39</v>
      </c>
      <c r="G824" s="5">
        <v>23335</v>
      </c>
      <c r="H824" s="3">
        <f t="shared" si="25"/>
        <v>1.0829662261380908E-3</v>
      </c>
      <c r="I824" s="3">
        <f t="shared" si="24"/>
        <v>1.3834898468407708E-2</v>
      </c>
    </row>
    <row r="825" spans="1:9" x14ac:dyDescent="0.3">
      <c r="A825" s="6">
        <v>45708</v>
      </c>
      <c r="B825" s="4" t="s">
        <v>22</v>
      </c>
      <c r="C825" s="4">
        <v>549.97</v>
      </c>
      <c r="D825" s="4">
        <v>557.21</v>
      </c>
      <c r="E825" s="4">
        <v>542.73</v>
      </c>
      <c r="F825" s="4">
        <v>550.51</v>
      </c>
      <c r="G825" s="4">
        <v>23010</v>
      </c>
      <c r="H825" s="3">
        <f t="shared" si="25"/>
        <v>9.3877775536771943E-3</v>
      </c>
      <c r="I825" s="3">
        <f t="shared" si="24"/>
        <v>1.3834958099150215E-2</v>
      </c>
    </row>
    <row r="826" spans="1:9" x14ac:dyDescent="0.3">
      <c r="A826" s="7">
        <v>45709</v>
      </c>
      <c r="B826" s="5" t="s">
        <v>22</v>
      </c>
      <c r="C826" s="5">
        <v>546.23</v>
      </c>
      <c r="D826" s="5">
        <v>548.49</v>
      </c>
      <c r="E826" s="5">
        <v>543.97</v>
      </c>
      <c r="F826" s="5">
        <v>544.47</v>
      </c>
      <c r="G826" s="5">
        <v>44626</v>
      </c>
      <c r="H826" s="3">
        <f t="shared" si="25"/>
        <v>-1.0971644475123003E-2</v>
      </c>
      <c r="I826" s="3">
        <f t="shared" si="24"/>
        <v>1.394382951844148E-2</v>
      </c>
    </row>
    <row r="827" spans="1:9" x14ac:dyDescent="0.3">
      <c r="A827" s="6">
        <v>45712</v>
      </c>
      <c r="B827" s="4" t="s">
        <v>22</v>
      </c>
      <c r="C827" s="4">
        <v>557.51</v>
      </c>
      <c r="D827" s="4">
        <v>564.76</v>
      </c>
      <c r="E827" s="4">
        <v>550.25</v>
      </c>
      <c r="F827" s="4">
        <v>554.46</v>
      </c>
      <c r="G827" s="4">
        <v>34665</v>
      </c>
      <c r="H827" s="3">
        <f t="shared" si="25"/>
        <v>1.8348118353628314E-2</v>
      </c>
      <c r="I827" s="3">
        <f t="shared" si="24"/>
        <v>1.3907355690426716E-2</v>
      </c>
    </row>
    <row r="828" spans="1:9" x14ac:dyDescent="0.3">
      <c r="A828" s="7">
        <v>45713</v>
      </c>
      <c r="B828" s="5" t="s">
        <v>22</v>
      </c>
      <c r="C828" s="5">
        <v>560.48</v>
      </c>
      <c r="D828" s="5">
        <v>566.89</v>
      </c>
      <c r="E828" s="5">
        <v>554.07000000000005</v>
      </c>
      <c r="F828" s="5">
        <v>559.49</v>
      </c>
      <c r="G828" s="5">
        <v>15683</v>
      </c>
      <c r="H828" s="3">
        <f t="shared" si="25"/>
        <v>9.0718897666197239E-3</v>
      </c>
      <c r="I828" s="3">
        <f t="shared" si="24"/>
        <v>1.386244668012987E-2</v>
      </c>
    </row>
    <row r="829" spans="1:9" x14ac:dyDescent="0.3">
      <c r="A829" s="6">
        <v>45714</v>
      </c>
      <c r="B829" s="4" t="s">
        <v>22</v>
      </c>
      <c r="C829" s="4">
        <v>567.22</v>
      </c>
      <c r="D829" s="4">
        <v>571.33000000000004</v>
      </c>
      <c r="E829" s="4">
        <v>563.12</v>
      </c>
      <c r="F829" s="4">
        <v>564.19000000000005</v>
      </c>
      <c r="G829" s="4">
        <v>45535</v>
      </c>
      <c r="H829" s="3">
        <f t="shared" si="25"/>
        <v>8.4005076051404774E-3</v>
      </c>
      <c r="I829" s="3">
        <f t="shared" si="24"/>
        <v>1.3883330144884286E-2</v>
      </c>
    </row>
    <row r="830" spans="1:9" x14ac:dyDescent="0.3">
      <c r="A830" s="7">
        <v>45715</v>
      </c>
      <c r="B830" s="5" t="s">
        <v>22</v>
      </c>
      <c r="C830" s="5">
        <v>559.12</v>
      </c>
      <c r="D830" s="5">
        <v>562.54</v>
      </c>
      <c r="E830" s="5">
        <v>555.70000000000005</v>
      </c>
      <c r="F830" s="5">
        <v>556.44000000000005</v>
      </c>
      <c r="G830" s="5">
        <v>22639</v>
      </c>
      <c r="H830" s="3">
        <f t="shared" si="25"/>
        <v>-1.3736507205019585E-2</v>
      </c>
      <c r="I830" s="3">
        <f t="shared" si="24"/>
        <v>1.3905212838323074E-2</v>
      </c>
    </row>
    <row r="831" spans="1:9" x14ac:dyDescent="0.3">
      <c r="A831" s="6">
        <v>45716</v>
      </c>
      <c r="B831" s="4" t="s">
        <v>22</v>
      </c>
      <c r="C831" s="4">
        <v>567.91999999999996</v>
      </c>
      <c r="D831" s="4">
        <v>573.46</v>
      </c>
      <c r="E831" s="4">
        <v>562.38</v>
      </c>
      <c r="F831" s="4">
        <v>568.62</v>
      </c>
      <c r="G831" s="4">
        <v>4439</v>
      </c>
      <c r="H831" s="3">
        <f t="shared" si="25"/>
        <v>2.1889152469268831E-2</v>
      </c>
      <c r="I831" s="3">
        <f t="shared" si="24"/>
        <v>1.3844315805400102E-2</v>
      </c>
    </row>
    <row r="832" spans="1:9" x14ac:dyDescent="0.3">
      <c r="A832" s="7">
        <v>45719</v>
      </c>
      <c r="B832" s="5" t="s">
        <v>22</v>
      </c>
      <c r="C832" s="5">
        <v>568.36</v>
      </c>
      <c r="D832" s="5">
        <v>577.20000000000005</v>
      </c>
      <c r="E832" s="5">
        <v>559.52</v>
      </c>
      <c r="F832" s="5">
        <v>568.65</v>
      </c>
      <c r="G832" s="5">
        <v>12577</v>
      </c>
      <c r="H832" s="3">
        <f t="shared" si="25"/>
        <v>5.275931201852329E-5</v>
      </c>
      <c r="I832" s="3">
        <f t="shared" si="24"/>
        <v>1.3722036608713994E-2</v>
      </c>
    </row>
    <row r="833" spans="1:9" x14ac:dyDescent="0.3">
      <c r="A833" s="6">
        <v>45720</v>
      </c>
      <c r="B833" s="4" t="s">
        <v>22</v>
      </c>
      <c r="C833" s="4">
        <v>578.29999999999995</v>
      </c>
      <c r="D833" s="4">
        <v>582.74</v>
      </c>
      <c r="E833" s="4">
        <v>573.86</v>
      </c>
      <c r="F833" s="4">
        <v>574.03</v>
      </c>
      <c r="G833" s="4">
        <v>25255</v>
      </c>
      <c r="H833" s="3">
        <f t="shared" si="25"/>
        <v>9.4610041325947341E-3</v>
      </c>
      <c r="I833" s="3">
        <f t="shared" si="24"/>
        <v>1.4022836819764241E-2</v>
      </c>
    </row>
    <row r="834" spans="1:9" x14ac:dyDescent="0.3">
      <c r="A834" s="7">
        <v>45721</v>
      </c>
      <c r="B834" s="5" t="s">
        <v>22</v>
      </c>
      <c r="C834" s="5">
        <v>573.70000000000005</v>
      </c>
      <c r="D834" s="5">
        <v>579.99</v>
      </c>
      <c r="E834" s="5">
        <v>567.41999999999996</v>
      </c>
      <c r="F834" s="5">
        <v>571.84</v>
      </c>
      <c r="G834" s="5">
        <v>36931</v>
      </c>
      <c r="H834" s="3">
        <f t="shared" si="25"/>
        <v>-3.8151316133302111E-3</v>
      </c>
      <c r="I834" s="3">
        <f t="shared" si="24"/>
        <v>1.4004124033388309E-2</v>
      </c>
    </row>
    <row r="835" spans="1:9" x14ac:dyDescent="0.3">
      <c r="A835" s="6">
        <v>45722</v>
      </c>
      <c r="B835" s="4" t="s">
        <v>22</v>
      </c>
      <c r="C835" s="4">
        <v>569.87</v>
      </c>
      <c r="D835" s="4">
        <v>576.09</v>
      </c>
      <c r="E835" s="4">
        <v>563.64</v>
      </c>
      <c r="F835" s="4">
        <v>573.86</v>
      </c>
      <c r="G835" s="4">
        <v>36740</v>
      </c>
      <c r="H835" s="3">
        <f t="shared" si="25"/>
        <v>3.5324566312254857E-3</v>
      </c>
      <c r="I835" s="3">
        <f t="shared" si="24"/>
        <v>1.4000273572911039E-2</v>
      </c>
    </row>
    <row r="836" spans="1:9" x14ac:dyDescent="0.3">
      <c r="A836" s="7">
        <v>45723</v>
      </c>
      <c r="B836" s="5" t="s">
        <v>22</v>
      </c>
      <c r="C836" s="5">
        <v>575.57000000000005</v>
      </c>
      <c r="D836" s="5">
        <v>577.97</v>
      </c>
      <c r="E836" s="5">
        <v>573.16999999999996</v>
      </c>
      <c r="F836" s="5">
        <v>576.15</v>
      </c>
      <c r="G836" s="5">
        <v>18374</v>
      </c>
      <c r="H836" s="3">
        <f t="shared" si="25"/>
        <v>3.9905203359703826E-3</v>
      </c>
      <c r="I836" s="3">
        <f t="shared" si="24"/>
        <v>1.4026837109883231E-2</v>
      </c>
    </row>
    <row r="837" spans="1:9" x14ac:dyDescent="0.3">
      <c r="A837" s="6">
        <v>45726</v>
      </c>
      <c r="B837" s="4" t="s">
        <v>22</v>
      </c>
      <c r="C837" s="4">
        <v>555.85</v>
      </c>
      <c r="D837" s="4">
        <v>562.80999999999995</v>
      </c>
      <c r="E837" s="4">
        <v>548.89</v>
      </c>
      <c r="F837" s="4">
        <v>556.16999999999996</v>
      </c>
      <c r="G837" s="4">
        <v>1489</v>
      </c>
      <c r="H837" s="3">
        <f t="shared" si="25"/>
        <v>-3.4678469148659234E-2</v>
      </c>
      <c r="I837" s="3">
        <f t="shared" si="24"/>
        <v>1.4129819744346664E-2</v>
      </c>
    </row>
    <row r="838" spans="1:9" x14ac:dyDescent="0.3">
      <c r="A838" s="7">
        <v>45727</v>
      </c>
      <c r="B838" s="5" t="s">
        <v>22</v>
      </c>
      <c r="C838" s="5">
        <v>560.1</v>
      </c>
      <c r="D838" s="5">
        <v>566.89</v>
      </c>
      <c r="E838" s="5">
        <v>553.30999999999995</v>
      </c>
      <c r="F838" s="5">
        <v>560.4</v>
      </c>
      <c r="G838" s="5">
        <v>20275</v>
      </c>
      <c r="H838" s="3">
        <f t="shared" si="25"/>
        <v>7.6055882194293444E-3</v>
      </c>
      <c r="I838" s="3">
        <f t="shared" si="24"/>
        <v>1.3949061985208903E-2</v>
      </c>
    </row>
    <row r="839" spans="1:9" x14ac:dyDescent="0.3">
      <c r="A839" s="6">
        <v>45728</v>
      </c>
      <c r="B839" s="4" t="s">
        <v>22</v>
      </c>
      <c r="C839" s="4">
        <v>573.19000000000005</v>
      </c>
      <c r="D839" s="4">
        <v>580.03</v>
      </c>
      <c r="E839" s="4">
        <v>566.35</v>
      </c>
      <c r="F839" s="4">
        <v>574.58000000000004</v>
      </c>
      <c r="G839" s="4">
        <v>33821</v>
      </c>
      <c r="H839" s="3">
        <f t="shared" si="25"/>
        <v>2.530335474660968E-2</v>
      </c>
      <c r="I839" s="3">
        <f t="shared" si="24"/>
        <v>1.3999795435397278E-2</v>
      </c>
    </row>
    <row r="840" spans="1:9" x14ac:dyDescent="0.3">
      <c r="A840" s="7">
        <v>45729</v>
      </c>
      <c r="B840" s="5" t="s">
        <v>22</v>
      </c>
      <c r="C840" s="5">
        <v>577.47</v>
      </c>
      <c r="D840" s="5">
        <v>583.11</v>
      </c>
      <c r="E840" s="5">
        <v>571.83000000000004</v>
      </c>
      <c r="F840" s="5">
        <v>578.64</v>
      </c>
      <c r="G840" s="5">
        <v>39712</v>
      </c>
      <c r="H840" s="3">
        <f t="shared" si="25"/>
        <v>7.0660308399177578E-3</v>
      </c>
      <c r="I840" s="3">
        <f t="shared" si="24"/>
        <v>1.3852505247883017E-2</v>
      </c>
    </row>
    <row r="841" spans="1:9" x14ac:dyDescent="0.3">
      <c r="A841" s="6">
        <v>45730</v>
      </c>
      <c r="B841" s="4" t="s">
        <v>22</v>
      </c>
      <c r="C841" s="4">
        <v>571.99</v>
      </c>
      <c r="D841" s="4">
        <v>574.6</v>
      </c>
      <c r="E841" s="4">
        <v>569.38</v>
      </c>
      <c r="F841" s="4">
        <v>571.84</v>
      </c>
      <c r="G841" s="4">
        <v>2629</v>
      </c>
      <c r="H841" s="3">
        <f t="shared" si="25"/>
        <v>-1.175169362643432E-2</v>
      </c>
      <c r="I841" s="3">
        <f t="shared" si="24"/>
        <v>1.3848187499799344E-2</v>
      </c>
    </row>
    <row r="842" spans="1:9" x14ac:dyDescent="0.3">
      <c r="A842" s="7">
        <v>45733</v>
      </c>
      <c r="B842" s="5" t="s">
        <v>22</v>
      </c>
      <c r="C842" s="5">
        <v>577.51</v>
      </c>
      <c r="D842" s="5">
        <v>586.70000000000005</v>
      </c>
      <c r="E842" s="5">
        <v>568.32000000000005</v>
      </c>
      <c r="F842" s="5">
        <v>576.67999999999995</v>
      </c>
      <c r="G842" s="5">
        <v>46450</v>
      </c>
      <c r="H842" s="3">
        <f t="shared" si="25"/>
        <v>8.4639059876887197E-3</v>
      </c>
      <c r="I842" s="3">
        <f t="shared" si="24"/>
        <v>1.3821843678352975E-2</v>
      </c>
    </row>
    <row r="843" spans="1:9" x14ac:dyDescent="0.3">
      <c r="A843" s="6">
        <v>45734</v>
      </c>
      <c r="B843" s="4" t="s">
        <v>22</v>
      </c>
      <c r="C843" s="4">
        <v>585.22</v>
      </c>
      <c r="D843" s="4">
        <v>586.76</v>
      </c>
      <c r="E843" s="4">
        <v>583.66999999999996</v>
      </c>
      <c r="F843" s="4">
        <v>584.57000000000005</v>
      </c>
      <c r="G843" s="4">
        <v>19945</v>
      </c>
      <c r="H843" s="3">
        <f t="shared" si="25"/>
        <v>1.3681764583478013E-2</v>
      </c>
      <c r="I843" s="3">
        <f t="shared" si="24"/>
        <v>1.3815671442362315E-2</v>
      </c>
    </row>
    <row r="844" spans="1:9" x14ac:dyDescent="0.3">
      <c r="A844" s="7">
        <v>45735</v>
      </c>
      <c r="B844" s="5" t="s">
        <v>22</v>
      </c>
      <c r="C844" s="5">
        <v>586.66999999999996</v>
      </c>
      <c r="D844" s="5">
        <v>590.07000000000005</v>
      </c>
      <c r="E844" s="5">
        <v>583.27</v>
      </c>
      <c r="F844" s="5">
        <v>588.49</v>
      </c>
      <c r="G844" s="5">
        <v>5886</v>
      </c>
      <c r="H844" s="3">
        <f t="shared" si="25"/>
        <v>6.705783738474364E-3</v>
      </c>
      <c r="I844" s="3">
        <f t="shared" si="24"/>
        <v>1.3883228996799278E-2</v>
      </c>
    </row>
    <row r="845" spans="1:9" x14ac:dyDescent="0.3">
      <c r="A845" s="6">
        <v>45736</v>
      </c>
      <c r="B845" s="4" t="s">
        <v>22</v>
      </c>
      <c r="C845" s="4">
        <v>587.28</v>
      </c>
      <c r="D845" s="4">
        <v>595.84</v>
      </c>
      <c r="E845" s="4">
        <v>578.72</v>
      </c>
      <c r="F845" s="4">
        <v>588.08000000000004</v>
      </c>
      <c r="G845" s="4">
        <v>17767</v>
      </c>
      <c r="H845" s="3">
        <f t="shared" si="25"/>
        <v>-6.9669832962321906E-4</v>
      </c>
      <c r="I845" s="3">
        <f t="shared" si="24"/>
        <v>1.4141497367218599E-2</v>
      </c>
    </row>
    <row r="846" spans="1:9" x14ac:dyDescent="0.3">
      <c r="A846" s="7">
        <v>45737</v>
      </c>
      <c r="B846" s="5" t="s">
        <v>22</v>
      </c>
      <c r="C846" s="5">
        <v>586.53</v>
      </c>
      <c r="D846" s="5">
        <v>592.87</v>
      </c>
      <c r="E846" s="5">
        <v>580.17999999999995</v>
      </c>
      <c r="F846" s="5">
        <v>586.42999999999995</v>
      </c>
      <c r="G846" s="5">
        <v>13226</v>
      </c>
      <c r="H846" s="3">
        <f t="shared" si="25"/>
        <v>-2.8057407155490594E-3</v>
      </c>
      <c r="I846" s="3">
        <f t="shared" si="24"/>
        <v>1.4353912486850128E-2</v>
      </c>
    </row>
    <row r="847" spans="1:9" x14ac:dyDescent="0.3">
      <c r="A847" s="6">
        <v>45740</v>
      </c>
      <c r="B847" s="4" t="s">
        <v>22</v>
      </c>
      <c r="C847" s="4">
        <v>586.58000000000004</v>
      </c>
      <c r="D847" s="4">
        <v>592.20000000000005</v>
      </c>
      <c r="E847" s="4">
        <v>580.96</v>
      </c>
      <c r="F847" s="4">
        <v>584.75</v>
      </c>
      <c r="G847" s="4">
        <v>48788</v>
      </c>
      <c r="H847" s="3">
        <f t="shared" si="25"/>
        <v>-2.8647920467915183E-3</v>
      </c>
      <c r="I847" s="3">
        <f t="shared" si="24"/>
        <v>1.4432861359701805E-2</v>
      </c>
    </row>
    <row r="848" spans="1:9" x14ac:dyDescent="0.3">
      <c r="A848" s="7">
        <v>45741</v>
      </c>
      <c r="B848" s="5" t="s">
        <v>22</v>
      </c>
      <c r="C848" s="5">
        <v>592.20000000000005</v>
      </c>
      <c r="D848" s="5">
        <v>599.79999999999995</v>
      </c>
      <c r="E848" s="5">
        <v>584.59</v>
      </c>
      <c r="F848" s="5">
        <v>590.05999999999995</v>
      </c>
      <c r="G848" s="5">
        <v>49908</v>
      </c>
      <c r="H848" s="3">
        <f t="shared" si="25"/>
        <v>9.0808037622914835E-3</v>
      </c>
      <c r="I848" s="3">
        <f t="shared" si="24"/>
        <v>1.4433829964194437E-2</v>
      </c>
    </row>
    <row r="849" spans="1:9" x14ac:dyDescent="0.3">
      <c r="A849" s="6">
        <v>45742</v>
      </c>
      <c r="B849" s="4" t="s">
        <v>22</v>
      </c>
      <c r="C849" s="4">
        <v>578.85</v>
      </c>
      <c r="D849" s="4">
        <v>587.41999999999996</v>
      </c>
      <c r="E849" s="4">
        <v>570.27</v>
      </c>
      <c r="F849" s="4">
        <v>579.83000000000004</v>
      </c>
      <c r="G849" s="4">
        <v>49564</v>
      </c>
      <c r="H849" s="3">
        <f t="shared" si="25"/>
        <v>-1.7337219943734376E-2</v>
      </c>
      <c r="I849" s="3">
        <f t="shared" si="24"/>
        <v>1.4485423308394715E-2</v>
      </c>
    </row>
    <row r="850" spans="1:9" x14ac:dyDescent="0.3">
      <c r="A850" s="7">
        <v>45743</v>
      </c>
      <c r="B850" s="5" t="s">
        <v>22</v>
      </c>
      <c r="C850" s="5">
        <v>577.47</v>
      </c>
      <c r="D850" s="5">
        <v>586.66</v>
      </c>
      <c r="E850" s="5">
        <v>568.27</v>
      </c>
      <c r="F850" s="5">
        <v>577.25</v>
      </c>
      <c r="G850" s="5">
        <v>11006</v>
      </c>
      <c r="H850" s="3">
        <f t="shared" si="25"/>
        <v>-4.4495800493248722E-3</v>
      </c>
      <c r="I850" s="3">
        <f t="shared" si="24"/>
        <v>1.4483953293409402E-2</v>
      </c>
    </row>
    <row r="851" spans="1:9" x14ac:dyDescent="0.3">
      <c r="A851" s="6">
        <v>45744</v>
      </c>
      <c r="B851" s="4" t="s">
        <v>22</v>
      </c>
      <c r="C851" s="4">
        <v>590.28</v>
      </c>
      <c r="D851" s="4">
        <v>600.70000000000005</v>
      </c>
      <c r="E851" s="4">
        <v>579.85</v>
      </c>
      <c r="F851" s="4">
        <v>589.12</v>
      </c>
      <c r="G851" s="4">
        <v>21324</v>
      </c>
      <c r="H851" s="3">
        <f t="shared" si="25"/>
        <v>2.0563014291901265E-2</v>
      </c>
      <c r="I851" s="3">
        <f t="shared" si="24"/>
        <v>1.4475727760971528E-2</v>
      </c>
    </row>
    <row r="852" spans="1:9" x14ac:dyDescent="0.3">
      <c r="A852" s="7">
        <v>45747</v>
      </c>
      <c r="B852" s="5" t="s">
        <v>22</v>
      </c>
      <c r="C852" s="5">
        <v>605.11</v>
      </c>
      <c r="D852" s="5">
        <v>610.51</v>
      </c>
      <c r="E852" s="5">
        <v>599.70000000000005</v>
      </c>
      <c r="F852" s="5">
        <v>601.52</v>
      </c>
      <c r="G852" s="5">
        <v>30063</v>
      </c>
      <c r="H852" s="3">
        <f t="shared" si="25"/>
        <v>2.104834329168926E-2</v>
      </c>
      <c r="I852" s="3">
        <f t="shared" si="24"/>
        <v>1.4403198639672791E-2</v>
      </c>
    </row>
    <row r="853" spans="1:9" x14ac:dyDescent="0.3">
      <c r="A853" s="6">
        <v>45748</v>
      </c>
      <c r="B853" s="4" t="s">
        <v>22</v>
      </c>
      <c r="C853" s="4">
        <v>589.21</v>
      </c>
      <c r="D853" s="4">
        <v>590.92999999999995</v>
      </c>
      <c r="E853" s="4">
        <v>587.49</v>
      </c>
      <c r="F853" s="4">
        <v>590.55999999999995</v>
      </c>
      <c r="G853" s="4">
        <v>2093</v>
      </c>
      <c r="H853" s="3">
        <f t="shared" si="25"/>
        <v>-1.8220508046282811E-2</v>
      </c>
      <c r="I853" s="3">
        <f t="shared" si="24"/>
        <v>1.4337829703043216E-2</v>
      </c>
    </row>
    <row r="854" spans="1:9" x14ac:dyDescent="0.3">
      <c r="A854" s="7">
        <v>45749</v>
      </c>
      <c r="B854" s="5" t="s">
        <v>22</v>
      </c>
      <c r="C854" s="5">
        <v>579.58000000000004</v>
      </c>
      <c r="D854" s="5">
        <v>587.16999999999996</v>
      </c>
      <c r="E854" s="5">
        <v>571.99</v>
      </c>
      <c r="F854" s="5">
        <v>582.34</v>
      </c>
      <c r="G854" s="5">
        <v>6710</v>
      </c>
      <c r="H854" s="3">
        <f t="shared" si="25"/>
        <v>-1.3918992143050519E-2</v>
      </c>
      <c r="I854" s="3">
        <f t="shared" ref="I854:I917" si="26">_xlfn.STDEV.S(H854:H982)</f>
        <v>1.4270069900934016E-2</v>
      </c>
    </row>
    <row r="855" spans="1:9" x14ac:dyDescent="0.3">
      <c r="A855" s="6">
        <v>45750</v>
      </c>
      <c r="B855" s="4" t="s">
        <v>22</v>
      </c>
      <c r="C855" s="4">
        <v>583.5</v>
      </c>
      <c r="D855" s="4">
        <v>586.96</v>
      </c>
      <c r="E855" s="4">
        <v>580.04</v>
      </c>
      <c r="F855" s="4">
        <v>580.49</v>
      </c>
      <c r="G855" s="4">
        <v>34457</v>
      </c>
      <c r="H855" s="3">
        <f t="shared" ref="H855:H917" si="27">IFERROR((F855-F854)/F854,0)</f>
        <v>-3.1768382731737861E-3</v>
      </c>
      <c r="I855" s="3">
        <f t="shared" si="26"/>
        <v>1.4300027185564166E-2</v>
      </c>
    </row>
    <row r="856" spans="1:9" x14ac:dyDescent="0.3">
      <c r="A856" s="7">
        <v>45751</v>
      </c>
      <c r="B856" s="5" t="s">
        <v>22</v>
      </c>
      <c r="C856" s="5">
        <v>589.28</v>
      </c>
      <c r="D856" s="5">
        <v>596.4</v>
      </c>
      <c r="E856" s="5">
        <v>582.16</v>
      </c>
      <c r="F856" s="5">
        <v>587.20000000000005</v>
      </c>
      <c r="G856" s="5">
        <v>1365</v>
      </c>
      <c r="H856" s="3">
        <f t="shared" si="27"/>
        <v>1.1559199986218602E-2</v>
      </c>
      <c r="I856" s="3">
        <f t="shared" si="26"/>
        <v>1.4293550230566752E-2</v>
      </c>
    </row>
    <row r="857" spans="1:9" x14ac:dyDescent="0.3">
      <c r="A857" s="6">
        <v>45754</v>
      </c>
      <c r="B857" s="4" t="s">
        <v>22</v>
      </c>
      <c r="C857" s="4">
        <v>577.20000000000005</v>
      </c>
      <c r="D857" s="4">
        <v>584.16</v>
      </c>
      <c r="E857" s="4">
        <v>570.24</v>
      </c>
      <c r="F857" s="4">
        <v>573.97</v>
      </c>
      <c r="G857" s="4">
        <v>25476</v>
      </c>
      <c r="H857" s="3">
        <f t="shared" si="27"/>
        <v>-2.2530653950953709E-2</v>
      </c>
      <c r="I857" s="3">
        <f t="shared" si="26"/>
        <v>1.4322371085269063E-2</v>
      </c>
    </row>
    <row r="858" spans="1:9" x14ac:dyDescent="0.3">
      <c r="A858" s="7">
        <v>45755</v>
      </c>
      <c r="B858" s="5" t="s">
        <v>22</v>
      </c>
      <c r="C858" s="5">
        <v>572.39</v>
      </c>
      <c r="D858" s="5">
        <v>578.72</v>
      </c>
      <c r="E858" s="5">
        <v>566.05999999999995</v>
      </c>
      <c r="F858" s="5">
        <v>573.71</v>
      </c>
      <c r="G858" s="5">
        <v>33001</v>
      </c>
      <c r="H858" s="3">
        <f t="shared" si="27"/>
        <v>-4.5298534766623845E-4</v>
      </c>
      <c r="I858" s="3">
        <f t="shared" si="26"/>
        <v>1.4193909665855792E-2</v>
      </c>
    </row>
    <row r="859" spans="1:9" x14ac:dyDescent="0.3">
      <c r="A859" s="6">
        <v>45756</v>
      </c>
      <c r="B859" s="4" t="s">
        <v>22</v>
      </c>
      <c r="C859" s="4">
        <v>570.05999999999995</v>
      </c>
      <c r="D859" s="4">
        <v>578.96</v>
      </c>
      <c r="E859" s="4">
        <v>561.16</v>
      </c>
      <c r="F859" s="4">
        <v>570.42999999999995</v>
      </c>
      <c r="G859" s="4">
        <v>22372</v>
      </c>
      <c r="H859" s="3">
        <f t="shared" si="27"/>
        <v>-5.7171741820782034E-3</v>
      </c>
      <c r="I859" s="3">
        <f t="shared" si="26"/>
        <v>1.4207127983418003E-2</v>
      </c>
    </row>
    <row r="860" spans="1:9" x14ac:dyDescent="0.3">
      <c r="A860" s="7">
        <v>45757</v>
      </c>
      <c r="B860" s="5" t="s">
        <v>22</v>
      </c>
      <c r="C860" s="5">
        <v>580.02</v>
      </c>
      <c r="D860" s="5">
        <v>580.96</v>
      </c>
      <c r="E860" s="5">
        <v>579.07000000000005</v>
      </c>
      <c r="F860" s="5">
        <v>580.17999999999995</v>
      </c>
      <c r="G860" s="5">
        <v>28923</v>
      </c>
      <c r="H860" s="3">
        <f t="shared" si="27"/>
        <v>1.7092368914678403E-2</v>
      </c>
      <c r="I860" s="3">
        <f t="shared" si="26"/>
        <v>1.4190876642627919E-2</v>
      </c>
    </row>
    <row r="861" spans="1:9" x14ac:dyDescent="0.3">
      <c r="A861" s="6">
        <v>45758</v>
      </c>
      <c r="B861" s="4" t="s">
        <v>22</v>
      </c>
      <c r="C861" s="4">
        <v>568.01</v>
      </c>
      <c r="D861" s="4">
        <v>578.45000000000005</v>
      </c>
      <c r="E861" s="4">
        <v>557.57000000000005</v>
      </c>
      <c r="F861" s="4">
        <v>568.17999999999995</v>
      </c>
      <c r="G861" s="4">
        <v>10306</v>
      </c>
      <c r="H861" s="3">
        <f t="shared" si="27"/>
        <v>-2.0683236237029889E-2</v>
      </c>
      <c r="I861" s="3">
        <f t="shared" si="26"/>
        <v>1.4130286406787115E-2</v>
      </c>
    </row>
    <row r="862" spans="1:9" x14ac:dyDescent="0.3">
      <c r="A862" s="7">
        <v>45761</v>
      </c>
      <c r="B862" s="5" t="s">
        <v>22</v>
      </c>
      <c r="C862" s="5">
        <v>568.69000000000005</v>
      </c>
      <c r="D862" s="5">
        <v>578.16</v>
      </c>
      <c r="E862" s="5">
        <v>559.22</v>
      </c>
      <c r="F862" s="5">
        <v>568.98</v>
      </c>
      <c r="G862" s="5">
        <v>38228</v>
      </c>
      <c r="H862" s="3">
        <f t="shared" si="27"/>
        <v>1.4080045056145381E-3</v>
      </c>
      <c r="I862" s="3">
        <f t="shared" si="26"/>
        <v>1.4053306069353195E-2</v>
      </c>
    </row>
    <row r="863" spans="1:9" x14ac:dyDescent="0.3">
      <c r="A863" s="6">
        <v>45762</v>
      </c>
      <c r="B863" s="4" t="s">
        <v>22</v>
      </c>
      <c r="C863" s="4">
        <v>565.70000000000005</v>
      </c>
      <c r="D863" s="4">
        <v>571.58000000000004</v>
      </c>
      <c r="E863" s="4">
        <v>559.83000000000004</v>
      </c>
      <c r="F863" s="4">
        <v>566.29999999999995</v>
      </c>
      <c r="G863" s="4">
        <v>20212</v>
      </c>
      <c r="H863" s="3">
        <f t="shared" si="27"/>
        <v>-4.7101831347324393E-3</v>
      </c>
      <c r="I863" s="3">
        <f t="shared" si="26"/>
        <v>1.4075871763167632E-2</v>
      </c>
    </row>
    <row r="864" spans="1:9" x14ac:dyDescent="0.3">
      <c r="A864" s="7">
        <v>45763</v>
      </c>
      <c r="B864" s="5" t="s">
        <v>22</v>
      </c>
      <c r="C864" s="5">
        <v>577.64</v>
      </c>
      <c r="D864" s="5">
        <v>578.52</v>
      </c>
      <c r="E864" s="5">
        <v>576.76</v>
      </c>
      <c r="F864" s="5">
        <v>577.02</v>
      </c>
      <c r="G864" s="5">
        <v>5594</v>
      </c>
      <c r="H864" s="3">
        <f t="shared" si="27"/>
        <v>1.8929895814939129E-2</v>
      </c>
      <c r="I864" s="3">
        <f t="shared" si="26"/>
        <v>1.4145228736045456E-2</v>
      </c>
    </row>
    <row r="865" spans="1:9" x14ac:dyDescent="0.3">
      <c r="A865" s="6">
        <v>45764</v>
      </c>
      <c r="B865" s="4" t="s">
        <v>22</v>
      </c>
      <c r="C865" s="4">
        <v>583.79999999999995</v>
      </c>
      <c r="D865" s="4">
        <v>586.24</v>
      </c>
      <c r="E865" s="4">
        <v>581.36</v>
      </c>
      <c r="F865" s="4">
        <v>581.52</v>
      </c>
      <c r="G865" s="4">
        <v>30179</v>
      </c>
      <c r="H865" s="3">
        <f t="shared" si="27"/>
        <v>7.7986898201102221E-3</v>
      </c>
      <c r="I865" s="3">
        <f t="shared" si="26"/>
        <v>1.4068487787582552E-2</v>
      </c>
    </row>
    <row r="866" spans="1:9" x14ac:dyDescent="0.3">
      <c r="A866" s="7">
        <v>45765</v>
      </c>
      <c r="B866" s="5" t="s">
        <v>22</v>
      </c>
      <c r="C866" s="5">
        <v>579.82000000000005</v>
      </c>
      <c r="D866" s="5">
        <v>584.94000000000005</v>
      </c>
      <c r="E866" s="5">
        <v>574.70000000000005</v>
      </c>
      <c r="F866" s="5">
        <v>577.38</v>
      </c>
      <c r="G866" s="5">
        <v>33933</v>
      </c>
      <c r="H866" s="3">
        <f t="shared" si="27"/>
        <v>-7.1192736277341908E-3</v>
      </c>
      <c r="I866" s="3">
        <f t="shared" si="26"/>
        <v>1.4155450546116345E-2</v>
      </c>
    </row>
    <row r="867" spans="1:9" x14ac:dyDescent="0.3">
      <c r="A867" s="6">
        <v>45768</v>
      </c>
      <c r="B867" s="4" t="s">
        <v>22</v>
      </c>
      <c r="C867" s="4">
        <v>578.51</v>
      </c>
      <c r="D867" s="4">
        <v>583.96</v>
      </c>
      <c r="E867" s="4">
        <v>573.05999999999995</v>
      </c>
      <c r="F867" s="4">
        <v>583.76</v>
      </c>
      <c r="G867" s="4">
        <v>18375</v>
      </c>
      <c r="H867" s="3">
        <f t="shared" si="27"/>
        <v>1.1049915133880626E-2</v>
      </c>
      <c r="I867" s="3">
        <f t="shared" si="26"/>
        <v>1.4131257132564131E-2</v>
      </c>
    </row>
    <row r="868" spans="1:9" x14ac:dyDescent="0.3">
      <c r="A868" s="7">
        <v>45769</v>
      </c>
      <c r="B868" s="5" t="s">
        <v>22</v>
      </c>
      <c r="C868" s="5">
        <v>582.07000000000005</v>
      </c>
      <c r="D868" s="5">
        <v>584.64</v>
      </c>
      <c r="E868" s="5">
        <v>579.51</v>
      </c>
      <c r="F868" s="5">
        <v>581.04999999999995</v>
      </c>
      <c r="G868" s="5">
        <v>37607</v>
      </c>
      <c r="H868" s="3">
        <f t="shared" si="27"/>
        <v>-4.6423187611347753E-3</v>
      </c>
      <c r="I868" s="3">
        <f t="shared" si="26"/>
        <v>1.4110554415103721E-2</v>
      </c>
    </row>
    <row r="869" spans="1:9" x14ac:dyDescent="0.3">
      <c r="A869" s="6">
        <v>45770</v>
      </c>
      <c r="B869" s="4" t="s">
        <v>22</v>
      </c>
      <c r="C869" s="4">
        <v>588.88</v>
      </c>
      <c r="D869" s="4">
        <v>595.84</v>
      </c>
      <c r="E869" s="4">
        <v>581.91999999999996</v>
      </c>
      <c r="F869" s="4">
        <v>588.54999999999995</v>
      </c>
      <c r="G869" s="4">
        <v>47287</v>
      </c>
      <c r="H869" s="3">
        <f t="shared" si="27"/>
        <v>1.290766715428965E-2</v>
      </c>
      <c r="I869" s="3">
        <f t="shared" si="26"/>
        <v>1.417070018182588E-2</v>
      </c>
    </row>
    <row r="870" spans="1:9" x14ac:dyDescent="0.3">
      <c r="A870" s="7">
        <v>45771</v>
      </c>
      <c r="B870" s="5" t="s">
        <v>22</v>
      </c>
      <c r="C870" s="5">
        <v>587.01</v>
      </c>
      <c r="D870" s="5">
        <v>591.80999999999995</v>
      </c>
      <c r="E870" s="5">
        <v>582.21</v>
      </c>
      <c r="F870" s="5">
        <v>586.94000000000005</v>
      </c>
      <c r="G870" s="5">
        <v>11776</v>
      </c>
      <c r="H870" s="3">
        <f t="shared" si="27"/>
        <v>-2.7355364879787613E-3</v>
      </c>
      <c r="I870" s="3">
        <f t="shared" si="26"/>
        <v>1.4189415111632915E-2</v>
      </c>
    </row>
    <row r="871" spans="1:9" x14ac:dyDescent="0.3">
      <c r="A871" s="6">
        <v>45772</v>
      </c>
      <c r="B871" s="4" t="s">
        <v>22</v>
      </c>
      <c r="C871" s="4">
        <v>591.54</v>
      </c>
      <c r="D871" s="4">
        <v>595.75</v>
      </c>
      <c r="E871" s="4">
        <v>587.33000000000004</v>
      </c>
      <c r="F871" s="4">
        <v>594.92999999999995</v>
      </c>
      <c r="G871" s="4">
        <v>9210</v>
      </c>
      <c r="H871" s="3">
        <f t="shared" si="27"/>
        <v>1.3612975772651199E-2</v>
      </c>
      <c r="I871" s="3">
        <f t="shared" si="26"/>
        <v>1.4335573875525184E-2</v>
      </c>
    </row>
    <row r="872" spans="1:9" x14ac:dyDescent="0.3">
      <c r="A872" s="7">
        <v>45775</v>
      </c>
      <c r="B872" s="5" t="s">
        <v>22</v>
      </c>
      <c r="C872" s="5">
        <v>596.76</v>
      </c>
      <c r="D872" s="5">
        <v>603.64</v>
      </c>
      <c r="E872" s="5">
        <v>589.88</v>
      </c>
      <c r="F872" s="5">
        <v>598.35</v>
      </c>
      <c r="G872" s="5">
        <v>40850</v>
      </c>
      <c r="H872" s="3">
        <f t="shared" si="27"/>
        <v>5.7485754626595952E-3</v>
      </c>
      <c r="I872" s="3">
        <f t="shared" si="26"/>
        <v>1.4311548982768599E-2</v>
      </c>
    </row>
    <row r="873" spans="1:9" x14ac:dyDescent="0.3">
      <c r="A873" s="6">
        <v>45776</v>
      </c>
      <c r="B873" s="4" t="s">
        <v>22</v>
      </c>
      <c r="C873" s="4">
        <v>623.65</v>
      </c>
      <c r="D873" s="4">
        <v>630.80999999999995</v>
      </c>
      <c r="E873" s="4">
        <v>616.49</v>
      </c>
      <c r="F873" s="4">
        <v>623.59</v>
      </c>
      <c r="G873" s="4">
        <v>12094</v>
      </c>
      <c r="H873" s="3">
        <f t="shared" si="27"/>
        <v>4.2182669006434373E-2</v>
      </c>
      <c r="I873" s="3">
        <f t="shared" si="26"/>
        <v>1.4392629282505232E-2</v>
      </c>
    </row>
    <row r="874" spans="1:9" x14ac:dyDescent="0.3">
      <c r="A874" s="7">
        <v>45777</v>
      </c>
      <c r="B874" s="5" t="s">
        <v>22</v>
      </c>
      <c r="C874" s="5">
        <v>623.32000000000005</v>
      </c>
      <c r="D874" s="5">
        <v>634.89</v>
      </c>
      <c r="E874" s="5">
        <v>611.74</v>
      </c>
      <c r="F874" s="5">
        <v>623.32000000000005</v>
      </c>
      <c r="G874" s="5">
        <v>7838</v>
      </c>
      <c r="H874" s="3">
        <f t="shared" si="27"/>
        <v>-4.3297679565095946E-4</v>
      </c>
      <c r="I874" s="3">
        <f t="shared" si="26"/>
        <v>1.3956772692286953E-2</v>
      </c>
    </row>
    <row r="875" spans="1:9" x14ac:dyDescent="0.3">
      <c r="A875" s="6">
        <v>45778</v>
      </c>
      <c r="B875" s="4" t="s">
        <v>22</v>
      </c>
      <c r="C875" s="4">
        <v>626.39</v>
      </c>
      <c r="D875" s="4">
        <v>634.23</v>
      </c>
      <c r="E875" s="4">
        <v>618.54999999999995</v>
      </c>
      <c r="F875" s="4">
        <v>626.48</v>
      </c>
      <c r="G875" s="4">
        <v>5996</v>
      </c>
      <c r="H875" s="3">
        <f t="shared" si="27"/>
        <v>5.0696271578001151E-3</v>
      </c>
      <c r="I875" s="3">
        <f t="shared" si="26"/>
        <v>1.396731851286233E-2</v>
      </c>
    </row>
    <row r="876" spans="1:9" x14ac:dyDescent="0.3">
      <c r="A876" s="7">
        <v>45779</v>
      </c>
      <c r="B876" s="5" t="s">
        <v>22</v>
      </c>
      <c r="C876" s="5">
        <v>622.95000000000005</v>
      </c>
      <c r="D876" s="5">
        <v>635.26</v>
      </c>
      <c r="E876" s="5">
        <v>610.64</v>
      </c>
      <c r="F876" s="5">
        <v>622.86</v>
      </c>
      <c r="G876" s="5">
        <v>15211</v>
      </c>
      <c r="H876" s="3">
        <f t="shared" si="27"/>
        <v>-5.7783169454731264E-3</v>
      </c>
      <c r="I876" s="3">
        <f t="shared" si="26"/>
        <v>1.4126965395144429E-2</v>
      </c>
    </row>
    <row r="877" spans="1:9" x14ac:dyDescent="0.3">
      <c r="A877" s="6">
        <v>45782</v>
      </c>
      <c r="B877" s="4" t="s">
        <v>22</v>
      </c>
      <c r="C877" s="4">
        <v>625.52</v>
      </c>
      <c r="D877" s="4">
        <v>633.76</v>
      </c>
      <c r="E877" s="4">
        <v>617.28</v>
      </c>
      <c r="F877" s="4">
        <v>623.03</v>
      </c>
      <c r="G877" s="4">
        <v>25229</v>
      </c>
      <c r="H877" s="3">
        <f t="shared" si="27"/>
        <v>2.7293452782320117E-4</v>
      </c>
      <c r="I877" s="3">
        <f t="shared" si="26"/>
        <v>1.4124460234308285E-2</v>
      </c>
    </row>
    <row r="878" spans="1:9" x14ac:dyDescent="0.3">
      <c r="A878" s="7">
        <v>45783</v>
      </c>
      <c r="B878" s="5" t="s">
        <v>22</v>
      </c>
      <c r="C878" s="5">
        <v>605.57000000000005</v>
      </c>
      <c r="D878" s="5">
        <v>609.47</v>
      </c>
      <c r="E878" s="5">
        <v>601.67999999999995</v>
      </c>
      <c r="F878" s="5">
        <v>602.32000000000005</v>
      </c>
      <c r="G878" s="5">
        <v>29554</v>
      </c>
      <c r="H878" s="3">
        <f t="shared" si="27"/>
        <v>-3.3240774922555776E-2</v>
      </c>
      <c r="I878" s="3">
        <f t="shared" si="26"/>
        <v>1.4124437569931106E-2</v>
      </c>
    </row>
    <row r="879" spans="1:9" x14ac:dyDescent="0.3">
      <c r="A879" s="6">
        <v>45784</v>
      </c>
      <c r="B879" s="4" t="s">
        <v>22</v>
      </c>
      <c r="C879" s="4">
        <v>608.86</v>
      </c>
      <c r="D879" s="4">
        <v>616.1</v>
      </c>
      <c r="E879" s="4">
        <v>601.62</v>
      </c>
      <c r="F879" s="4">
        <v>606.01</v>
      </c>
      <c r="G879" s="4">
        <v>40605</v>
      </c>
      <c r="H879" s="3">
        <f t="shared" si="27"/>
        <v>6.1263115951652623E-3</v>
      </c>
      <c r="I879" s="3">
        <f t="shared" si="26"/>
        <v>1.3878075054394458E-2</v>
      </c>
    </row>
    <row r="880" spans="1:9" x14ac:dyDescent="0.3">
      <c r="A880" s="7">
        <v>45785</v>
      </c>
      <c r="B880" s="5" t="s">
        <v>22</v>
      </c>
      <c r="C880" s="5">
        <v>612.99</v>
      </c>
      <c r="D880" s="5">
        <v>621.1</v>
      </c>
      <c r="E880" s="5">
        <v>604.89</v>
      </c>
      <c r="F880" s="5">
        <v>616.5</v>
      </c>
      <c r="G880" s="5">
        <v>26515</v>
      </c>
      <c r="H880" s="3">
        <f t="shared" si="27"/>
        <v>1.7309945380439281E-2</v>
      </c>
      <c r="I880" s="3">
        <f t="shared" si="26"/>
        <v>1.3893026658403715E-2</v>
      </c>
    </row>
    <row r="881" spans="1:9" x14ac:dyDescent="0.3">
      <c r="A881" s="6">
        <v>45786</v>
      </c>
      <c r="B881" s="4" t="s">
        <v>22</v>
      </c>
      <c r="C881" s="4">
        <v>618.54999999999995</v>
      </c>
      <c r="D881" s="4">
        <v>625.92999999999995</v>
      </c>
      <c r="E881" s="4">
        <v>611.16999999999996</v>
      </c>
      <c r="F881" s="4">
        <v>619.73</v>
      </c>
      <c r="G881" s="4">
        <v>33254</v>
      </c>
      <c r="H881" s="3">
        <f t="shared" si="27"/>
        <v>5.2392538523925681E-3</v>
      </c>
      <c r="I881" s="3">
        <f t="shared" si="26"/>
        <v>1.3868784153238186E-2</v>
      </c>
    </row>
    <row r="882" spans="1:9" x14ac:dyDescent="0.3">
      <c r="A882" s="7">
        <v>45789</v>
      </c>
      <c r="B882" s="5" t="s">
        <v>22</v>
      </c>
      <c r="C882" s="5">
        <v>615.22</v>
      </c>
      <c r="D882" s="5">
        <v>621.58000000000004</v>
      </c>
      <c r="E882" s="5">
        <v>608.85</v>
      </c>
      <c r="F882" s="5">
        <v>609.70000000000005</v>
      </c>
      <c r="G882" s="5">
        <v>1917</v>
      </c>
      <c r="H882" s="3">
        <f t="shared" si="27"/>
        <v>-1.6184467429364358E-2</v>
      </c>
      <c r="I882" s="3">
        <f t="shared" si="26"/>
        <v>1.3879376966479206E-2</v>
      </c>
    </row>
    <row r="883" spans="1:9" x14ac:dyDescent="0.3">
      <c r="A883" s="6">
        <v>45790</v>
      </c>
      <c r="B883" s="4" t="s">
        <v>22</v>
      </c>
      <c r="C883" s="4">
        <v>600.82000000000005</v>
      </c>
      <c r="D883" s="4">
        <v>605.61</v>
      </c>
      <c r="E883" s="4">
        <v>596.04</v>
      </c>
      <c r="F883" s="4">
        <v>603.72</v>
      </c>
      <c r="G883" s="4">
        <v>40104</v>
      </c>
      <c r="H883" s="3">
        <f t="shared" si="27"/>
        <v>-9.8081023454158079E-3</v>
      </c>
      <c r="I883" s="3">
        <f t="shared" si="26"/>
        <v>1.3797387876177467E-2</v>
      </c>
    </row>
    <row r="884" spans="1:9" x14ac:dyDescent="0.3">
      <c r="A884" s="7">
        <v>45791</v>
      </c>
      <c r="B884" s="5" t="s">
        <v>22</v>
      </c>
      <c r="C884" s="5">
        <v>582.57000000000005</v>
      </c>
      <c r="D884" s="5">
        <v>587.76</v>
      </c>
      <c r="E884" s="5">
        <v>577.39</v>
      </c>
      <c r="F884" s="5">
        <v>585.65</v>
      </c>
      <c r="G884" s="5">
        <v>10941</v>
      </c>
      <c r="H884" s="3">
        <f t="shared" si="27"/>
        <v>-2.9931093884582337E-2</v>
      </c>
      <c r="I884" s="3">
        <f t="shared" si="26"/>
        <v>1.3971810011279522E-2</v>
      </c>
    </row>
    <row r="885" spans="1:9" x14ac:dyDescent="0.3">
      <c r="A885" s="6">
        <v>45792</v>
      </c>
      <c r="B885" s="4" t="s">
        <v>22</v>
      </c>
      <c r="C885" s="4">
        <v>593.82000000000005</v>
      </c>
      <c r="D885" s="4">
        <v>599.94000000000005</v>
      </c>
      <c r="E885" s="4">
        <v>587.69000000000005</v>
      </c>
      <c r="F885" s="4">
        <v>593.05999999999995</v>
      </c>
      <c r="G885" s="4">
        <v>22133</v>
      </c>
      <c r="H885" s="3">
        <f t="shared" si="27"/>
        <v>1.2652608213096505E-2</v>
      </c>
      <c r="I885" s="3">
        <f t="shared" si="26"/>
        <v>1.367302432166941E-2</v>
      </c>
    </row>
    <row r="886" spans="1:9" x14ac:dyDescent="0.3">
      <c r="A886" s="7">
        <v>45793</v>
      </c>
      <c r="B886" s="5" t="s">
        <v>22</v>
      </c>
      <c r="C886" s="5">
        <v>582.07000000000005</v>
      </c>
      <c r="D886" s="5">
        <v>586.44000000000005</v>
      </c>
      <c r="E886" s="5">
        <v>577.70000000000005</v>
      </c>
      <c r="F886" s="5">
        <v>585.73</v>
      </c>
      <c r="G886" s="5">
        <v>13192</v>
      </c>
      <c r="H886" s="3">
        <f t="shared" si="27"/>
        <v>-1.235962634472048E-2</v>
      </c>
      <c r="I886" s="3">
        <f t="shared" si="26"/>
        <v>1.3642900998977872E-2</v>
      </c>
    </row>
    <row r="887" spans="1:9" x14ac:dyDescent="0.3">
      <c r="A887" s="6">
        <v>45796</v>
      </c>
      <c r="B887" s="4" t="s">
        <v>22</v>
      </c>
      <c r="C887" s="4">
        <v>585.13</v>
      </c>
      <c r="D887" s="4">
        <v>592.79999999999995</v>
      </c>
      <c r="E887" s="4">
        <v>577.46</v>
      </c>
      <c r="F887" s="4">
        <v>585.66</v>
      </c>
      <c r="G887" s="4">
        <v>22259</v>
      </c>
      <c r="H887" s="3">
        <f t="shared" si="27"/>
        <v>-1.1950898878331317E-4</v>
      </c>
      <c r="I887" s="3">
        <f t="shared" si="26"/>
        <v>1.3602176129496848E-2</v>
      </c>
    </row>
    <row r="888" spans="1:9" x14ac:dyDescent="0.3">
      <c r="A888" s="7">
        <v>45797</v>
      </c>
      <c r="B888" s="5" t="s">
        <v>22</v>
      </c>
      <c r="C888" s="5">
        <v>583.30999999999995</v>
      </c>
      <c r="D888" s="5">
        <v>589.98</v>
      </c>
      <c r="E888" s="5">
        <v>576.64</v>
      </c>
      <c r="F888" s="5">
        <v>584.66</v>
      </c>
      <c r="G888" s="5">
        <v>48269</v>
      </c>
      <c r="H888" s="3">
        <f t="shared" si="27"/>
        <v>-1.7074753269815252E-3</v>
      </c>
      <c r="I888" s="3">
        <f t="shared" si="26"/>
        <v>1.3688097691870293E-2</v>
      </c>
    </row>
    <row r="889" spans="1:9" x14ac:dyDescent="0.3">
      <c r="A889" s="6">
        <v>45798</v>
      </c>
      <c r="B889" s="4" t="s">
        <v>22</v>
      </c>
      <c r="C889" s="4">
        <v>596.15</v>
      </c>
      <c r="D889" s="4">
        <v>602.25</v>
      </c>
      <c r="E889" s="4">
        <v>590.04999999999995</v>
      </c>
      <c r="F889" s="4">
        <v>595.87</v>
      </c>
      <c r="G889" s="4">
        <v>6213</v>
      </c>
      <c r="H889" s="3">
        <f t="shared" si="27"/>
        <v>1.9173536756405495E-2</v>
      </c>
      <c r="I889" s="3">
        <f t="shared" si="26"/>
        <v>1.381945855895467E-2</v>
      </c>
    </row>
    <row r="890" spans="1:9" x14ac:dyDescent="0.3">
      <c r="A890" s="7">
        <v>45799</v>
      </c>
      <c r="B890" s="5" t="s">
        <v>22</v>
      </c>
      <c r="C890" s="5">
        <v>598.41999999999996</v>
      </c>
      <c r="D890" s="5">
        <v>607.16999999999996</v>
      </c>
      <c r="E890" s="5">
        <v>589.66999999999996</v>
      </c>
      <c r="F890" s="5">
        <v>596.65</v>
      </c>
      <c r="G890" s="5">
        <v>26520</v>
      </c>
      <c r="H890" s="3">
        <f t="shared" si="27"/>
        <v>1.3090103546075029E-3</v>
      </c>
      <c r="I890" s="3">
        <f t="shared" si="26"/>
        <v>1.3762977164636522E-2</v>
      </c>
    </row>
    <row r="891" spans="1:9" x14ac:dyDescent="0.3">
      <c r="A891" s="6">
        <v>45800</v>
      </c>
      <c r="B891" s="4" t="s">
        <v>22</v>
      </c>
      <c r="C891" s="4">
        <v>599.02</v>
      </c>
      <c r="D891" s="4">
        <v>606.24</v>
      </c>
      <c r="E891" s="4">
        <v>591.79999999999995</v>
      </c>
      <c r="F891" s="4">
        <v>602.9</v>
      </c>
      <c r="G891" s="4">
        <v>43570</v>
      </c>
      <c r="H891" s="3">
        <f t="shared" si="27"/>
        <v>1.0475152937232885E-2</v>
      </c>
      <c r="I891" s="3">
        <f t="shared" si="26"/>
        <v>1.376250029597338E-2</v>
      </c>
    </row>
    <row r="892" spans="1:9" x14ac:dyDescent="0.3">
      <c r="A892" s="7">
        <v>45803</v>
      </c>
      <c r="B892" s="5" t="s">
        <v>22</v>
      </c>
      <c r="C892" s="5">
        <v>608.66</v>
      </c>
      <c r="D892" s="5">
        <v>614.41</v>
      </c>
      <c r="E892" s="5">
        <v>602.9</v>
      </c>
      <c r="F892" s="5">
        <v>607.21</v>
      </c>
      <c r="G892" s="5">
        <v>12413</v>
      </c>
      <c r="H892" s="3">
        <f t="shared" si="27"/>
        <v>7.1487808923537226E-3</v>
      </c>
      <c r="I892" s="3">
        <f t="shared" si="26"/>
        <v>1.3864493187911787E-2</v>
      </c>
    </row>
    <row r="893" spans="1:9" x14ac:dyDescent="0.3">
      <c r="A893" s="6">
        <v>45804</v>
      </c>
      <c r="B893" s="4" t="s">
        <v>22</v>
      </c>
      <c r="C893" s="4">
        <v>621.78</v>
      </c>
      <c r="D893" s="4">
        <v>626.53</v>
      </c>
      <c r="E893" s="4">
        <v>617.03</v>
      </c>
      <c r="F893" s="4">
        <v>617.85</v>
      </c>
      <c r="G893" s="4">
        <v>24513</v>
      </c>
      <c r="H893" s="3">
        <f t="shared" si="27"/>
        <v>1.752276807035455E-2</v>
      </c>
      <c r="I893" s="3">
        <f t="shared" si="26"/>
        <v>1.385868000226697E-2</v>
      </c>
    </row>
    <row r="894" spans="1:9" x14ac:dyDescent="0.3">
      <c r="A894" s="7">
        <v>45805</v>
      </c>
      <c r="B894" s="5" t="s">
        <v>22</v>
      </c>
      <c r="C894" s="5">
        <v>612.91999999999996</v>
      </c>
      <c r="D894" s="5">
        <v>617.17999999999995</v>
      </c>
      <c r="E894" s="5">
        <v>608.66</v>
      </c>
      <c r="F894" s="5">
        <v>616.14</v>
      </c>
      <c r="G894" s="5">
        <v>30299</v>
      </c>
      <c r="H894" s="3">
        <f t="shared" si="27"/>
        <v>-2.7676620538966356E-3</v>
      </c>
      <c r="I894" s="3">
        <f t="shared" si="26"/>
        <v>1.379451518158413E-2</v>
      </c>
    </row>
    <row r="895" spans="1:9" x14ac:dyDescent="0.3">
      <c r="A895" s="6">
        <v>45806</v>
      </c>
      <c r="B895" s="4" t="s">
        <v>22</v>
      </c>
      <c r="C895" s="4">
        <v>628.16999999999996</v>
      </c>
      <c r="D895" s="4">
        <v>634.08000000000004</v>
      </c>
      <c r="E895" s="4">
        <v>622.26</v>
      </c>
      <c r="F895" s="4">
        <v>630.97</v>
      </c>
      <c r="G895" s="4">
        <v>23250</v>
      </c>
      <c r="H895" s="3">
        <f t="shared" si="27"/>
        <v>2.4069205050800211E-2</v>
      </c>
      <c r="I895" s="3">
        <f t="shared" si="26"/>
        <v>1.379304214009191E-2</v>
      </c>
    </row>
    <row r="896" spans="1:9" x14ac:dyDescent="0.3">
      <c r="A896" s="7">
        <v>45807</v>
      </c>
      <c r="B896" s="5" t="s">
        <v>22</v>
      </c>
      <c r="C896" s="5">
        <v>611.52</v>
      </c>
      <c r="D896" s="5">
        <v>618.13</v>
      </c>
      <c r="E896" s="5">
        <v>604.91</v>
      </c>
      <c r="F896" s="5">
        <v>615.53</v>
      </c>
      <c r="G896" s="5">
        <v>2262</v>
      </c>
      <c r="H896" s="3">
        <f t="shared" si="27"/>
        <v>-2.4470260075756461E-2</v>
      </c>
      <c r="I896" s="3">
        <f t="shared" si="26"/>
        <v>1.3667668717346856E-2</v>
      </c>
    </row>
    <row r="897" spans="1:9" x14ac:dyDescent="0.3">
      <c r="A897" s="6">
        <v>45810</v>
      </c>
      <c r="B897" s="4" t="s">
        <v>22</v>
      </c>
      <c r="C897" s="4">
        <v>624.28</v>
      </c>
      <c r="D897" s="4">
        <v>630.87</v>
      </c>
      <c r="E897" s="4">
        <v>617.69000000000005</v>
      </c>
      <c r="F897" s="4">
        <v>622.37</v>
      </c>
      <c r="G897" s="4">
        <v>41150</v>
      </c>
      <c r="H897" s="3">
        <f t="shared" si="27"/>
        <v>1.1112374701476828E-2</v>
      </c>
      <c r="I897" s="3">
        <f t="shared" si="26"/>
        <v>1.3496078895621499E-2</v>
      </c>
    </row>
    <row r="898" spans="1:9" x14ac:dyDescent="0.3">
      <c r="A898" s="7">
        <v>45811</v>
      </c>
      <c r="B898" s="5" t="s">
        <v>22</v>
      </c>
      <c r="C898" s="5">
        <v>612.58000000000004</v>
      </c>
      <c r="D898" s="5">
        <v>619.28</v>
      </c>
      <c r="E898" s="5">
        <v>605.87</v>
      </c>
      <c r="F898" s="5">
        <v>615.75</v>
      </c>
      <c r="G898" s="5">
        <v>29850</v>
      </c>
      <c r="H898" s="3">
        <f t="shared" si="27"/>
        <v>-1.0636759483908293E-2</v>
      </c>
      <c r="I898" s="3">
        <f t="shared" si="26"/>
        <v>1.3521705245647494E-2</v>
      </c>
    </row>
    <row r="899" spans="1:9" x14ac:dyDescent="0.3">
      <c r="A899" s="6">
        <v>45812</v>
      </c>
      <c r="B899" s="4" t="s">
        <v>22</v>
      </c>
      <c r="C899" s="4">
        <v>606.78</v>
      </c>
      <c r="D899" s="4">
        <v>612.46</v>
      </c>
      <c r="E899" s="4">
        <v>601.1</v>
      </c>
      <c r="F899" s="4">
        <v>612.09</v>
      </c>
      <c r="G899" s="4">
        <v>47830</v>
      </c>
      <c r="H899" s="3">
        <f t="shared" si="27"/>
        <v>-5.9439707673568298E-3</v>
      </c>
      <c r="I899" s="3">
        <f t="shared" si="26"/>
        <v>1.3518519521437422E-2</v>
      </c>
    </row>
    <row r="900" spans="1:9" x14ac:dyDescent="0.3">
      <c r="A900" s="7">
        <v>45813</v>
      </c>
      <c r="B900" s="5" t="s">
        <v>22</v>
      </c>
      <c r="C900" s="5">
        <v>616.54</v>
      </c>
      <c r="D900" s="5">
        <v>624.08000000000004</v>
      </c>
      <c r="E900" s="5">
        <v>609.01</v>
      </c>
      <c r="F900" s="5">
        <v>616.64</v>
      </c>
      <c r="G900" s="5">
        <v>34998</v>
      </c>
      <c r="H900" s="3">
        <f t="shared" si="27"/>
        <v>7.4335473541471912E-3</v>
      </c>
      <c r="I900" s="3">
        <f t="shared" si="26"/>
        <v>1.3502190637823147E-2</v>
      </c>
    </row>
    <row r="901" spans="1:9" x14ac:dyDescent="0.3">
      <c r="A901" s="6">
        <v>45814</v>
      </c>
      <c r="B901" s="4" t="s">
        <v>22</v>
      </c>
      <c r="C901" s="4">
        <v>626.04</v>
      </c>
      <c r="D901" s="4">
        <v>631.69000000000005</v>
      </c>
      <c r="E901" s="4">
        <v>620.39</v>
      </c>
      <c r="F901" s="4">
        <v>621.16999999999996</v>
      </c>
      <c r="G901" s="4">
        <v>15715</v>
      </c>
      <c r="H901" s="3">
        <f t="shared" si="27"/>
        <v>7.3462636222106463E-3</v>
      </c>
      <c r="I901" s="3">
        <f t="shared" si="26"/>
        <v>1.3524378370411601E-2</v>
      </c>
    </row>
    <row r="902" spans="1:9" x14ac:dyDescent="0.3">
      <c r="A902" s="7">
        <v>45817</v>
      </c>
      <c r="B902" s="5" t="s">
        <v>22</v>
      </c>
      <c r="C902" s="5">
        <v>620.39</v>
      </c>
      <c r="D902" s="5">
        <v>626.91999999999996</v>
      </c>
      <c r="E902" s="5">
        <v>613.87</v>
      </c>
      <c r="F902" s="5">
        <v>626.08000000000004</v>
      </c>
      <c r="G902" s="5">
        <v>14232</v>
      </c>
      <c r="H902" s="3">
        <f t="shared" si="27"/>
        <v>7.9044383985061775E-3</v>
      </c>
      <c r="I902" s="3">
        <f t="shared" si="26"/>
        <v>1.3665737084337756E-2</v>
      </c>
    </row>
    <row r="903" spans="1:9" x14ac:dyDescent="0.3">
      <c r="A903" s="6">
        <v>45818</v>
      </c>
      <c r="B903" s="4" t="s">
        <v>22</v>
      </c>
      <c r="C903" s="4">
        <v>614.02</v>
      </c>
      <c r="D903" s="4">
        <v>623.63</v>
      </c>
      <c r="E903" s="4">
        <v>604.41</v>
      </c>
      <c r="F903" s="4">
        <v>615.39</v>
      </c>
      <c r="G903" s="4">
        <v>26500</v>
      </c>
      <c r="H903" s="3">
        <f t="shared" si="27"/>
        <v>-1.7074495272169778E-2</v>
      </c>
      <c r="I903" s="3">
        <f t="shared" si="26"/>
        <v>1.3716227802153454E-2</v>
      </c>
    </row>
    <row r="904" spans="1:9" x14ac:dyDescent="0.3">
      <c r="A904" s="7">
        <v>45819</v>
      </c>
      <c r="B904" s="5" t="s">
        <v>22</v>
      </c>
      <c r="C904" s="5">
        <v>624.99</v>
      </c>
      <c r="D904" s="5">
        <v>627.94000000000005</v>
      </c>
      <c r="E904" s="5">
        <v>622.04</v>
      </c>
      <c r="F904" s="5">
        <v>626.88</v>
      </c>
      <c r="G904" s="5">
        <v>23449</v>
      </c>
      <c r="H904" s="3">
        <f t="shared" si="27"/>
        <v>1.8671086627992019E-2</v>
      </c>
      <c r="I904" s="3">
        <f t="shared" si="26"/>
        <v>1.3696164523600817E-2</v>
      </c>
    </row>
    <row r="905" spans="1:9" x14ac:dyDescent="0.3">
      <c r="A905" s="6">
        <v>45820</v>
      </c>
      <c r="B905" s="4" t="s">
        <v>22</v>
      </c>
      <c r="C905" s="4">
        <v>621.49</v>
      </c>
      <c r="D905" s="4">
        <v>625.11</v>
      </c>
      <c r="E905" s="4">
        <v>617.87</v>
      </c>
      <c r="F905" s="4">
        <v>619.95000000000005</v>
      </c>
      <c r="G905" s="4">
        <v>26338</v>
      </c>
      <c r="H905" s="3">
        <f t="shared" si="27"/>
        <v>-1.1054747320061176E-2</v>
      </c>
      <c r="I905" s="3">
        <f t="shared" si="26"/>
        <v>1.3669212181071365E-2</v>
      </c>
    </row>
    <row r="906" spans="1:9" x14ac:dyDescent="0.3">
      <c r="A906" s="7">
        <v>45821</v>
      </c>
      <c r="B906" s="5" t="s">
        <v>22</v>
      </c>
      <c r="C906" s="5">
        <v>615.36</v>
      </c>
      <c r="D906" s="5">
        <v>619.89</v>
      </c>
      <c r="E906" s="5">
        <v>610.83000000000004</v>
      </c>
      <c r="F906" s="5">
        <v>614.13</v>
      </c>
      <c r="G906" s="5">
        <v>46961</v>
      </c>
      <c r="H906" s="3">
        <f t="shared" si="27"/>
        <v>-9.387853859182272E-3</v>
      </c>
      <c r="I906" s="3">
        <f t="shared" si="26"/>
        <v>1.3731189522649548E-2</v>
      </c>
    </row>
    <row r="907" spans="1:9" x14ac:dyDescent="0.3">
      <c r="A907" s="6">
        <v>45824</v>
      </c>
      <c r="B907" s="4" t="s">
        <v>22</v>
      </c>
      <c r="C907" s="4">
        <v>616.98</v>
      </c>
      <c r="D907" s="4">
        <v>620.16</v>
      </c>
      <c r="E907" s="4">
        <v>613.79999999999995</v>
      </c>
      <c r="F907" s="4">
        <v>619.23</v>
      </c>
      <c r="G907" s="4">
        <v>20539</v>
      </c>
      <c r="H907" s="3">
        <f t="shared" si="27"/>
        <v>8.3044306580040434E-3</v>
      </c>
      <c r="I907" s="3">
        <f t="shared" si="26"/>
        <v>1.3763542411499369E-2</v>
      </c>
    </row>
    <row r="908" spans="1:9" x14ac:dyDescent="0.3">
      <c r="A908" s="7">
        <v>45825</v>
      </c>
      <c r="B908" s="5" t="s">
        <v>22</v>
      </c>
      <c r="C908" s="5">
        <v>618.47</v>
      </c>
      <c r="D908" s="5">
        <v>629.16</v>
      </c>
      <c r="E908" s="5">
        <v>607.78</v>
      </c>
      <c r="F908" s="5">
        <v>617.15</v>
      </c>
      <c r="G908" s="5">
        <v>15119</v>
      </c>
      <c r="H908" s="3">
        <f t="shared" si="27"/>
        <v>-3.3590103838638968E-3</v>
      </c>
      <c r="I908" s="3">
        <f t="shared" si="26"/>
        <v>1.3759901397406836E-2</v>
      </c>
    </row>
    <row r="909" spans="1:9" x14ac:dyDescent="0.3">
      <c r="A909" s="6">
        <v>45826</v>
      </c>
      <c r="B909" s="4" t="s">
        <v>22</v>
      </c>
      <c r="C909" s="4">
        <v>620.35</v>
      </c>
      <c r="D909" s="4">
        <v>621.12</v>
      </c>
      <c r="E909" s="4">
        <v>619.59</v>
      </c>
      <c r="F909" s="4">
        <v>619.70000000000005</v>
      </c>
      <c r="G909" s="4">
        <v>35710</v>
      </c>
      <c r="H909" s="3">
        <f t="shared" si="27"/>
        <v>4.1318966215669909E-3</v>
      </c>
      <c r="I909" s="3">
        <f t="shared" si="26"/>
        <v>1.3773693737335786E-2</v>
      </c>
    </row>
    <row r="910" spans="1:9" x14ac:dyDescent="0.3">
      <c r="A910" s="7">
        <v>45827</v>
      </c>
      <c r="B910" s="5" t="s">
        <v>22</v>
      </c>
      <c r="C910" s="5">
        <v>606.08000000000004</v>
      </c>
      <c r="D910" s="5">
        <v>612.86</v>
      </c>
      <c r="E910" s="5">
        <v>599.29</v>
      </c>
      <c r="F910" s="5">
        <v>603.23</v>
      </c>
      <c r="G910" s="5">
        <v>26479</v>
      </c>
      <c r="H910" s="3">
        <f t="shared" si="27"/>
        <v>-2.6577376149749921E-2</v>
      </c>
      <c r="I910" s="3">
        <f t="shared" si="26"/>
        <v>1.3895624582378811E-2</v>
      </c>
    </row>
    <row r="911" spans="1:9" x14ac:dyDescent="0.3">
      <c r="A911" s="6">
        <v>45828</v>
      </c>
      <c r="B911" s="4" t="s">
        <v>22</v>
      </c>
      <c r="C911" s="4">
        <v>606.75</v>
      </c>
      <c r="D911" s="4">
        <v>608.20000000000005</v>
      </c>
      <c r="E911" s="4">
        <v>605.29</v>
      </c>
      <c r="F911" s="4">
        <v>605.54</v>
      </c>
      <c r="G911" s="4">
        <v>18033</v>
      </c>
      <c r="H911" s="3">
        <f t="shared" si="27"/>
        <v>3.8293851433117473E-3</v>
      </c>
      <c r="I911" s="3">
        <f t="shared" si="26"/>
        <v>1.3654843581154321E-2</v>
      </c>
    </row>
    <row r="912" spans="1:9" x14ac:dyDescent="0.3">
      <c r="A912" s="7">
        <v>45831</v>
      </c>
      <c r="B912" s="5" t="s">
        <v>22</v>
      </c>
      <c r="C912" s="5">
        <v>606.75</v>
      </c>
      <c r="D912" s="5">
        <v>610.46</v>
      </c>
      <c r="E912" s="5">
        <v>603.03</v>
      </c>
      <c r="F912" s="5">
        <v>607.35</v>
      </c>
      <c r="G912" s="5">
        <v>18420</v>
      </c>
      <c r="H912" s="3">
        <f t="shared" si="27"/>
        <v>2.9890676090762944E-3</v>
      </c>
      <c r="I912" s="3">
        <f t="shared" si="26"/>
        <v>1.3915512832768999E-2</v>
      </c>
    </row>
    <row r="913" spans="1:9" x14ac:dyDescent="0.3">
      <c r="A913" s="6">
        <v>45832</v>
      </c>
      <c r="B913" s="4" t="s">
        <v>22</v>
      </c>
      <c r="C913" s="4">
        <v>602.71</v>
      </c>
      <c r="D913" s="4">
        <v>604.36</v>
      </c>
      <c r="E913" s="4">
        <v>601.05999999999995</v>
      </c>
      <c r="F913" s="4">
        <v>603.6</v>
      </c>
      <c r="G913" s="4">
        <v>12349</v>
      </c>
      <c r="H913" s="3">
        <f t="shared" si="27"/>
        <v>-6.1743640405038276E-3</v>
      </c>
      <c r="I913" s="3">
        <f t="shared" si="26"/>
        <v>1.3926129097281054E-2</v>
      </c>
    </row>
    <row r="914" spans="1:9" x14ac:dyDescent="0.3">
      <c r="A914" s="7">
        <v>45833</v>
      </c>
      <c r="B914" s="5" t="s">
        <v>22</v>
      </c>
      <c r="C914" s="5">
        <v>588.89</v>
      </c>
      <c r="D914" s="5">
        <v>598.74</v>
      </c>
      <c r="E914" s="5">
        <v>579.04</v>
      </c>
      <c r="F914" s="5">
        <v>588.16999999999996</v>
      </c>
      <c r="G914" s="5">
        <v>13453</v>
      </c>
      <c r="H914" s="3">
        <f t="shared" si="27"/>
        <v>-2.556328694499679E-2</v>
      </c>
      <c r="I914" s="3">
        <f t="shared" si="26"/>
        <v>1.3912378797552303E-2</v>
      </c>
    </row>
    <row r="915" spans="1:9" x14ac:dyDescent="0.3">
      <c r="A915" s="6">
        <v>45834</v>
      </c>
      <c r="B915" s="4" t="s">
        <v>22</v>
      </c>
      <c r="C915" s="4">
        <v>590.9</v>
      </c>
      <c r="D915" s="4">
        <v>596.89</v>
      </c>
      <c r="E915" s="4">
        <v>584.91999999999996</v>
      </c>
      <c r="F915" s="4">
        <v>586.74</v>
      </c>
      <c r="G915" s="4">
        <v>16830</v>
      </c>
      <c r="H915" s="3">
        <f t="shared" si="27"/>
        <v>-2.4312698709555913E-3</v>
      </c>
      <c r="I915" s="3">
        <f t="shared" si="26"/>
        <v>1.3707474144591102E-2</v>
      </c>
    </row>
    <row r="916" spans="1:9" x14ac:dyDescent="0.3">
      <c r="A916" s="7">
        <v>45835</v>
      </c>
      <c r="B916" s="5" t="s">
        <v>22</v>
      </c>
      <c r="C916" s="5">
        <v>582.32000000000005</v>
      </c>
      <c r="D916" s="5">
        <v>587.76</v>
      </c>
      <c r="E916" s="5">
        <v>576.87</v>
      </c>
      <c r="F916" s="5">
        <v>586.6</v>
      </c>
      <c r="G916" s="5">
        <v>46066</v>
      </c>
      <c r="H916" s="3">
        <f t="shared" si="27"/>
        <v>-2.3860653781911299E-4</v>
      </c>
      <c r="I916" s="3">
        <f t="shared" si="26"/>
        <v>1.3920527186912777E-2</v>
      </c>
    </row>
    <row r="917" spans="1:9" x14ac:dyDescent="0.3">
      <c r="A917" s="6">
        <v>45838</v>
      </c>
      <c r="B917" s="4" t="s">
        <v>22</v>
      </c>
      <c r="C917" s="4">
        <v>582.63</v>
      </c>
      <c r="D917" s="4">
        <v>590.62</v>
      </c>
      <c r="E917" s="4">
        <v>574.65</v>
      </c>
      <c r="F917" s="4">
        <v>584.03</v>
      </c>
      <c r="G917" s="4">
        <v>11692</v>
      </c>
      <c r="H917" s="3">
        <f t="shared" si="27"/>
        <v>-4.3811796795091206E-3</v>
      </c>
      <c r="I917" s="3">
        <f t="shared" si="26"/>
        <v>1.392136558261097E-2</v>
      </c>
    </row>
    <row r="919" spans="1:9" x14ac:dyDescent="0.3">
      <c r="A919" t="s">
        <v>1192</v>
      </c>
      <c r="B919" t="s">
        <v>1193</v>
      </c>
      <c r="C919" t="s">
        <v>1194</v>
      </c>
      <c r="D919" t="s">
        <v>1195</v>
      </c>
      <c r="E919" t="s">
        <v>1196</v>
      </c>
      <c r="F919" t="s">
        <v>1197</v>
      </c>
      <c r="G919" t="s">
        <v>1198</v>
      </c>
    </row>
    <row r="920" spans="1:9" x14ac:dyDescent="0.3">
      <c r="A920" s="7">
        <v>45658</v>
      </c>
      <c r="B920" s="5" t="s">
        <v>23</v>
      </c>
      <c r="C920" s="5">
        <v>991.39</v>
      </c>
      <c r="D920" s="5">
        <v>1001.97</v>
      </c>
      <c r="E920" s="5">
        <v>980.81</v>
      </c>
      <c r="F920" s="5">
        <v>986.3</v>
      </c>
      <c r="G920" s="5">
        <v>25423</v>
      </c>
      <c r="H920" s="3">
        <f>IFERROR((F920-F919)/F919,0)</f>
        <v>0</v>
      </c>
      <c r="I920" s="3">
        <f>_xlfn.STDEV.S(H920:H1048)</f>
        <v>1.4179884749328157E-2</v>
      </c>
    </row>
    <row r="921" spans="1:9" x14ac:dyDescent="0.3">
      <c r="A921" s="6">
        <v>45659</v>
      </c>
      <c r="B921" s="4" t="s">
        <v>23</v>
      </c>
      <c r="C921" s="4">
        <v>972.56</v>
      </c>
      <c r="D921" s="4">
        <v>983.93</v>
      </c>
      <c r="E921" s="4">
        <v>961.19</v>
      </c>
      <c r="F921" s="4">
        <v>977.8</v>
      </c>
      <c r="G921" s="4">
        <v>2961</v>
      </c>
      <c r="H921" s="3">
        <f>IFERROR((F921-F920)/F920,0)</f>
        <v>-8.6180675250937845E-3</v>
      </c>
      <c r="I921" s="3">
        <f t="shared" ref="I921:I984" si="28">_xlfn.STDEV.S(H921:H1049)</f>
        <v>1.4233583344424972E-2</v>
      </c>
    </row>
    <row r="922" spans="1:9" x14ac:dyDescent="0.3">
      <c r="A922" s="7">
        <v>45660</v>
      </c>
      <c r="B922" s="5" t="s">
        <v>23</v>
      </c>
      <c r="C922" s="5">
        <v>985.67</v>
      </c>
      <c r="D922" s="5">
        <v>997.34</v>
      </c>
      <c r="E922" s="5">
        <v>974</v>
      </c>
      <c r="F922" s="5">
        <v>990.54</v>
      </c>
      <c r="G922" s="5">
        <v>14255</v>
      </c>
      <c r="H922" s="3">
        <f t="shared" ref="H922:H985" si="29">IFERROR((F922-F921)/F921,0)</f>
        <v>1.3029249335242391E-2</v>
      </c>
      <c r="I922" s="3">
        <f t="shared" si="28"/>
        <v>1.4253981219701497E-2</v>
      </c>
    </row>
    <row r="923" spans="1:9" x14ac:dyDescent="0.3">
      <c r="A923" s="6">
        <v>45663</v>
      </c>
      <c r="B923" s="4" t="s">
        <v>23</v>
      </c>
      <c r="C923" s="4">
        <v>997.05</v>
      </c>
      <c r="D923" s="4">
        <v>1010.86</v>
      </c>
      <c r="E923" s="4">
        <v>983.24</v>
      </c>
      <c r="F923" s="4">
        <v>992.23</v>
      </c>
      <c r="G923" s="4">
        <v>21389</v>
      </c>
      <c r="H923" s="3">
        <f t="shared" si="29"/>
        <v>1.7061400852061044E-3</v>
      </c>
      <c r="I923" s="3">
        <f t="shared" si="28"/>
        <v>1.4281380246940803E-2</v>
      </c>
    </row>
    <row r="924" spans="1:9" x14ac:dyDescent="0.3">
      <c r="A924" s="7">
        <v>45664</v>
      </c>
      <c r="B924" s="5" t="s">
        <v>23</v>
      </c>
      <c r="C924" s="5">
        <v>990.9</v>
      </c>
      <c r="D924" s="5">
        <v>992.43</v>
      </c>
      <c r="E924" s="5">
        <v>989.37</v>
      </c>
      <c r="F924" s="5">
        <v>991.2</v>
      </c>
      <c r="G924" s="5">
        <v>44919</v>
      </c>
      <c r="H924" s="3">
        <f t="shared" si="29"/>
        <v>-1.038065771040961E-3</v>
      </c>
      <c r="I924" s="3">
        <f t="shared" si="28"/>
        <v>1.4338559503668238E-2</v>
      </c>
    </row>
    <row r="925" spans="1:9" x14ac:dyDescent="0.3">
      <c r="A925" s="6">
        <v>45665</v>
      </c>
      <c r="B925" s="4" t="s">
        <v>23</v>
      </c>
      <c r="C925" s="4">
        <v>999.71</v>
      </c>
      <c r="D925" s="4">
        <v>1009.49</v>
      </c>
      <c r="E925" s="4">
        <v>989.92</v>
      </c>
      <c r="F925" s="4">
        <v>995.36</v>
      </c>
      <c r="G925" s="4">
        <v>43358</v>
      </c>
      <c r="H925" s="3">
        <f t="shared" si="29"/>
        <v>4.1969330104923005E-3</v>
      </c>
      <c r="I925" s="3">
        <f t="shared" si="28"/>
        <v>1.4392690695694944E-2</v>
      </c>
    </row>
    <row r="926" spans="1:9" x14ac:dyDescent="0.3">
      <c r="A926" s="7">
        <v>45666</v>
      </c>
      <c r="B926" s="5" t="s">
        <v>23</v>
      </c>
      <c r="C926" s="5">
        <v>1000.31</v>
      </c>
      <c r="D926" s="5">
        <v>1014.39</v>
      </c>
      <c r="E926" s="5">
        <v>986.23</v>
      </c>
      <c r="F926" s="5">
        <v>995.12</v>
      </c>
      <c r="G926" s="5">
        <v>32521</v>
      </c>
      <c r="H926" s="3">
        <f t="shared" si="29"/>
        <v>-2.4111879119113595E-4</v>
      </c>
      <c r="I926" s="3">
        <f t="shared" si="28"/>
        <v>1.4450965091592782E-2</v>
      </c>
    </row>
    <row r="927" spans="1:9" x14ac:dyDescent="0.3">
      <c r="A927" s="6">
        <v>45667</v>
      </c>
      <c r="B927" s="4" t="s">
        <v>23</v>
      </c>
      <c r="C927" s="4">
        <v>1016.8</v>
      </c>
      <c r="D927" s="4">
        <v>1018.78</v>
      </c>
      <c r="E927" s="4">
        <v>1014.83</v>
      </c>
      <c r="F927" s="4">
        <v>1014.93</v>
      </c>
      <c r="G927" s="4">
        <v>32349</v>
      </c>
      <c r="H927" s="3">
        <f t="shared" si="29"/>
        <v>1.9907146876758527E-2</v>
      </c>
      <c r="I927" s="3">
        <f t="shared" si="28"/>
        <v>1.4507993718774231E-2</v>
      </c>
    </row>
    <row r="928" spans="1:9" x14ac:dyDescent="0.3">
      <c r="A928" s="7">
        <v>45670</v>
      </c>
      <c r="B928" s="5" t="s">
        <v>23</v>
      </c>
      <c r="C928" s="5">
        <v>1004.74</v>
      </c>
      <c r="D928" s="5">
        <v>1018.95</v>
      </c>
      <c r="E928" s="5">
        <v>990.53</v>
      </c>
      <c r="F928" s="5">
        <v>1005.64</v>
      </c>
      <c r="G928" s="5">
        <v>33703</v>
      </c>
      <c r="H928" s="3">
        <f t="shared" si="29"/>
        <v>-9.1533406244765289E-3</v>
      </c>
      <c r="I928" s="3">
        <f t="shared" si="28"/>
        <v>1.4483392607622519E-2</v>
      </c>
    </row>
    <row r="929" spans="1:9" x14ac:dyDescent="0.3">
      <c r="A929" s="6">
        <v>45671</v>
      </c>
      <c r="B929" s="4" t="s">
        <v>23</v>
      </c>
      <c r="C929" s="4">
        <v>995.94</v>
      </c>
      <c r="D929" s="4">
        <v>1000.42</v>
      </c>
      <c r="E929" s="4">
        <v>991.46</v>
      </c>
      <c r="F929" s="4">
        <v>994.99</v>
      </c>
      <c r="G929" s="4">
        <v>5247</v>
      </c>
      <c r="H929" s="3">
        <f t="shared" si="29"/>
        <v>-1.0590270872280316E-2</v>
      </c>
      <c r="I929" s="3">
        <f t="shared" si="28"/>
        <v>1.4503620457672844E-2</v>
      </c>
    </row>
    <row r="930" spans="1:9" x14ac:dyDescent="0.3">
      <c r="A930" s="7">
        <v>45672</v>
      </c>
      <c r="B930" s="5" t="s">
        <v>23</v>
      </c>
      <c r="C930" s="5">
        <v>978.62</v>
      </c>
      <c r="D930" s="5">
        <v>994.02</v>
      </c>
      <c r="E930" s="5">
        <v>963.22</v>
      </c>
      <c r="F930" s="5">
        <v>978.03</v>
      </c>
      <c r="G930" s="5">
        <v>11703</v>
      </c>
      <c r="H930" s="3">
        <f t="shared" si="29"/>
        <v>-1.704539744118035E-2</v>
      </c>
      <c r="I930" s="3">
        <f t="shared" si="28"/>
        <v>1.4512818903617955E-2</v>
      </c>
    </row>
    <row r="931" spans="1:9" x14ac:dyDescent="0.3">
      <c r="A931" s="6">
        <v>45673</v>
      </c>
      <c r="B931" s="4" t="s">
        <v>23</v>
      </c>
      <c r="C931" s="4">
        <v>974.75</v>
      </c>
      <c r="D931" s="4">
        <v>986.87</v>
      </c>
      <c r="E931" s="4">
        <v>962.64</v>
      </c>
      <c r="F931" s="4">
        <v>971.63</v>
      </c>
      <c r="G931" s="4">
        <v>13392</v>
      </c>
      <c r="H931" s="3">
        <f t="shared" si="29"/>
        <v>-6.5437665511282658E-3</v>
      </c>
      <c r="I931" s="3">
        <f t="shared" si="28"/>
        <v>1.4457310898708281E-2</v>
      </c>
    </row>
    <row r="932" spans="1:9" x14ac:dyDescent="0.3">
      <c r="A932" s="7">
        <v>45674</v>
      </c>
      <c r="B932" s="5" t="s">
        <v>23</v>
      </c>
      <c r="C932" s="5">
        <v>961</v>
      </c>
      <c r="D932" s="5">
        <v>971.3</v>
      </c>
      <c r="E932" s="5">
        <v>950.7</v>
      </c>
      <c r="F932" s="5">
        <v>958.58</v>
      </c>
      <c r="G932" s="5">
        <v>7305</v>
      </c>
      <c r="H932" s="3">
        <f t="shared" si="29"/>
        <v>-1.3431038564062405E-2</v>
      </c>
      <c r="I932" s="3">
        <f t="shared" si="28"/>
        <v>1.4492149952824298E-2</v>
      </c>
    </row>
    <row r="933" spans="1:9" x14ac:dyDescent="0.3">
      <c r="A933" s="6">
        <v>45677</v>
      </c>
      <c r="B933" s="4" t="s">
        <v>23</v>
      </c>
      <c r="C933" s="4">
        <v>966.25</v>
      </c>
      <c r="D933" s="4">
        <v>977.91</v>
      </c>
      <c r="E933" s="4">
        <v>954.59</v>
      </c>
      <c r="F933" s="4">
        <v>961.45</v>
      </c>
      <c r="G933" s="4">
        <v>13427</v>
      </c>
      <c r="H933" s="3">
        <f t="shared" si="29"/>
        <v>2.9940119760479087E-3</v>
      </c>
      <c r="I933" s="3">
        <f t="shared" si="28"/>
        <v>1.4472555102868196E-2</v>
      </c>
    </row>
    <row r="934" spans="1:9" x14ac:dyDescent="0.3">
      <c r="A934" s="7">
        <v>45678</v>
      </c>
      <c r="B934" s="5" t="s">
        <v>23</v>
      </c>
      <c r="C934" s="5">
        <v>967.65</v>
      </c>
      <c r="D934" s="5">
        <v>979.42</v>
      </c>
      <c r="E934" s="5">
        <v>955.89</v>
      </c>
      <c r="F934" s="5">
        <v>961.93</v>
      </c>
      <c r="G934" s="5">
        <v>3230</v>
      </c>
      <c r="H934" s="3">
        <f t="shared" si="29"/>
        <v>4.9924593062551821E-4</v>
      </c>
      <c r="I934" s="3">
        <f t="shared" si="28"/>
        <v>1.4535875353633376E-2</v>
      </c>
    </row>
    <row r="935" spans="1:9" x14ac:dyDescent="0.3">
      <c r="A935" s="6">
        <v>45679</v>
      </c>
      <c r="B935" s="4" t="s">
        <v>23</v>
      </c>
      <c r="C935" s="4">
        <v>946</v>
      </c>
      <c r="D935" s="4">
        <v>951.2</v>
      </c>
      <c r="E935" s="4">
        <v>940.81</v>
      </c>
      <c r="F935" s="4">
        <v>949.17</v>
      </c>
      <c r="G935" s="4">
        <v>27177</v>
      </c>
      <c r="H935" s="3">
        <f t="shared" si="29"/>
        <v>-1.3264998492613799E-2</v>
      </c>
      <c r="I935" s="3">
        <f t="shared" si="28"/>
        <v>1.4597764536667616E-2</v>
      </c>
    </row>
    <row r="936" spans="1:9" x14ac:dyDescent="0.3">
      <c r="A936" s="7">
        <v>45680</v>
      </c>
      <c r="B936" s="5" t="s">
        <v>23</v>
      </c>
      <c r="C936" s="5">
        <v>954.96</v>
      </c>
      <c r="D936" s="5">
        <v>960</v>
      </c>
      <c r="E936" s="5">
        <v>949.92</v>
      </c>
      <c r="F936" s="5">
        <v>956.46</v>
      </c>
      <c r="G936" s="5">
        <v>47040</v>
      </c>
      <c r="H936" s="3">
        <f t="shared" si="29"/>
        <v>7.6803944498878788E-3</v>
      </c>
      <c r="I936" s="3">
        <f t="shared" si="28"/>
        <v>1.4578686978686309E-2</v>
      </c>
    </row>
    <row r="937" spans="1:9" x14ac:dyDescent="0.3">
      <c r="A937" s="6">
        <v>45681</v>
      </c>
      <c r="B937" s="4" t="s">
        <v>23</v>
      </c>
      <c r="C937" s="4">
        <v>975.55</v>
      </c>
      <c r="D937" s="4">
        <v>991.98</v>
      </c>
      <c r="E937" s="4">
        <v>959.11</v>
      </c>
      <c r="F937" s="4">
        <v>975.15</v>
      </c>
      <c r="G937" s="4">
        <v>14780</v>
      </c>
      <c r="H937" s="3">
        <f t="shared" si="29"/>
        <v>1.9540806724797629E-2</v>
      </c>
      <c r="I937" s="3">
        <f t="shared" si="28"/>
        <v>1.4638534394377669E-2</v>
      </c>
    </row>
    <row r="938" spans="1:9" x14ac:dyDescent="0.3">
      <c r="A938" s="7">
        <v>45684</v>
      </c>
      <c r="B938" s="5" t="s">
        <v>23</v>
      </c>
      <c r="C938" s="5">
        <v>981.78</v>
      </c>
      <c r="D938" s="5">
        <v>994.19</v>
      </c>
      <c r="E938" s="5">
        <v>969.38</v>
      </c>
      <c r="F938" s="5">
        <v>979.79</v>
      </c>
      <c r="G938" s="5">
        <v>39652</v>
      </c>
      <c r="H938" s="3">
        <f t="shared" si="29"/>
        <v>4.7582423216940848E-3</v>
      </c>
      <c r="I938" s="3">
        <f t="shared" si="28"/>
        <v>1.4623098983746433E-2</v>
      </c>
    </row>
    <row r="939" spans="1:9" x14ac:dyDescent="0.3">
      <c r="A939" s="6">
        <v>45685</v>
      </c>
      <c r="B939" s="4" t="s">
        <v>23</v>
      </c>
      <c r="C939" s="4">
        <v>950.95</v>
      </c>
      <c r="D939" s="4">
        <v>958.47</v>
      </c>
      <c r="E939" s="4">
        <v>943.42</v>
      </c>
      <c r="F939" s="4">
        <v>949.12</v>
      </c>
      <c r="G939" s="4">
        <v>26901</v>
      </c>
      <c r="H939" s="3">
        <f t="shared" si="29"/>
        <v>-3.1302626072933958E-2</v>
      </c>
      <c r="I939" s="3">
        <f t="shared" si="28"/>
        <v>1.4689279277534046E-2</v>
      </c>
    </row>
    <row r="940" spans="1:9" x14ac:dyDescent="0.3">
      <c r="A940" s="7">
        <v>45686</v>
      </c>
      <c r="B940" s="5" t="s">
        <v>23</v>
      </c>
      <c r="C940" s="5">
        <v>973.88</v>
      </c>
      <c r="D940" s="5">
        <v>985.72</v>
      </c>
      <c r="E940" s="5">
        <v>962.05</v>
      </c>
      <c r="F940" s="5">
        <v>973.41</v>
      </c>
      <c r="G940" s="5">
        <v>17260</v>
      </c>
      <c r="H940" s="3">
        <f t="shared" si="29"/>
        <v>2.5592127444369481E-2</v>
      </c>
      <c r="I940" s="3">
        <f t="shared" si="28"/>
        <v>1.4375149161293151E-2</v>
      </c>
    </row>
    <row r="941" spans="1:9" x14ac:dyDescent="0.3">
      <c r="A941" s="6">
        <v>45687</v>
      </c>
      <c r="B941" s="4" t="s">
        <v>23</v>
      </c>
      <c r="C941" s="4">
        <v>985.89</v>
      </c>
      <c r="D941" s="4">
        <v>989.83</v>
      </c>
      <c r="E941" s="4">
        <v>981.96</v>
      </c>
      <c r="F941" s="4">
        <v>982.85</v>
      </c>
      <c r="G941" s="4">
        <v>42430</v>
      </c>
      <c r="H941" s="3">
        <f t="shared" si="29"/>
        <v>9.6978662639587172E-3</v>
      </c>
      <c r="I941" s="3">
        <f t="shared" si="28"/>
        <v>1.4282237185276402E-2</v>
      </c>
    </row>
    <row r="942" spans="1:9" x14ac:dyDescent="0.3">
      <c r="A942" s="7">
        <v>45688</v>
      </c>
      <c r="B942" s="5" t="s">
        <v>23</v>
      </c>
      <c r="C942" s="5">
        <v>1004.86</v>
      </c>
      <c r="D942" s="5">
        <v>1020.89</v>
      </c>
      <c r="E942" s="5">
        <v>988.84</v>
      </c>
      <c r="F942" s="5">
        <v>1007.61</v>
      </c>
      <c r="G942" s="5">
        <v>14026</v>
      </c>
      <c r="H942" s="3">
        <f t="shared" si="29"/>
        <v>2.5192043546828091E-2</v>
      </c>
      <c r="I942" s="3">
        <f t="shared" si="28"/>
        <v>1.4335940678827227E-2</v>
      </c>
    </row>
    <row r="943" spans="1:9" x14ac:dyDescent="0.3">
      <c r="A943" s="6">
        <v>45691</v>
      </c>
      <c r="B943" s="4" t="s">
        <v>23</v>
      </c>
      <c r="C943" s="4">
        <v>1020.87</v>
      </c>
      <c r="D943" s="4">
        <v>1033.3800000000001</v>
      </c>
      <c r="E943" s="4">
        <v>1008.37</v>
      </c>
      <c r="F943" s="4">
        <v>1021.8</v>
      </c>
      <c r="G943" s="4">
        <v>43946</v>
      </c>
      <c r="H943" s="3">
        <f t="shared" si="29"/>
        <v>1.4082829666239855E-2</v>
      </c>
      <c r="I943" s="3">
        <f t="shared" si="28"/>
        <v>1.4242609185340057E-2</v>
      </c>
    </row>
    <row r="944" spans="1:9" x14ac:dyDescent="0.3">
      <c r="A944" s="7">
        <v>45692</v>
      </c>
      <c r="B944" s="5" t="s">
        <v>23</v>
      </c>
      <c r="C944" s="5">
        <v>1037.24</v>
      </c>
      <c r="D944" s="5">
        <v>1047.33</v>
      </c>
      <c r="E944" s="5">
        <v>1027.1500000000001</v>
      </c>
      <c r="F944" s="5">
        <v>1038.8</v>
      </c>
      <c r="G944" s="5">
        <v>8347</v>
      </c>
      <c r="H944" s="3">
        <f t="shared" si="29"/>
        <v>1.6637306713642594E-2</v>
      </c>
      <c r="I944" s="3">
        <f t="shared" si="28"/>
        <v>1.4269595759122894E-2</v>
      </c>
    </row>
    <row r="945" spans="1:9" x14ac:dyDescent="0.3">
      <c r="A945" s="6">
        <v>45693</v>
      </c>
      <c r="B945" s="4" t="s">
        <v>23</v>
      </c>
      <c r="C945" s="4">
        <v>1033.24</v>
      </c>
      <c r="D945" s="4">
        <v>1041.96</v>
      </c>
      <c r="E945" s="4">
        <v>1024.51</v>
      </c>
      <c r="F945" s="4">
        <v>1041.73</v>
      </c>
      <c r="G945" s="4">
        <v>5668</v>
      </c>
      <c r="H945" s="3">
        <f t="shared" si="29"/>
        <v>2.8205621871390681E-3</v>
      </c>
      <c r="I945" s="3">
        <f t="shared" si="28"/>
        <v>1.4274494990269801E-2</v>
      </c>
    </row>
    <row r="946" spans="1:9" x14ac:dyDescent="0.3">
      <c r="A946" s="7">
        <v>45694</v>
      </c>
      <c r="B946" s="5" t="s">
        <v>23</v>
      </c>
      <c r="C946" s="5">
        <v>1045.6199999999999</v>
      </c>
      <c r="D946" s="5">
        <v>1054.74</v>
      </c>
      <c r="E946" s="5">
        <v>1036.49</v>
      </c>
      <c r="F946" s="5">
        <v>1038.54</v>
      </c>
      <c r="G946" s="5">
        <v>35484</v>
      </c>
      <c r="H946" s="3">
        <f t="shared" si="29"/>
        <v>-3.0622138173999544E-3</v>
      </c>
      <c r="I946" s="3">
        <f t="shared" si="28"/>
        <v>1.4344297329865066E-2</v>
      </c>
    </row>
    <row r="947" spans="1:9" x14ac:dyDescent="0.3">
      <c r="A947" s="6">
        <v>45695</v>
      </c>
      <c r="B947" s="4" t="s">
        <v>23</v>
      </c>
      <c r="C947" s="4">
        <v>1047.29</v>
      </c>
      <c r="D947" s="4">
        <v>1053.3800000000001</v>
      </c>
      <c r="E947" s="4">
        <v>1041.21</v>
      </c>
      <c r="F947" s="4">
        <v>1043.69</v>
      </c>
      <c r="G947" s="4">
        <v>35028</v>
      </c>
      <c r="H947" s="3">
        <f t="shared" si="29"/>
        <v>4.9588845879793659E-3</v>
      </c>
      <c r="I947" s="3">
        <f t="shared" si="28"/>
        <v>1.4403147445126453E-2</v>
      </c>
    </row>
    <row r="948" spans="1:9" x14ac:dyDescent="0.3">
      <c r="A948" s="7">
        <v>45698</v>
      </c>
      <c r="B948" s="5" t="s">
        <v>23</v>
      </c>
      <c r="C948" s="5">
        <v>1038.3699999999999</v>
      </c>
      <c r="D948" s="5">
        <v>1046.77</v>
      </c>
      <c r="E948" s="5">
        <v>1029.98</v>
      </c>
      <c r="F948" s="5">
        <v>1034.6600000000001</v>
      </c>
      <c r="G948" s="5">
        <v>31266</v>
      </c>
      <c r="H948" s="3">
        <f t="shared" si="29"/>
        <v>-8.6519943661431762E-3</v>
      </c>
      <c r="I948" s="3">
        <f t="shared" si="28"/>
        <v>1.4473466575100496E-2</v>
      </c>
    </row>
    <row r="949" spans="1:9" x14ac:dyDescent="0.3">
      <c r="A949" s="6">
        <v>45699</v>
      </c>
      <c r="B949" s="4" t="s">
        <v>23</v>
      </c>
      <c r="C949" s="4">
        <v>1039.08</v>
      </c>
      <c r="D949" s="4">
        <v>1052.96</v>
      </c>
      <c r="E949" s="4">
        <v>1025.2</v>
      </c>
      <c r="F949" s="4">
        <v>1040.58</v>
      </c>
      <c r="G949" s="4">
        <v>15011</v>
      </c>
      <c r="H949" s="3">
        <f t="shared" si="29"/>
        <v>5.7216863510716996E-3</v>
      </c>
      <c r="I949" s="3">
        <f t="shared" si="28"/>
        <v>1.4499893258081587E-2</v>
      </c>
    </row>
    <row r="950" spans="1:9" x14ac:dyDescent="0.3">
      <c r="A950" s="7">
        <v>45700</v>
      </c>
      <c r="B950" s="5" t="s">
        <v>23</v>
      </c>
      <c r="C950" s="5">
        <v>1004.46</v>
      </c>
      <c r="D950" s="5">
        <v>1019.37</v>
      </c>
      <c r="E950" s="5">
        <v>989.55</v>
      </c>
      <c r="F950" s="5">
        <v>1006.94</v>
      </c>
      <c r="G950" s="5">
        <v>40019</v>
      </c>
      <c r="H950" s="3">
        <f t="shared" si="29"/>
        <v>-3.2328124699686593E-2</v>
      </c>
      <c r="I950" s="3">
        <f t="shared" si="28"/>
        <v>1.4571002219456019E-2</v>
      </c>
    </row>
    <row r="951" spans="1:9" x14ac:dyDescent="0.3">
      <c r="A951" s="6">
        <v>45701</v>
      </c>
      <c r="B951" s="4" t="s">
        <v>23</v>
      </c>
      <c r="C951" s="4">
        <v>1007.03</v>
      </c>
      <c r="D951" s="4">
        <v>1009.81</v>
      </c>
      <c r="E951" s="4">
        <v>1004.25</v>
      </c>
      <c r="F951" s="4">
        <v>1007.73</v>
      </c>
      <c r="G951" s="4">
        <v>31663</v>
      </c>
      <c r="H951" s="3">
        <f t="shared" si="29"/>
        <v>7.8455518700216856E-4</v>
      </c>
      <c r="I951" s="3">
        <f t="shared" si="28"/>
        <v>1.4196797835303669E-2</v>
      </c>
    </row>
    <row r="952" spans="1:9" x14ac:dyDescent="0.3">
      <c r="A952" s="7">
        <v>45702</v>
      </c>
      <c r="B952" s="5" t="s">
        <v>23</v>
      </c>
      <c r="C952" s="5">
        <v>1018.61</v>
      </c>
      <c r="D952" s="5">
        <v>1031.27</v>
      </c>
      <c r="E952" s="5">
        <v>1005.95</v>
      </c>
      <c r="F952" s="5">
        <v>1025.19</v>
      </c>
      <c r="G952" s="5">
        <v>42691</v>
      </c>
      <c r="H952" s="3">
        <f t="shared" si="29"/>
        <v>1.7326069482897239E-2</v>
      </c>
      <c r="I952" s="3">
        <f t="shared" si="28"/>
        <v>1.4268215085956345E-2</v>
      </c>
    </row>
    <row r="953" spans="1:9" x14ac:dyDescent="0.3">
      <c r="A953" s="6">
        <v>45705</v>
      </c>
      <c r="B953" s="4" t="s">
        <v>23</v>
      </c>
      <c r="C953" s="4">
        <v>1034.08</v>
      </c>
      <c r="D953" s="4">
        <v>1046.8499999999999</v>
      </c>
      <c r="E953" s="4">
        <v>1021.32</v>
      </c>
      <c r="F953" s="4">
        <v>1026.6500000000001</v>
      </c>
      <c r="G953" s="4">
        <v>32417</v>
      </c>
      <c r="H953" s="3">
        <f t="shared" si="29"/>
        <v>1.4241262595226605E-3</v>
      </c>
      <c r="I953" s="3">
        <f t="shared" si="28"/>
        <v>1.4270254374300833E-2</v>
      </c>
    </row>
    <row r="954" spans="1:9" x14ac:dyDescent="0.3">
      <c r="A954" s="7">
        <v>45706</v>
      </c>
      <c r="B954" s="5" t="s">
        <v>23</v>
      </c>
      <c r="C954" s="5">
        <v>1050.3699999999999</v>
      </c>
      <c r="D954" s="5">
        <v>1058.54</v>
      </c>
      <c r="E954" s="5">
        <v>1042.2</v>
      </c>
      <c r="F954" s="5">
        <v>1049.49</v>
      </c>
      <c r="G954" s="5">
        <v>47326</v>
      </c>
      <c r="H954" s="3">
        <f t="shared" si="29"/>
        <v>2.2247114401207729E-2</v>
      </c>
      <c r="I954" s="3">
        <f t="shared" si="28"/>
        <v>1.4344804182233467E-2</v>
      </c>
    </row>
    <row r="955" spans="1:9" x14ac:dyDescent="0.3">
      <c r="A955" s="6">
        <v>45707</v>
      </c>
      <c r="B955" s="4" t="s">
        <v>23</v>
      </c>
      <c r="C955" s="4">
        <v>1047.18</v>
      </c>
      <c r="D955" s="4">
        <v>1048.68</v>
      </c>
      <c r="E955" s="4">
        <v>1045.69</v>
      </c>
      <c r="F955" s="4">
        <v>1046.26</v>
      </c>
      <c r="G955" s="4">
        <v>22031</v>
      </c>
      <c r="H955" s="3">
        <f t="shared" si="29"/>
        <v>-3.077685351932861E-3</v>
      </c>
      <c r="I955" s="3">
        <f t="shared" si="28"/>
        <v>1.4284356071345448E-2</v>
      </c>
    </row>
    <row r="956" spans="1:9" x14ac:dyDescent="0.3">
      <c r="A956" s="7">
        <v>45708</v>
      </c>
      <c r="B956" s="5" t="s">
        <v>23</v>
      </c>
      <c r="C956" s="5">
        <v>1064.21</v>
      </c>
      <c r="D956" s="5">
        <v>1080.78</v>
      </c>
      <c r="E956" s="5">
        <v>1047.6400000000001</v>
      </c>
      <c r="F956" s="5">
        <v>1059.81</v>
      </c>
      <c r="G956" s="5">
        <v>30432</v>
      </c>
      <c r="H956" s="3">
        <f t="shared" si="29"/>
        <v>1.2950891747749082E-2</v>
      </c>
      <c r="I956" s="3">
        <f t="shared" si="28"/>
        <v>1.4347663378750366E-2</v>
      </c>
    </row>
    <row r="957" spans="1:9" x14ac:dyDescent="0.3">
      <c r="A957" s="6">
        <v>45709</v>
      </c>
      <c r="B957" s="4" t="s">
        <v>23</v>
      </c>
      <c r="C957" s="4">
        <v>1050.69</v>
      </c>
      <c r="D957" s="4">
        <v>1060.51</v>
      </c>
      <c r="E957" s="4">
        <v>1040.8699999999999</v>
      </c>
      <c r="F957" s="4">
        <v>1048.4000000000001</v>
      </c>
      <c r="G957" s="4">
        <v>21884</v>
      </c>
      <c r="H957" s="3">
        <f t="shared" si="29"/>
        <v>-1.0766080712580421E-2</v>
      </c>
      <c r="I957" s="3">
        <f t="shared" si="28"/>
        <v>1.4388574178705359E-2</v>
      </c>
    </row>
    <row r="958" spans="1:9" x14ac:dyDescent="0.3">
      <c r="A958" s="7">
        <v>45712</v>
      </c>
      <c r="B958" s="5" t="s">
        <v>23</v>
      </c>
      <c r="C958" s="5">
        <v>1068.53</v>
      </c>
      <c r="D958" s="5">
        <v>1077.25</v>
      </c>
      <c r="E958" s="5">
        <v>1059.81</v>
      </c>
      <c r="F958" s="5">
        <v>1061.44</v>
      </c>
      <c r="G958" s="5">
        <v>44618</v>
      </c>
      <c r="H958" s="3">
        <f t="shared" si="29"/>
        <v>1.2438000763067496E-2</v>
      </c>
      <c r="I958" s="3">
        <f t="shared" si="28"/>
        <v>1.4395034907743534E-2</v>
      </c>
    </row>
    <row r="959" spans="1:9" x14ac:dyDescent="0.3">
      <c r="A959" s="6">
        <v>45713</v>
      </c>
      <c r="B959" s="4" t="s">
        <v>23</v>
      </c>
      <c r="C959" s="4">
        <v>1064.68</v>
      </c>
      <c r="D959" s="4">
        <v>1072.28</v>
      </c>
      <c r="E959" s="4">
        <v>1057.08</v>
      </c>
      <c r="F959" s="4">
        <v>1064.8</v>
      </c>
      <c r="G959" s="4">
        <v>21142</v>
      </c>
      <c r="H959" s="3">
        <f t="shared" si="29"/>
        <v>3.1655110039191096E-3</v>
      </c>
      <c r="I959" s="3">
        <f t="shared" si="28"/>
        <v>1.4441453069580801E-2</v>
      </c>
    </row>
    <row r="960" spans="1:9" x14ac:dyDescent="0.3">
      <c r="A960" s="7">
        <v>45714</v>
      </c>
      <c r="B960" s="5" t="s">
        <v>23</v>
      </c>
      <c r="C960" s="5">
        <v>1056.74</v>
      </c>
      <c r="D960" s="5">
        <v>1063.21</v>
      </c>
      <c r="E960" s="5">
        <v>1050.27</v>
      </c>
      <c r="F960" s="5">
        <v>1062.1099999999999</v>
      </c>
      <c r="G960" s="5">
        <v>9848</v>
      </c>
      <c r="H960" s="3">
        <f t="shared" si="29"/>
        <v>-2.5262960180316065E-3</v>
      </c>
      <c r="I960" s="3">
        <f t="shared" si="28"/>
        <v>1.4523264218963028E-2</v>
      </c>
    </row>
    <row r="961" spans="1:9" x14ac:dyDescent="0.3">
      <c r="A961" s="6">
        <v>45715</v>
      </c>
      <c r="B961" s="4" t="s">
        <v>23</v>
      </c>
      <c r="C961" s="4">
        <v>1033.3699999999999</v>
      </c>
      <c r="D961" s="4">
        <v>1045.6400000000001</v>
      </c>
      <c r="E961" s="4">
        <v>1021.1</v>
      </c>
      <c r="F961" s="4">
        <v>1028.47</v>
      </c>
      <c r="G961" s="4">
        <v>21908</v>
      </c>
      <c r="H961" s="3">
        <f t="shared" si="29"/>
        <v>-3.1672802252120665E-2</v>
      </c>
      <c r="I961" s="3">
        <f t="shared" si="28"/>
        <v>1.4594340663195768E-2</v>
      </c>
    </row>
    <row r="962" spans="1:9" x14ac:dyDescent="0.3">
      <c r="A962" s="7">
        <v>45716</v>
      </c>
      <c r="B962" s="5" t="s">
        <v>23</v>
      </c>
      <c r="C962" s="5">
        <v>1031.78</v>
      </c>
      <c r="D962" s="5">
        <v>1042.67</v>
      </c>
      <c r="E962" s="5">
        <v>1020.88</v>
      </c>
      <c r="F962" s="5">
        <v>1025.42</v>
      </c>
      <c r="G962" s="5">
        <v>43222</v>
      </c>
      <c r="H962" s="3">
        <f t="shared" si="29"/>
        <v>-2.9655702159518066E-3</v>
      </c>
      <c r="I962" s="3">
        <f t="shared" si="28"/>
        <v>1.4187371531436857E-2</v>
      </c>
    </row>
    <row r="963" spans="1:9" x14ac:dyDescent="0.3">
      <c r="A963" s="6">
        <v>45719</v>
      </c>
      <c r="B963" s="4" t="s">
        <v>23</v>
      </c>
      <c r="C963" s="4">
        <v>1023.93</v>
      </c>
      <c r="D963" s="4">
        <v>1031.3</v>
      </c>
      <c r="E963" s="4">
        <v>1016.57</v>
      </c>
      <c r="F963" s="4">
        <v>1028.43</v>
      </c>
      <c r="G963" s="4">
        <v>10968</v>
      </c>
      <c r="H963" s="3">
        <f t="shared" si="29"/>
        <v>2.9353825749448914E-3</v>
      </c>
      <c r="I963" s="3">
        <f t="shared" si="28"/>
        <v>1.425335165829943E-2</v>
      </c>
    </row>
    <row r="964" spans="1:9" x14ac:dyDescent="0.3">
      <c r="A964" s="7">
        <v>45720</v>
      </c>
      <c r="B964" s="5" t="s">
        <v>23</v>
      </c>
      <c r="C964" s="5">
        <v>1040.21</v>
      </c>
      <c r="D964" s="5">
        <v>1045.2</v>
      </c>
      <c r="E964" s="5">
        <v>1035.22</v>
      </c>
      <c r="F964" s="5">
        <v>1039.47</v>
      </c>
      <c r="G964" s="5">
        <v>10275</v>
      </c>
      <c r="H964" s="3">
        <f t="shared" si="29"/>
        <v>1.0734809369621619E-2</v>
      </c>
      <c r="I964" s="3">
        <f t="shared" si="28"/>
        <v>1.4337790793368518E-2</v>
      </c>
    </row>
    <row r="965" spans="1:9" x14ac:dyDescent="0.3">
      <c r="A965" s="6">
        <v>45721</v>
      </c>
      <c r="B965" s="4" t="s">
        <v>23</v>
      </c>
      <c r="C965" s="4">
        <v>1051.72</v>
      </c>
      <c r="D965" s="4">
        <v>1062.8800000000001</v>
      </c>
      <c r="E965" s="4">
        <v>1040.56</v>
      </c>
      <c r="F965" s="4">
        <v>1060.3699999999999</v>
      </c>
      <c r="G965" s="4">
        <v>1406</v>
      </c>
      <c r="H965" s="3">
        <f t="shared" si="29"/>
        <v>2.0106400377115127E-2</v>
      </c>
      <c r="I965" s="3">
        <f t="shared" si="28"/>
        <v>1.4402025931874908E-2</v>
      </c>
    </row>
    <row r="966" spans="1:9" x14ac:dyDescent="0.3">
      <c r="A966" s="7">
        <v>45722</v>
      </c>
      <c r="B966" s="5" t="s">
        <v>23</v>
      </c>
      <c r="C966" s="5">
        <v>1093.5899999999999</v>
      </c>
      <c r="D966" s="5">
        <v>1099.73</v>
      </c>
      <c r="E966" s="5">
        <v>1087.45</v>
      </c>
      <c r="F966" s="5">
        <v>1088.1600000000001</v>
      </c>
      <c r="G966" s="5">
        <v>45036</v>
      </c>
      <c r="H966" s="3">
        <f t="shared" si="29"/>
        <v>2.6207833114856319E-2</v>
      </c>
      <c r="I966" s="3">
        <f t="shared" si="28"/>
        <v>1.4371031146733925E-2</v>
      </c>
    </row>
    <row r="967" spans="1:9" x14ac:dyDescent="0.3">
      <c r="A967" s="6">
        <v>45723</v>
      </c>
      <c r="B967" s="4" t="s">
        <v>23</v>
      </c>
      <c r="C967" s="4">
        <v>1106.33</v>
      </c>
      <c r="D967" s="4">
        <v>1112.54</v>
      </c>
      <c r="E967" s="4">
        <v>1100.1199999999999</v>
      </c>
      <c r="F967" s="4">
        <v>1105.6500000000001</v>
      </c>
      <c r="G967" s="4">
        <v>3618</v>
      </c>
      <c r="H967" s="3">
        <f t="shared" si="29"/>
        <v>1.6073003970004419E-2</v>
      </c>
      <c r="I967" s="3">
        <f t="shared" si="28"/>
        <v>1.4230022670301748E-2</v>
      </c>
    </row>
    <row r="968" spans="1:9" x14ac:dyDescent="0.3">
      <c r="A968" s="7">
        <v>45726</v>
      </c>
      <c r="B968" s="5" t="s">
        <v>23</v>
      </c>
      <c r="C968" s="5">
        <v>1094.6500000000001</v>
      </c>
      <c r="D968" s="5">
        <v>1112.52</v>
      </c>
      <c r="E968" s="5">
        <v>1076.78</v>
      </c>
      <c r="F968" s="5">
        <v>1098.1099999999999</v>
      </c>
      <c r="G968" s="5">
        <v>40696</v>
      </c>
      <c r="H968" s="3">
        <f t="shared" si="29"/>
        <v>-6.8195179306292141E-3</v>
      </c>
      <c r="I968" s="3">
        <f t="shared" si="28"/>
        <v>1.4242690047709389E-2</v>
      </c>
    </row>
    <row r="969" spans="1:9" x14ac:dyDescent="0.3">
      <c r="A969" s="6">
        <v>45727</v>
      </c>
      <c r="B969" s="4" t="s">
        <v>23</v>
      </c>
      <c r="C969" s="4">
        <v>1095.07</v>
      </c>
      <c r="D969" s="4">
        <v>1114.47</v>
      </c>
      <c r="E969" s="4">
        <v>1075.67</v>
      </c>
      <c r="F969" s="4">
        <v>1094.1600000000001</v>
      </c>
      <c r="G969" s="4">
        <v>15719</v>
      </c>
      <c r="H969" s="3">
        <f t="shared" si="29"/>
        <v>-3.5970895447631096E-3</v>
      </c>
      <c r="I969" s="3">
        <f t="shared" si="28"/>
        <v>1.4290990204512823E-2</v>
      </c>
    </row>
    <row r="970" spans="1:9" x14ac:dyDescent="0.3">
      <c r="A970" s="7">
        <v>45728</v>
      </c>
      <c r="B970" s="5" t="s">
        <v>23</v>
      </c>
      <c r="C970" s="5">
        <v>1101.6400000000001</v>
      </c>
      <c r="D970" s="5">
        <v>1109.94</v>
      </c>
      <c r="E970" s="5">
        <v>1093.3399999999999</v>
      </c>
      <c r="F970" s="5">
        <v>1104.6500000000001</v>
      </c>
      <c r="G970" s="5">
        <v>25042</v>
      </c>
      <c r="H970" s="3">
        <f t="shared" si="29"/>
        <v>9.5872632887329164E-3</v>
      </c>
      <c r="I970" s="3">
        <f t="shared" si="28"/>
        <v>1.4363035722500927E-2</v>
      </c>
    </row>
    <row r="971" spans="1:9" x14ac:dyDescent="0.3">
      <c r="A971" s="6">
        <v>45729</v>
      </c>
      <c r="B971" s="4" t="s">
        <v>23</v>
      </c>
      <c r="C971" s="4">
        <v>1104.95</v>
      </c>
      <c r="D971" s="4">
        <v>1113.1500000000001</v>
      </c>
      <c r="E971" s="4">
        <v>1096.75</v>
      </c>
      <c r="F971" s="4">
        <v>1112.17</v>
      </c>
      <c r="G971" s="4">
        <v>27514</v>
      </c>
      <c r="H971" s="3">
        <f t="shared" si="29"/>
        <v>6.8075861132485234E-3</v>
      </c>
      <c r="I971" s="3">
        <f t="shared" si="28"/>
        <v>1.4436353246978303E-2</v>
      </c>
    </row>
    <row r="972" spans="1:9" x14ac:dyDescent="0.3">
      <c r="A972" s="7">
        <v>45730</v>
      </c>
      <c r="B972" s="5" t="s">
        <v>23</v>
      </c>
      <c r="C972" s="5">
        <v>1130.3900000000001</v>
      </c>
      <c r="D972" s="5">
        <v>1140.75</v>
      </c>
      <c r="E972" s="5">
        <v>1120.02</v>
      </c>
      <c r="F972" s="5">
        <v>1135.5</v>
      </c>
      <c r="G972" s="5">
        <v>46487</v>
      </c>
      <c r="H972" s="3">
        <f t="shared" si="29"/>
        <v>2.0977008910508219E-2</v>
      </c>
      <c r="I972" s="3">
        <f t="shared" si="28"/>
        <v>1.4524134075852188E-2</v>
      </c>
    </row>
    <row r="973" spans="1:9" x14ac:dyDescent="0.3">
      <c r="A973" s="6">
        <v>45733</v>
      </c>
      <c r="B973" s="4" t="s">
        <v>23</v>
      </c>
      <c r="C973" s="4">
        <v>1168.6099999999999</v>
      </c>
      <c r="D973" s="4">
        <v>1172.9000000000001</v>
      </c>
      <c r="E973" s="4">
        <v>1164.31</v>
      </c>
      <c r="F973" s="4">
        <v>1171.81</v>
      </c>
      <c r="G973" s="4">
        <v>23908</v>
      </c>
      <c r="H973" s="3">
        <f t="shared" si="29"/>
        <v>3.1977102597974413E-2</v>
      </c>
      <c r="I973" s="3">
        <f t="shared" si="28"/>
        <v>1.4468606970934149E-2</v>
      </c>
    </row>
    <row r="974" spans="1:9" x14ac:dyDescent="0.3">
      <c r="A974" s="7">
        <v>45734</v>
      </c>
      <c r="B974" s="5" t="s">
        <v>23</v>
      </c>
      <c r="C974" s="5">
        <v>1207.47</v>
      </c>
      <c r="D974" s="5">
        <v>1215.06</v>
      </c>
      <c r="E974" s="5">
        <v>1199.8900000000001</v>
      </c>
      <c r="F974" s="5">
        <v>1206.05</v>
      </c>
      <c r="G974" s="5">
        <v>38952</v>
      </c>
      <c r="H974" s="3">
        <f t="shared" si="29"/>
        <v>2.9219754055691632E-2</v>
      </c>
      <c r="I974" s="3">
        <f t="shared" si="28"/>
        <v>1.4155846242493211E-2</v>
      </c>
    </row>
    <row r="975" spans="1:9" x14ac:dyDescent="0.3">
      <c r="A975" s="6">
        <v>45735</v>
      </c>
      <c r="B975" s="4" t="s">
        <v>23</v>
      </c>
      <c r="C975" s="4">
        <v>1225.49</v>
      </c>
      <c r="D975" s="4">
        <v>1240.17</v>
      </c>
      <c r="E975" s="4">
        <v>1210.82</v>
      </c>
      <c r="F975" s="4">
        <v>1229.25</v>
      </c>
      <c r="G975" s="4">
        <v>48929</v>
      </c>
      <c r="H975" s="3">
        <f t="shared" si="29"/>
        <v>1.9236350068405163E-2</v>
      </c>
      <c r="I975" s="3">
        <f t="shared" si="28"/>
        <v>1.3893793378125822E-2</v>
      </c>
    </row>
    <row r="976" spans="1:9" x14ac:dyDescent="0.3">
      <c r="A976" s="7">
        <v>45736</v>
      </c>
      <c r="B976" s="5" t="s">
        <v>23</v>
      </c>
      <c r="C976" s="5">
        <v>1240.97</v>
      </c>
      <c r="D976" s="5">
        <v>1251.07</v>
      </c>
      <c r="E976" s="5">
        <v>1230.8699999999999</v>
      </c>
      <c r="F976" s="5">
        <v>1237.75</v>
      </c>
      <c r="G976" s="5">
        <v>30134</v>
      </c>
      <c r="H976" s="3">
        <f t="shared" si="29"/>
        <v>6.9147854382753714E-3</v>
      </c>
      <c r="I976" s="3">
        <f t="shared" si="28"/>
        <v>1.3837704255220103E-2</v>
      </c>
    </row>
    <row r="977" spans="1:9" x14ac:dyDescent="0.3">
      <c r="A977" s="6">
        <v>45737</v>
      </c>
      <c r="B977" s="4" t="s">
        <v>23</v>
      </c>
      <c r="C977" s="4">
        <v>1261.96</v>
      </c>
      <c r="D977" s="4">
        <v>1269.23</v>
      </c>
      <c r="E977" s="4">
        <v>1254.7</v>
      </c>
      <c r="F977" s="4">
        <v>1259.27</v>
      </c>
      <c r="G977" s="4">
        <v>47799</v>
      </c>
      <c r="H977" s="3">
        <f t="shared" si="29"/>
        <v>1.7386386588567952E-2</v>
      </c>
      <c r="I977" s="3">
        <f t="shared" si="28"/>
        <v>1.3920613595236858E-2</v>
      </c>
    </row>
    <row r="978" spans="1:9" x14ac:dyDescent="0.3">
      <c r="A978" s="7">
        <v>45740</v>
      </c>
      <c r="B978" s="5" t="s">
        <v>23</v>
      </c>
      <c r="C978" s="5">
        <v>1296.32</v>
      </c>
      <c r="D978" s="5">
        <v>1307.5</v>
      </c>
      <c r="E978" s="5">
        <v>1285.1400000000001</v>
      </c>
      <c r="F978" s="5">
        <v>1286.22</v>
      </c>
      <c r="G978" s="5">
        <v>38292</v>
      </c>
      <c r="H978" s="3">
        <f t="shared" si="29"/>
        <v>2.1401288047837277E-2</v>
      </c>
      <c r="I978" s="3">
        <f t="shared" si="28"/>
        <v>1.3889992975410107E-2</v>
      </c>
    </row>
    <row r="979" spans="1:9" x14ac:dyDescent="0.3">
      <c r="A979" s="6">
        <v>45741</v>
      </c>
      <c r="B979" s="4" t="s">
        <v>23</v>
      </c>
      <c r="C979" s="4">
        <v>1280.31</v>
      </c>
      <c r="D979" s="4">
        <v>1289.79</v>
      </c>
      <c r="E979" s="4">
        <v>1270.83</v>
      </c>
      <c r="F979" s="4">
        <v>1284.1400000000001</v>
      </c>
      <c r="G979" s="4">
        <v>6313</v>
      </c>
      <c r="H979" s="3">
        <f t="shared" si="29"/>
        <v>-1.6171417020415847E-3</v>
      </c>
      <c r="I979" s="3">
        <f t="shared" si="28"/>
        <v>1.3777577241907405E-2</v>
      </c>
    </row>
    <row r="980" spans="1:9" x14ac:dyDescent="0.3">
      <c r="A980" s="7">
        <v>45742</v>
      </c>
      <c r="B980" s="5" t="s">
        <v>23</v>
      </c>
      <c r="C980" s="5">
        <v>1280.01</v>
      </c>
      <c r="D980" s="5">
        <v>1290.07</v>
      </c>
      <c r="E980" s="5">
        <v>1269.95</v>
      </c>
      <c r="F980" s="5">
        <v>1275.8499999999999</v>
      </c>
      <c r="G980" s="5">
        <v>5887</v>
      </c>
      <c r="H980" s="3">
        <f t="shared" si="29"/>
        <v>-6.4556824022304346E-3</v>
      </c>
      <c r="I980" s="3">
        <f t="shared" si="28"/>
        <v>1.3874631730419026E-2</v>
      </c>
    </row>
    <row r="981" spans="1:9" x14ac:dyDescent="0.3">
      <c r="A981" s="6">
        <v>45743</v>
      </c>
      <c r="B981" s="4" t="s">
        <v>23</v>
      </c>
      <c r="C981" s="4">
        <v>1272.8</v>
      </c>
      <c r="D981" s="4">
        <v>1288.3599999999999</v>
      </c>
      <c r="E981" s="4">
        <v>1257.25</v>
      </c>
      <c r="F981" s="4">
        <v>1263.8800000000001</v>
      </c>
      <c r="G981" s="4">
        <v>4558</v>
      </c>
      <c r="H981" s="3">
        <f t="shared" si="29"/>
        <v>-9.3819806403572532E-3</v>
      </c>
      <c r="I981" s="3">
        <f t="shared" si="28"/>
        <v>1.3946755348792637E-2</v>
      </c>
    </row>
    <row r="982" spans="1:9" x14ac:dyDescent="0.3">
      <c r="A982" s="7">
        <v>45744</v>
      </c>
      <c r="B982" s="5" t="s">
        <v>23</v>
      </c>
      <c r="C982" s="5">
        <v>1241.97</v>
      </c>
      <c r="D982" s="5">
        <v>1255.81</v>
      </c>
      <c r="E982" s="5">
        <v>1228.1400000000001</v>
      </c>
      <c r="F982" s="5">
        <v>1250.3</v>
      </c>
      <c r="G982" s="5">
        <v>37343</v>
      </c>
      <c r="H982" s="3">
        <f t="shared" si="29"/>
        <v>-1.0744690951672749E-2</v>
      </c>
      <c r="I982" s="3">
        <f t="shared" si="28"/>
        <v>1.3990375470952254E-2</v>
      </c>
    </row>
    <row r="983" spans="1:9" x14ac:dyDescent="0.3">
      <c r="A983" s="6">
        <v>45747</v>
      </c>
      <c r="B983" s="4" t="s">
        <v>23</v>
      </c>
      <c r="C983" s="4">
        <v>1230.05</v>
      </c>
      <c r="D983" s="4">
        <v>1240.43</v>
      </c>
      <c r="E983" s="4">
        <v>1219.68</v>
      </c>
      <c r="F983" s="4">
        <v>1229.01</v>
      </c>
      <c r="G983" s="4">
        <v>40887</v>
      </c>
      <c r="H983" s="3">
        <f t="shared" si="29"/>
        <v>-1.7027913300807777E-2</v>
      </c>
      <c r="I983" s="3">
        <f t="shared" si="28"/>
        <v>1.4015938134571377E-2</v>
      </c>
    </row>
    <row r="984" spans="1:9" x14ac:dyDescent="0.3">
      <c r="A984" s="7">
        <v>45748</v>
      </c>
      <c r="B984" s="5" t="s">
        <v>23</v>
      </c>
      <c r="C984" s="5">
        <v>1228.8699999999999</v>
      </c>
      <c r="D984" s="5">
        <v>1243.1199999999999</v>
      </c>
      <c r="E984" s="5">
        <v>1214.6199999999999</v>
      </c>
      <c r="F984" s="5">
        <v>1233.18</v>
      </c>
      <c r="G984" s="5">
        <v>32601</v>
      </c>
      <c r="H984" s="3">
        <f t="shared" si="29"/>
        <v>3.392974833402554E-3</v>
      </c>
      <c r="I984" s="3">
        <f t="shared" si="28"/>
        <v>1.3929576966163851E-2</v>
      </c>
    </row>
    <row r="985" spans="1:9" x14ac:dyDescent="0.3">
      <c r="A985" s="6">
        <v>45749</v>
      </c>
      <c r="B985" s="4" t="s">
        <v>23</v>
      </c>
      <c r="C985" s="4">
        <v>1221.06</v>
      </c>
      <c r="D985" s="4">
        <v>1234.53</v>
      </c>
      <c r="E985" s="4">
        <v>1207.5899999999999</v>
      </c>
      <c r="F985" s="4">
        <v>1218.03</v>
      </c>
      <c r="G985" s="4">
        <v>24099</v>
      </c>
      <c r="H985" s="3">
        <f t="shared" si="29"/>
        <v>-1.2285311146791296E-2</v>
      </c>
      <c r="I985" s="3">
        <f t="shared" ref="I985:I1048" si="30">_xlfn.STDEV.S(H985:H1113)</f>
        <v>1.4038323585642594E-2</v>
      </c>
    </row>
    <row r="986" spans="1:9" x14ac:dyDescent="0.3">
      <c r="A986" s="7">
        <v>45750</v>
      </c>
      <c r="B986" s="5" t="s">
        <v>23</v>
      </c>
      <c r="C986" s="5">
        <v>1200.93</v>
      </c>
      <c r="D986" s="5">
        <v>1217.06</v>
      </c>
      <c r="E986" s="5">
        <v>1184.79</v>
      </c>
      <c r="F986" s="5">
        <v>1206.3499999999999</v>
      </c>
      <c r="G986" s="5">
        <v>20094</v>
      </c>
      <c r="H986" s="3">
        <f t="shared" ref="H986:H1048" si="31">IFERROR((F986-F985)/F985,0)</f>
        <v>-9.5892547802599801E-3</v>
      </c>
      <c r="I986" s="3">
        <f t="shared" si="30"/>
        <v>1.4035361148328453E-2</v>
      </c>
    </row>
    <row r="987" spans="1:9" x14ac:dyDescent="0.3">
      <c r="A987" s="6">
        <v>45751</v>
      </c>
      <c r="B987" s="4" t="s">
        <v>23</v>
      </c>
      <c r="C987" s="4">
        <v>1220.9100000000001</v>
      </c>
      <c r="D987" s="4">
        <v>1237.6300000000001</v>
      </c>
      <c r="E987" s="4">
        <v>1204.2</v>
      </c>
      <c r="F987" s="4">
        <v>1217.3499999999999</v>
      </c>
      <c r="G987" s="4">
        <v>2657</v>
      </c>
      <c r="H987" s="3">
        <f t="shared" si="31"/>
        <v>9.1184150536743076E-3</v>
      </c>
      <c r="I987" s="3">
        <f t="shared" si="30"/>
        <v>1.4069998847024826E-2</v>
      </c>
    </row>
    <row r="988" spans="1:9" x14ac:dyDescent="0.3">
      <c r="A988" s="7">
        <v>45754</v>
      </c>
      <c r="B988" s="5" t="s">
        <v>23</v>
      </c>
      <c r="C988" s="5">
        <v>1222.01</v>
      </c>
      <c r="D988" s="5">
        <v>1226.22</v>
      </c>
      <c r="E988" s="5">
        <v>1217.8</v>
      </c>
      <c r="F988" s="5">
        <v>1220.43</v>
      </c>
      <c r="G988" s="5">
        <v>4164</v>
      </c>
      <c r="H988" s="3">
        <f t="shared" si="31"/>
        <v>2.5300858421983445E-3</v>
      </c>
      <c r="I988" s="3">
        <f t="shared" si="30"/>
        <v>1.4158452761968126E-2</v>
      </c>
    </row>
    <row r="989" spans="1:9" x14ac:dyDescent="0.3">
      <c r="A989" s="6">
        <v>45755</v>
      </c>
      <c r="B989" s="4" t="s">
        <v>23</v>
      </c>
      <c r="C989" s="4">
        <v>1235.49</v>
      </c>
      <c r="D989" s="4">
        <v>1249.81</v>
      </c>
      <c r="E989" s="4">
        <v>1221.18</v>
      </c>
      <c r="F989" s="4">
        <v>1227.3399999999999</v>
      </c>
      <c r="G989" s="4">
        <v>20601</v>
      </c>
      <c r="H989" s="3">
        <f t="shared" si="31"/>
        <v>5.6619388248403055E-3</v>
      </c>
      <c r="I989" s="3">
        <f t="shared" si="30"/>
        <v>1.4277835375402498E-2</v>
      </c>
    </row>
    <row r="990" spans="1:9" x14ac:dyDescent="0.3">
      <c r="A990" s="7">
        <v>45756</v>
      </c>
      <c r="B990" s="5" t="s">
        <v>23</v>
      </c>
      <c r="C990" s="5">
        <v>1245.21</v>
      </c>
      <c r="D990" s="5">
        <v>1255.17</v>
      </c>
      <c r="E990" s="5">
        <v>1235.26</v>
      </c>
      <c r="F990" s="5">
        <v>1248.93</v>
      </c>
      <c r="G990" s="5">
        <v>5552</v>
      </c>
      <c r="H990" s="3">
        <f t="shared" si="31"/>
        <v>1.7590887610605167E-2</v>
      </c>
      <c r="I990" s="3">
        <f t="shared" si="30"/>
        <v>1.4392737270849838E-2</v>
      </c>
    </row>
    <row r="991" spans="1:9" x14ac:dyDescent="0.3">
      <c r="A991" s="6">
        <v>45757</v>
      </c>
      <c r="B991" s="4" t="s">
        <v>23</v>
      </c>
      <c r="C991" s="4">
        <v>1259.57</v>
      </c>
      <c r="D991" s="4">
        <v>1270.7</v>
      </c>
      <c r="E991" s="4">
        <v>1248.44</v>
      </c>
      <c r="F991" s="4">
        <v>1262.9100000000001</v>
      </c>
      <c r="G991" s="4">
        <v>3671</v>
      </c>
      <c r="H991" s="3">
        <f t="shared" si="31"/>
        <v>1.1193581705940299E-2</v>
      </c>
      <c r="I991" s="3">
        <f t="shared" si="30"/>
        <v>1.4369347039434809E-2</v>
      </c>
    </row>
    <row r="992" spans="1:9" x14ac:dyDescent="0.3">
      <c r="A992" s="7">
        <v>45758</v>
      </c>
      <c r="B992" s="5" t="s">
        <v>23</v>
      </c>
      <c r="C992" s="5">
        <v>1291.8</v>
      </c>
      <c r="D992" s="5">
        <v>1310.3900000000001</v>
      </c>
      <c r="E992" s="5">
        <v>1273.21</v>
      </c>
      <c r="F992" s="5">
        <v>1287.6199999999999</v>
      </c>
      <c r="G992" s="5">
        <v>4722</v>
      </c>
      <c r="H992" s="3">
        <f t="shared" si="31"/>
        <v>1.9565923145750536E-2</v>
      </c>
      <c r="I992" s="3">
        <f t="shared" si="30"/>
        <v>1.4441530610192791E-2</v>
      </c>
    </row>
    <row r="993" spans="1:9" x14ac:dyDescent="0.3">
      <c r="A993" s="6">
        <v>45761</v>
      </c>
      <c r="B993" s="4" t="s">
        <v>23</v>
      </c>
      <c r="C993" s="4">
        <v>1289.43</v>
      </c>
      <c r="D993" s="4">
        <v>1307.5999999999999</v>
      </c>
      <c r="E993" s="4">
        <v>1271.26</v>
      </c>
      <c r="F993" s="4">
        <v>1289.22</v>
      </c>
      <c r="G993" s="4">
        <v>22438</v>
      </c>
      <c r="H993" s="3">
        <f t="shared" si="31"/>
        <v>1.2426026312111777E-3</v>
      </c>
      <c r="I993" s="3">
        <f t="shared" si="30"/>
        <v>1.4366337010766519E-2</v>
      </c>
    </row>
    <row r="994" spans="1:9" x14ac:dyDescent="0.3">
      <c r="A994" s="7">
        <v>45762</v>
      </c>
      <c r="B994" s="5" t="s">
        <v>23</v>
      </c>
      <c r="C994" s="5">
        <v>1311.6</v>
      </c>
      <c r="D994" s="5">
        <v>1326.39</v>
      </c>
      <c r="E994" s="5">
        <v>1296.81</v>
      </c>
      <c r="F994" s="5">
        <v>1315.99</v>
      </c>
      <c r="G994" s="5">
        <v>33247</v>
      </c>
      <c r="H994" s="3">
        <f t="shared" si="31"/>
        <v>2.0764493259490219E-2</v>
      </c>
      <c r="I994" s="3">
        <f t="shared" si="30"/>
        <v>1.4498746104764614E-2</v>
      </c>
    </row>
    <row r="995" spans="1:9" x14ac:dyDescent="0.3">
      <c r="A995" s="6">
        <v>45763</v>
      </c>
      <c r="B995" s="4" t="s">
        <v>23</v>
      </c>
      <c r="C995" s="4">
        <v>1320.41</v>
      </c>
      <c r="D995" s="4">
        <v>1343.58</v>
      </c>
      <c r="E995" s="4">
        <v>1297.24</v>
      </c>
      <c r="F995" s="4">
        <v>1322.28</v>
      </c>
      <c r="G995" s="4">
        <v>21435</v>
      </c>
      <c r="H995" s="3">
        <f t="shared" si="31"/>
        <v>4.7796715780514774E-3</v>
      </c>
      <c r="I995" s="3">
        <f t="shared" si="30"/>
        <v>1.4384084842701688E-2</v>
      </c>
    </row>
    <row r="996" spans="1:9" x14ac:dyDescent="0.3">
      <c r="A996" s="7">
        <v>45764</v>
      </c>
      <c r="B996" s="5" t="s">
        <v>23</v>
      </c>
      <c r="C996" s="5">
        <v>1322.26</v>
      </c>
      <c r="D996" s="5">
        <v>1335.54</v>
      </c>
      <c r="E996" s="5">
        <v>1308.99</v>
      </c>
      <c r="F996" s="5">
        <v>1325.41</v>
      </c>
      <c r="G996" s="5">
        <v>28386</v>
      </c>
      <c r="H996" s="3">
        <f t="shared" si="31"/>
        <v>2.3671234534290084E-3</v>
      </c>
      <c r="I996" s="3">
        <f t="shared" si="30"/>
        <v>1.4511802348063737E-2</v>
      </c>
    </row>
    <row r="997" spans="1:9" x14ac:dyDescent="0.3">
      <c r="A997" s="6">
        <v>45765</v>
      </c>
      <c r="B997" s="4" t="s">
        <v>23</v>
      </c>
      <c r="C997" s="4">
        <v>1347.42</v>
      </c>
      <c r="D997" s="4">
        <v>1371.43</v>
      </c>
      <c r="E997" s="4">
        <v>1323.42</v>
      </c>
      <c r="F997" s="4">
        <v>1350.36</v>
      </c>
      <c r="G997" s="4">
        <v>3123</v>
      </c>
      <c r="H997" s="3">
        <f t="shared" si="31"/>
        <v>1.8824363781773049E-2</v>
      </c>
      <c r="I997" s="3">
        <f t="shared" si="30"/>
        <v>1.4651857630907664E-2</v>
      </c>
    </row>
    <row r="998" spans="1:9" x14ac:dyDescent="0.3">
      <c r="A998" s="7">
        <v>45768</v>
      </c>
      <c r="B998" s="5" t="s">
        <v>23</v>
      </c>
      <c r="C998" s="5">
        <v>1335.54</v>
      </c>
      <c r="D998" s="5">
        <v>1353.54</v>
      </c>
      <c r="E998" s="5">
        <v>1317.54</v>
      </c>
      <c r="F998" s="5">
        <v>1335.92</v>
      </c>
      <c r="G998" s="5">
        <v>48216</v>
      </c>
      <c r="H998" s="3">
        <f t="shared" si="31"/>
        <v>-1.0693444711039892E-2</v>
      </c>
      <c r="I998" s="3">
        <f t="shared" si="30"/>
        <v>1.4573141952502019E-2</v>
      </c>
    </row>
    <row r="999" spans="1:9" x14ac:dyDescent="0.3">
      <c r="A999" s="6">
        <v>45769</v>
      </c>
      <c r="B999" s="4" t="s">
        <v>23</v>
      </c>
      <c r="C999" s="4">
        <v>1372.2</v>
      </c>
      <c r="D999" s="4">
        <v>1379.09</v>
      </c>
      <c r="E999" s="4">
        <v>1365.31</v>
      </c>
      <c r="F999" s="4">
        <v>1370.74</v>
      </c>
      <c r="G999" s="4">
        <v>14001</v>
      </c>
      <c r="H999" s="3">
        <f t="shared" si="31"/>
        <v>2.6064434996107503E-2</v>
      </c>
      <c r="I999" s="3">
        <f t="shared" si="30"/>
        <v>1.4632409141789997E-2</v>
      </c>
    </row>
    <row r="1000" spans="1:9" x14ac:dyDescent="0.3">
      <c r="A1000" s="7">
        <v>45770</v>
      </c>
      <c r="B1000" s="5" t="s">
        <v>23</v>
      </c>
      <c r="C1000" s="5">
        <v>1371.67</v>
      </c>
      <c r="D1000" s="5">
        <v>1383.22</v>
      </c>
      <c r="E1000" s="5">
        <v>1360.12</v>
      </c>
      <c r="F1000" s="5">
        <v>1366.21</v>
      </c>
      <c r="G1000" s="5">
        <v>49174</v>
      </c>
      <c r="H1000" s="3">
        <f t="shared" si="31"/>
        <v>-3.304784277105777E-3</v>
      </c>
      <c r="I1000" s="3">
        <f t="shared" si="30"/>
        <v>1.4314519521447676E-2</v>
      </c>
    </row>
    <row r="1001" spans="1:9" x14ac:dyDescent="0.3">
      <c r="A1001" s="6">
        <v>45771</v>
      </c>
      <c r="B1001" s="4" t="s">
        <v>23</v>
      </c>
      <c r="C1001" s="4">
        <v>1340.07</v>
      </c>
      <c r="D1001" s="4">
        <v>1359.09</v>
      </c>
      <c r="E1001" s="4">
        <v>1321.04</v>
      </c>
      <c r="F1001" s="4">
        <v>1345.72</v>
      </c>
      <c r="G1001" s="4">
        <v>36739</v>
      </c>
      <c r="H1001" s="3">
        <f t="shared" si="31"/>
        <v>-1.4997694351527225E-2</v>
      </c>
      <c r="I1001" s="3">
        <f t="shared" si="30"/>
        <v>1.4456797538047848E-2</v>
      </c>
    </row>
    <row r="1002" spans="1:9" x14ac:dyDescent="0.3">
      <c r="A1002" s="7">
        <v>45772</v>
      </c>
      <c r="B1002" s="5" t="s">
        <v>23</v>
      </c>
      <c r="C1002" s="5">
        <v>1351.27</v>
      </c>
      <c r="D1002" s="5">
        <v>1360.71</v>
      </c>
      <c r="E1002" s="5">
        <v>1341.82</v>
      </c>
      <c r="F1002" s="5">
        <v>1357.17</v>
      </c>
      <c r="G1002" s="5">
        <v>30166</v>
      </c>
      <c r="H1002" s="3">
        <f t="shared" si="31"/>
        <v>8.5084564396754499E-3</v>
      </c>
      <c r="I1002" s="3">
        <f t="shared" si="30"/>
        <v>1.443495806187825E-2</v>
      </c>
    </row>
    <row r="1003" spans="1:9" x14ac:dyDescent="0.3">
      <c r="A1003" s="6">
        <v>45775</v>
      </c>
      <c r="B1003" s="4" t="s">
        <v>23</v>
      </c>
      <c r="C1003" s="4">
        <v>1349.15</v>
      </c>
      <c r="D1003" s="4">
        <v>1371.52</v>
      </c>
      <c r="E1003" s="4">
        <v>1326.79</v>
      </c>
      <c r="F1003" s="4">
        <v>1351.05</v>
      </c>
      <c r="G1003" s="4">
        <v>26592</v>
      </c>
      <c r="H1003" s="3">
        <f t="shared" si="31"/>
        <v>-4.5093834965406823E-3</v>
      </c>
      <c r="I1003" s="3">
        <f t="shared" si="30"/>
        <v>1.4545653687474689E-2</v>
      </c>
    </row>
    <row r="1004" spans="1:9" x14ac:dyDescent="0.3">
      <c r="A1004" s="7">
        <v>45776</v>
      </c>
      <c r="B1004" s="5" t="s">
        <v>23</v>
      </c>
      <c r="C1004" s="5">
        <v>1391.16</v>
      </c>
      <c r="D1004" s="5">
        <v>1405.45</v>
      </c>
      <c r="E1004" s="5">
        <v>1376.87</v>
      </c>
      <c r="F1004" s="5">
        <v>1386.31</v>
      </c>
      <c r="G1004" s="5">
        <v>7782</v>
      </c>
      <c r="H1004" s="3">
        <f t="shared" si="31"/>
        <v>2.6098219903038372E-2</v>
      </c>
      <c r="I1004" s="3">
        <f t="shared" si="30"/>
        <v>1.4690803832408346E-2</v>
      </c>
    </row>
    <row r="1005" spans="1:9" x14ac:dyDescent="0.3">
      <c r="A1005" s="6">
        <v>45777</v>
      </c>
      <c r="B1005" s="4" t="s">
        <v>23</v>
      </c>
      <c r="C1005" s="4">
        <v>1370.2</v>
      </c>
      <c r="D1005" s="4">
        <v>1379.56</v>
      </c>
      <c r="E1005" s="4">
        <v>1360.85</v>
      </c>
      <c r="F1005" s="4">
        <v>1379.1</v>
      </c>
      <c r="G1005" s="4">
        <v>9307</v>
      </c>
      <c r="H1005" s="3">
        <f t="shared" si="31"/>
        <v>-5.2008569511869905E-3</v>
      </c>
      <c r="I1005" s="3">
        <f t="shared" si="30"/>
        <v>1.432799694676838E-2</v>
      </c>
    </row>
    <row r="1006" spans="1:9" x14ac:dyDescent="0.3">
      <c r="A1006" s="7">
        <v>45778</v>
      </c>
      <c r="B1006" s="5" t="s">
        <v>23</v>
      </c>
      <c r="C1006" s="5">
        <v>1388.49</v>
      </c>
      <c r="D1006" s="5">
        <v>1394.2</v>
      </c>
      <c r="E1006" s="5">
        <v>1382.78</v>
      </c>
      <c r="F1006" s="5">
        <v>1384.9</v>
      </c>
      <c r="G1006" s="5">
        <v>39346</v>
      </c>
      <c r="H1006" s="3">
        <f t="shared" si="31"/>
        <v>4.2056413603075793E-3</v>
      </c>
      <c r="I1006" s="3">
        <f t="shared" si="30"/>
        <v>1.4475254385103463E-2</v>
      </c>
    </row>
    <row r="1007" spans="1:9" x14ac:dyDescent="0.3">
      <c r="A1007" s="6">
        <v>45779</v>
      </c>
      <c r="B1007" s="4" t="s">
        <v>23</v>
      </c>
      <c r="C1007" s="4">
        <v>1349.54</v>
      </c>
      <c r="D1007" s="4">
        <v>1361.22</v>
      </c>
      <c r="E1007" s="4">
        <v>1337.85</v>
      </c>
      <c r="F1007" s="4">
        <v>1360.57</v>
      </c>
      <c r="G1007" s="4">
        <v>22164</v>
      </c>
      <c r="H1007" s="3">
        <f t="shared" si="31"/>
        <v>-1.7568055455267639E-2</v>
      </c>
      <c r="I1007" s="3">
        <f t="shared" si="30"/>
        <v>1.4636134183086322E-2</v>
      </c>
    </row>
    <row r="1008" spans="1:9" x14ac:dyDescent="0.3">
      <c r="A1008" s="7">
        <v>45782</v>
      </c>
      <c r="B1008" s="5" t="s">
        <v>23</v>
      </c>
      <c r="C1008" s="5">
        <v>1375.46</v>
      </c>
      <c r="D1008" s="5">
        <v>1383.28</v>
      </c>
      <c r="E1008" s="5">
        <v>1367.63</v>
      </c>
      <c r="F1008" s="5">
        <v>1374.91</v>
      </c>
      <c r="G1008" s="5">
        <v>3941</v>
      </c>
      <c r="H1008" s="3">
        <f t="shared" si="31"/>
        <v>1.053970027267994E-2</v>
      </c>
      <c r="I1008" s="3">
        <f t="shared" si="30"/>
        <v>1.4549689935168243E-2</v>
      </c>
    </row>
    <row r="1009" spans="1:9" x14ac:dyDescent="0.3">
      <c r="A1009" s="6">
        <v>45783</v>
      </c>
      <c r="B1009" s="4" t="s">
        <v>23</v>
      </c>
      <c r="C1009" s="4">
        <v>1361.04</v>
      </c>
      <c r="D1009" s="4">
        <v>1385.48</v>
      </c>
      <c r="E1009" s="4">
        <v>1336.6</v>
      </c>
      <c r="F1009" s="4">
        <v>1361.83</v>
      </c>
      <c r="G1009" s="4">
        <v>46865</v>
      </c>
      <c r="H1009" s="3">
        <f t="shared" si="31"/>
        <v>-9.5133499647250749E-3</v>
      </c>
      <c r="I1009" s="3">
        <f t="shared" si="30"/>
        <v>1.4643049957621944E-2</v>
      </c>
    </row>
    <row r="1010" spans="1:9" x14ac:dyDescent="0.3">
      <c r="A1010" s="7">
        <v>45784</v>
      </c>
      <c r="B1010" s="5" t="s">
        <v>23</v>
      </c>
      <c r="C1010" s="5">
        <v>1383.91</v>
      </c>
      <c r="D1010" s="5">
        <v>1399.58</v>
      </c>
      <c r="E1010" s="5">
        <v>1368.23</v>
      </c>
      <c r="F1010" s="5">
        <v>1374.11</v>
      </c>
      <c r="G1010" s="5">
        <v>26359</v>
      </c>
      <c r="H1010" s="3">
        <f t="shared" si="31"/>
        <v>9.0172782212170188E-3</v>
      </c>
      <c r="I1010" s="3">
        <f t="shared" si="30"/>
        <v>1.4749352652821162E-2</v>
      </c>
    </row>
    <row r="1011" spans="1:9" x14ac:dyDescent="0.3">
      <c r="A1011" s="6">
        <v>45785</v>
      </c>
      <c r="B1011" s="4" t="s">
        <v>23</v>
      </c>
      <c r="C1011" s="4">
        <v>1369.51</v>
      </c>
      <c r="D1011" s="4">
        <v>1382.73</v>
      </c>
      <c r="E1011" s="4">
        <v>1356.29</v>
      </c>
      <c r="F1011" s="4">
        <v>1367.04</v>
      </c>
      <c r="G1011" s="4">
        <v>9378</v>
      </c>
      <c r="H1011" s="3">
        <f t="shared" si="31"/>
        <v>-5.145148496117441E-3</v>
      </c>
      <c r="I1011" s="3">
        <f t="shared" si="30"/>
        <v>1.4878171213280316E-2</v>
      </c>
    </row>
    <row r="1012" spans="1:9" x14ac:dyDescent="0.3">
      <c r="A1012" s="7">
        <v>45786</v>
      </c>
      <c r="B1012" s="5" t="s">
        <v>23</v>
      </c>
      <c r="C1012" s="5">
        <v>1340.17</v>
      </c>
      <c r="D1012" s="5">
        <v>1348.09</v>
      </c>
      <c r="E1012" s="5">
        <v>1332.25</v>
      </c>
      <c r="F1012" s="5">
        <v>1332.55</v>
      </c>
      <c r="G1012" s="5">
        <v>14675</v>
      </c>
      <c r="H1012" s="3">
        <f t="shared" si="31"/>
        <v>-2.5229693352059931E-2</v>
      </c>
      <c r="I1012" s="3">
        <f t="shared" si="30"/>
        <v>1.5056693451738146E-2</v>
      </c>
    </row>
    <row r="1013" spans="1:9" x14ac:dyDescent="0.3">
      <c r="A1013" s="6">
        <v>45789</v>
      </c>
      <c r="B1013" s="4" t="s">
        <v>23</v>
      </c>
      <c r="C1013" s="4">
        <v>1335.95</v>
      </c>
      <c r="D1013" s="4">
        <v>1343.45</v>
      </c>
      <c r="E1013" s="4">
        <v>1328.45</v>
      </c>
      <c r="F1013" s="4">
        <v>1335.07</v>
      </c>
      <c r="G1013" s="4">
        <v>36113</v>
      </c>
      <c r="H1013" s="3">
        <f t="shared" si="31"/>
        <v>1.8911110277287772E-3</v>
      </c>
      <c r="I1013" s="3">
        <f t="shared" si="30"/>
        <v>1.4629671043265374E-2</v>
      </c>
    </row>
    <row r="1014" spans="1:9" x14ac:dyDescent="0.3">
      <c r="A1014" s="7">
        <v>45790</v>
      </c>
      <c r="B1014" s="5" t="s">
        <v>23</v>
      </c>
      <c r="C1014" s="5">
        <v>1339.39</v>
      </c>
      <c r="D1014" s="5">
        <v>1352.58</v>
      </c>
      <c r="E1014" s="5">
        <v>1326.21</v>
      </c>
      <c r="F1014" s="5">
        <v>1336.85</v>
      </c>
      <c r="G1014" s="5">
        <v>6877</v>
      </c>
      <c r="H1014" s="3">
        <f t="shared" si="31"/>
        <v>1.3332634243897121E-3</v>
      </c>
      <c r="I1014" s="3">
        <f t="shared" si="30"/>
        <v>1.4842479703866939E-2</v>
      </c>
    </row>
    <row r="1015" spans="1:9" x14ac:dyDescent="0.3">
      <c r="A1015" s="6">
        <v>45791</v>
      </c>
      <c r="B1015" s="4" t="s">
        <v>23</v>
      </c>
      <c r="C1015" s="4">
        <v>1355.73</v>
      </c>
      <c r="D1015" s="4">
        <v>1366.81</v>
      </c>
      <c r="E1015" s="4">
        <v>1344.65</v>
      </c>
      <c r="F1015" s="4">
        <v>1352.09</v>
      </c>
      <c r="G1015" s="4">
        <v>5686</v>
      </c>
      <c r="H1015" s="3">
        <f t="shared" si="31"/>
        <v>1.1399932677562936E-2</v>
      </c>
      <c r="I1015" s="3">
        <f t="shared" si="30"/>
        <v>1.5065568558290289E-2</v>
      </c>
    </row>
    <row r="1016" spans="1:9" x14ac:dyDescent="0.3">
      <c r="A1016" s="7">
        <v>45792</v>
      </c>
      <c r="B1016" s="5" t="s">
        <v>23</v>
      </c>
      <c r="C1016" s="5">
        <v>1370.46</v>
      </c>
      <c r="D1016" s="5">
        <v>1386.67</v>
      </c>
      <c r="E1016" s="5">
        <v>1354.24</v>
      </c>
      <c r="F1016" s="5">
        <v>1379.19</v>
      </c>
      <c r="G1016" s="5">
        <v>13205</v>
      </c>
      <c r="H1016" s="3">
        <f t="shared" si="31"/>
        <v>2.0043044471891765E-2</v>
      </c>
      <c r="I1016" s="3">
        <f t="shared" si="30"/>
        <v>1.5184578499482591E-2</v>
      </c>
    </row>
    <row r="1017" spans="1:9" x14ac:dyDescent="0.3">
      <c r="A1017" s="6">
        <v>45793</v>
      </c>
      <c r="B1017" s="4" t="s">
        <v>23</v>
      </c>
      <c r="C1017" s="4">
        <v>1414.59</v>
      </c>
      <c r="D1017" s="4">
        <v>1418.65</v>
      </c>
      <c r="E1017" s="4">
        <v>1410.52</v>
      </c>
      <c r="F1017" s="4">
        <v>1413.16</v>
      </c>
      <c r="G1017" s="4">
        <v>17524</v>
      </c>
      <c r="H1017" s="3">
        <f t="shared" si="31"/>
        <v>2.463039900231297E-2</v>
      </c>
      <c r="I1017" s="3">
        <f t="shared" si="30"/>
        <v>1.501740518689451E-2</v>
      </c>
    </row>
    <row r="1018" spans="1:9" x14ac:dyDescent="0.3">
      <c r="A1018" s="7">
        <v>45796</v>
      </c>
      <c r="B1018" s="5" t="s">
        <v>23</v>
      </c>
      <c r="C1018" s="5">
        <v>1429.35</v>
      </c>
      <c r="D1018" s="5">
        <v>1452.75</v>
      </c>
      <c r="E1018" s="5">
        <v>1405.94</v>
      </c>
      <c r="F1018" s="5">
        <v>1428.97</v>
      </c>
      <c r="G1018" s="5">
        <v>17848</v>
      </c>
      <c r="H1018" s="3">
        <f t="shared" si="31"/>
        <v>1.1187692830252727E-2</v>
      </c>
      <c r="I1018" s="3">
        <f t="shared" si="30"/>
        <v>1.4569591843710971E-2</v>
      </c>
    </row>
    <row r="1019" spans="1:9" x14ac:dyDescent="0.3">
      <c r="A1019" s="6">
        <v>45797</v>
      </c>
      <c r="B1019" s="4" t="s">
        <v>23</v>
      </c>
      <c r="C1019" s="4">
        <v>1425.85</v>
      </c>
      <c r="D1019" s="4">
        <v>1440.82</v>
      </c>
      <c r="E1019" s="4">
        <v>1410.89</v>
      </c>
      <c r="F1019" s="4">
        <v>1434.33</v>
      </c>
      <c r="G1019" s="4">
        <v>39724</v>
      </c>
      <c r="H1019" s="3">
        <f t="shared" si="31"/>
        <v>3.7509534839778999E-3</v>
      </c>
      <c r="I1019" s="3">
        <f t="shared" si="30"/>
        <v>1.46469334928461E-2</v>
      </c>
    </row>
    <row r="1020" spans="1:9" x14ac:dyDescent="0.3">
      <c r="A1020" s="7">
        <v>45798</v>
      </c>
      <c r="B1020" s="5" t="s">
        <v>23</v>
      </c>
      <c r="C1020" s="5">
        <v>1407.65</v>
      </c>
      <c r="D1020" s="5">
        <v>1411.64</v>
      </c>
      <c r="E1020" s="5">
        <v>1403.66</v>
      </c>
      <c r="F1020" s="5">
        <v>1409.1</v>
      </c>
      <c r="G1020" s="5">
        <v>30301</v>
      </c>
      <c r="H1020" s="3">
        <f t="shared" si="31"/>
        <v>-1.7590094329756764E-2</v>
      </c>
      <c r="I1020" s="3">
        <f t="shared" si="30"/>
        <v>1.4876682711722742E-2</v>
      </c>
    </row>
    <row r="1021" spans="1:9" x14ac:dyDescent="0.3">
      <c r="A1021" s="6">
        <v>45799</v>
      </c>
      <c r="B1021" s="4" t="s">
        <v>23</v>
      </c>
      <c r="C1021" s="4">
        <v>1405.5</v>
      </c>
      <c r="D1021" s="4">
        <v>1422.57</v>
      </c>
      <c r="E1021" s="4">
        <v>1388.43</v>
      </c>
      <c r="F1021" s="4">
        <v>1413.03</v>
      </c>
      <c r="G1021" s="4">
        <v>29310</v>
      </c>
      <c r="H1021" s="3">
        <f t="shared" si="31"/>
        <v>2.789014264424146E-3</v>
      </c>
      <c r="I1021" s="3">
        <f t="shared" si="30"/>
        <v>1.4809667158105265E-2</v>
      </c>
    </row>
    <row r="1022" spans="1:9" x14ac:dyDescent="0.3">
      <c r="A1022" s="7">
        <v>45800</v>
      </c>
      <c r="B1022" s="5" t="s">
        <v>23</v>
      </c>
      <c r="C1022" s="5">
        <v>1409.53</v>
      </c>
      <c r="D1022" s="5">
        <v>1423.19</v>
      </c>
      <c r="E1022" s="5">
        <v>1395.87</v>
      </c>
      <c r="F1022" s="5">
        <v>1417.2</v>
      </c>
      <c r="G1022" s="5">
        <v>39892</v>
      </c>
      <c r="H1022" s="3">
        <f t="shared" si="31"/>
        <v>2.9511050720792006E-3</v>
      </c>
      <c r="I1022" s="3">
        <f t="shared" si="30"/>
        <v>1.5075570966088379E-2</v>
      </c>
    </row>
    <row r="1023" spans="1:9" x14ac:dyDescent="0.3">
      <c r="A1023" s="6">
        <v>45803</v>
      </c>
      <c r="B1023" s="4" t="s">
        <v>23</v>
      </c>
      <c r="C1023" s="4">
        <v>1415.57</v>
      </c>
      <c r="D1023" s="4">
        <v>1438.62</v>
      </c>
      <c r="E1023" s="4">
        <v>1392.53</v>
      </c>
      <c r="F1023" s="4">
        <v>1414</v>
      </c>
      <c r="G1023" s="4">
        <v>24324</v>
      </c>
      <c r="H1023" s="3">
        <f t="shared" si="31"/>
        <v>-2.2579734688117736E-3</v>
      </c>
      <c r="I1023" s="3">
        <f t="shared" si="30"/>
        <v>1.5354675356486597E-2</v>
      </c>
    </row>
    <row r="1024" spans="1:9" x14ac:dyDescent="0.3">
      <c r="A1024" s="7">
        <v>45804</v>
      </c>
      <c r="B1024" s="5" t="s">
        <v>23</v>
      </c>
      <c r="C1024" s="5">
        <v>1424.8</v>
      </c>
      <c r="D1024" s="5">
        <v>1435.19</v>
      </c>
      <c r="E1024" s="5">
        <v>1414.41</v>
      </c>
      <c r="F1024" s="5">
        <v>1425.66</v>
      </c>
      <c r="G1024" s="5">
        <v>13205</v>
      </c>
      <c r="H1024" s="3">
        <f t="shared" si="31"/>
        <v>8.2461103253183045E-3</v>
      </c>
      <c r="I1024" s="3">
        <f t="shared" si="30"/>
        <v>1.5669070175072772E-2</v>
      </c>
    </row>
    <row r="1025" spans="1:9" x14ac:dyDescent="0.3">
      <c r="A1025" s="6">
        <v>45805</v>
      </c>
      <c r="B1025" s="4" t="s">
        <v>23</v>
      </c>
      <c r="C1025" s="4">
        <v>1451.16</v>
      </c>
      <c r="D1025" s="4">
        <v>1462.28</v>
      </c>
      <c r="E1025" s="4">
        <v>1440.04</v>
      </c>
      <c r="F1025" s="4">
        <v>1446.29</v>
      </c>
      <c r="G1025" s="4">
        <v>4092</v>
      </c>
      <c r="H1025" s="3">
        <f t="shared" si="31"/>
        <v>1.4470490860373357E-2</v>
      </c>
      <c r="I1025" s="3">
        <f t="shared" si="30"/>
        <v>1.5886315676650435E-2</v>
      </c>
    </row>
    <row r="1026" spans="1:9" x14ac:dyDescent="0.3">
      <c r="A1026" s="7">
        <v>45806</v>
      </c>
      <c r="B1026" s="5" t="s">
        <v>23</v>
      </c>
      <c r="C1026" s="5">
        <v>1432.45</v>
      </c>
      <c r="D1026" s="5">
        <v>1454.86</v>
      </c>
      <c r="E1026" s="5">
        <v>1410.03</v>
      </c>
      <c r="F1026" s="5">
        <v>1431.8</v>
      </c>
      <c r="G1026" s="5">
        <v>25860</v>
      </c>
      <c r="H1026" s="3">
        <f t="shared" si="31"/>
        <v>-1.0018737597577257E-2</v>
      </c>
      <c r="I1026" s="3">
        <f t="shared" si="30"/>
        <v>1.5875148741156184E-2</v>
      </c>
    </row>
    <row r="1027" spans="1:9" x14ac:dyDescent="0.3">
      <c r="A1027" s="6">
        <v>45807</v>
      </c>
      <c r="B1027" s="4" t="s">
        <v>23</v>
      </c>
      <c r="C1027" s="4">
        <v>1415.49</v>
      </c>
      <c r="D1027" s="4">
        <v>1421.4</v>
      </c>
      <c r="E1027" s="4">
        <v>1409.57</v>
      </c>
      <c r="F1027" s="4">
        <v>1417.17</v>
      </c>
      <c r="G1027" s="4">
        <v>26763</v>
      </c>
      <c r="H1027" s="3">
        <f t="shared" si="31"/>
        <v>-1.0217907528984414E-2</v>
      </c>
      <c r="I1027" s="3">
        <f t="shared" si="30"/>
        <v>1.6150089324284096E-2</v>
      </c>
    </row>
    <row r="1028" spans="1:9" x14ac:dyDescent="0.3">
      <c r="A1028" s="7">
        <v>45810</v>
      </c>
      <c r="B1028" s="5" t="s">
        <v>23</v>
      </c>
      <c r="C1028" s="5">
        <v>1419.02</v>
      </c>
      <c r="D1028" s="5">
        <v>1426.56</v>
      </c>
      <c r="E1028" s="5">
        <v>1411.47</v>
      </c>
      <c r="F1028" s="5">
        <v>1415.02</v>
      </c>
      <c r="G1028" s="5">
        <v>40876</v>
      </c>
      <c r="H1028" s="3">
        <f t="shared" si="31"/>
        <v>-1.5171080392614089E-3</v>
      </c>
      <c r="I1028" s="3">
        <f t="shared" si="30"/>
        <v>1.6432117241032693E-2</v>
      </c>
    </row>
    <row r="1029" spans="1:9" x14ac:dyDescent="0.3">
      <c r="A1029" s="6">
        <v>45811</v>
      </c>
      <c r="B1029" s="4" t="s">
        <v>23</v>
      </c>
      <c r="C1029" s="4">
        <v>1407.84</v>
      </c>
      <c r="D1029" s="4">
        <v>1427.67</v>
      </c>
      <c r="E1029" s="4">
        <v>1388</v>
      </c>
      <c r="F1029" s="4">
        <v>1404.43</v>
      </c>
      <c r="G1029" s="4">
        <v>35578</v>
      </c>
      <c r="H1029" s="3">
        <f t="shared" si="31"/>
        <v>-7.4839931591072339E-3</v>
      </c>
      <c r="I1029" s="3">
        <f t="shared" si="30"/>
        <v>1.685886511557963E-2</v>
      </c>
    </row>
    <row r="1030" spans="1:9" x14ac:dyDescent="0.3">
      <c r="A1030" s="7">
        <v>45812</v>
      </c>
      <c r="B1030" s="5" t="s">
        <v>23</v>
      </c>
      <c r="C1030" s="5">
        <v>1382.95</v>
      </c>
      <c r="D1030" s="5">
        <v>1395.2</v>
      </c>
      <c r="E1030" s="5">
        <v>1370.69</v>
      </c>
      <c r="F1030" s="5">
        <v>1376.02</v>
      </c>
      <c r="G1030" s="5">
        <v>42789</v>
      </c>
      <c r="H1030" s="3">
        <f t="shared" si="31"/>
        <v>-2.0228847290359848E-2</v>
      </c>
      <c r="I1030" s="3">
        <f t="shared" si="30"/>
        <v>1.725446677104996E-2</v>
      </c>
    </row>
    <row r="1031" spans="1:9" x14ac:dyDescent="0.3">
      <c r="A1031" s="6">
        <v>45813</v>
      </c>
      <c r="B1031" s="4" t="s">
        <v>23</v>
      </c>
      <c r="C1031" s="4">
        <v>1367.75</v>
      </c>
      <c r="D1031" s="4">
        <v>1385.7</v>
      </c>
      <c r="E1031" s="4">
        <v>1349.8</v>
      </c>
      <c r="F1031" s="4">
        <v>1359.17</v>
      </c>
      <c r="G1031" s="4">
        <v>1691</v>
      </c>
      <c r="H1031" s="3">
        <f t="shared" si="31"/>
        <v>-1.2245461548523937E-2</v>
      </c>
      <c r="I1031" s="3">
        <f t="shared" si="30"/>
        <v>1.708823624384662E-2</v>
      </c>
    </row>
    <row r="1032" spans="1:9" x14ac:dyDescent="0.3">
      <c r="A1032" s="7">
        <v>45814</v>
      </c>
      <c r="B1032" s="5" t="s">
        <v>23</v>
      </c>
      <c r="C1032" s="5">
        <v>1346.56</v>
      </c>
      <c r="D1032" s="5">
        <v>1362.53</v>
      </c>
      <c r="E1032" s="5">
        <v>1330.59</v>
      </c>
      <c r="F1032" s="5">
        <v>1338.55</v>
      </c>
      <c r="G1032" s="5">
        <v>32730</v>
      </c>
      <c r="H1032" s="3">
        <f t="shared" si="31"/>
        <v>-1.5171023492278462E-2</v>
      </c>
      <c r="I1032" s="3">
        <f t="shared" si="30"/>
        <v>1.7321491319763821E-2</v>
      </c>
    </row>
    <row r="1033" spans="1:9" x14ac:dyDescent="0.3">
      <c r="A1033" s="6">
        <v>45817</v>
      </c>
      <c r="B1033" s="4" t="s">
        <v>23</v>
      </c>
      <c r="C1033" s="4">
        <v>1361.73</v>
      </c>
      <c r="D1033" s="4">
        <v>1370.59</v>
      </c>
      <c r="E1033" s="4">
        <v>1352.87</v>
      </c>
      <c r="F1033" s="4">
        <v>1359.41</v>
      </c>
      <c r="G1033" s="4">
        <v>23766</v>
      </c>
      <c r="H1033" s="3">
        <f t="shared" si="31"/>
        <v>1.5584027492435941E-2</v>
      </c>
      <c r="I1033" s="3">
        <f t="shared" si="30"/>
        <v>1.7369696701326279E-2</v>
      </c>
    </row>
    <row r="1034" spans="1:9" x14ac:dyDescent="0.3">
      <c r="A1034" s="7">
        <v>45818</v>
      </c>
      <c r="B1034" s="5" t="s">
        <v>23</v>
      </c>
      <c r="C1034" s="5">
        <v>1398.24</v>
      </c>
      <c r="D1034" s="5">
        <v>1411.18</v>
      </c>
      <c r="E1034" s="5">
        <v>1385.3</v>
      </c>
      <c r="F1034" s="5">
        <v>1389.22</v>
      </c>
      <c r="G1034" s="5">
        <v>18695</v>
      </c>
      <c r="H1034" s="3">
        <f t="shared" si="31"/>
        <v>2.1928630803068935E-2</v>
      </c>
      <c r="I1034" s="3">
        <f t="shared" si="30"/>
        <v>1.7579348722355934E-2</v>
      </c>
    </row>
    <row r="1035" spans="1:9" x14ac:dyDescent="0.3">
      <c r="A1035" s="6">
        <v>45819</v>
      </c>
      <c r="B1035" s="4" t="s">
        <v>23</v>
      </c>
      <c r="C1035" s="4">
        <v>1376.36</v>
      </c>
      <c r="D1035" s="4">
        <v>1393.1</v>
      </c>
      <c r="E1035" s="4">
        <v>1359.62</v>
      </c>
      <c r="F1035" s="4">
        <v>1370.51</v>
      </c>
      <c r="G1035" s="4">
        <v>26491</v>
      </c>
      <c r="H1035" s="3">
        <f t="shared" si="31"/>
        <v>-1.3467989231367269E-2</v>
      </c>
      <c r="I1035" s="3">
        <f t="shared" si="30"/>
        <v>1.7226153406076302E-2</v>
      </c>
    </row>
    <row r="1036" spans="1:9" x14ac:dyDescent="0.3">
      <c r="A1036" s="7">
        <v>45820</v>
      </c>
      <c r="B1036" s="5" t="s">
        <v>23</v>
      </c>
      <c r="C1036" s="5">
        <v>1381.97</v>
      </c>
      <c r="D1036" s="5">
        <v>1398.42</v>
      </c>
      <c r="E1036" s="5">
        <v>1365.52</v>
      </c>
      <c r="F1036" s="5">
        <v>1380.3</v>
      </c>
      <c r="G1036" s="5">
        <v>34045</v>
      </c>
      <c r="H1036" s="3">
        <f t="shared" si="31"/>
        <v>7.1433262070323923E-3</v>
      </c>
      <c r="I1036" s="3">
        <f t="shared" si="30"/>
        <v>1.7502564584140318E-2</v>
      </c>
    </row>
    <row r="1037" spans="1:9" x14ac:dyDescent="0.3">
      <c r="A1037" s="6">
        <v>45821</v>
      </c>
      <c r="B1037" s="4" t="s">
        <v>23</v>
      </c>
      <c r="C1037" s="4">
        <v>1401.49</v>
      </c>
      <c r="D1037" s="4">
        <v>1414.64</v>
      </c>
      <c r="E1037" s="4">
        <v>1388.35</v>
      </c>
      <c r="F1037" s="4">
        <v>1395.9</v>
      </c>
      <c r="G1037" s="4">
        <v>31497</v>
      </c>
      <c r="H1037" s="3">
        <f t="shared" si="31"/>
        <v>1.1301890893284167E-2</v>
      </c>
      <c r="I1037" s="3">
        <f t="shared" si="30"/>
        <v>1.8162087045660455E-2</v>
      </c>
    </row>
    <row r="1038" spans="1:9" x14ac:dyDescent="0.3">
      <c r="A1038" s="7">
        <v>45824</v>
      </c>
      <c r="B1038" s="5" t="s">
        <v>23</v>
      </c>
      <c r="C1038" s="5">
        <v>1364.55</v>
      </c>
      <c r="D1038" s="5">
        <v>1371.05</v>
      </c>
      <c r="E1038" s="5">
        <v>1358.05</v>
      </c>
      <c r="F1038" s="5">
        <v>1370.23</v>
      </c>
      <c r="G1038" s="5">
        <v>47686</v>
      </c>
      <c r="H1038" s="3">
        <f t="shared" si="31"/>
        <v>-1.8389569453399292E-2</v>
      </c>
      <c r="I1038" s="3">
        <f t="shared" si="30"/>
        <v>1.8676715560006697E-2</v>
      </c>
    </row>
    <row r="1039" spans="1:9" x14ac:dyDescent="0.3">
      <c r="A1039" s="6">
        <v>45825</v>
      </c>
      <c r="B1039" s="4" t="s">
        <v>23</v>
      </c>
      <c r="C1039" s="4">
        <v>1373.49</v>
      </c>
      <c r="D1039" s="4">
        <v>1400.49</v>
      </c>
      <c r="E1039" s="4">
        <v>1346.5</v>
      </c>
      <c r="F1039" s="4">
        <v>1373.34</v>
      </c>
      <c r="G1039" s="4">
        <v>44485</v>
      </c>
      <c r="H1039" s="3">
        <f t="shared" si="31"/>
        <v>2.2696919495266486E-3</v>
      </c>
      <c r="I1039" s="3">
        <f t="shared" si="30"/>
        <v>1.8732569623600426E-2</v>
      </c>
    </row>
    <row r="1040" spans="1:9" x14ac:dyDescent="0.3">
      <c r="A1040" s="7">
        <v>45826</v>
      </c>
      <c r="B1040" s="5" t="s">
        <v>23</v>
      </c>
      <c r="C1040" s="5">
        <v>1412.41</v>
      </c>
      <c r="D1040" s="5">
        <v>1428.2</v>
      </c>
      <c r="E1040" s="5">
        <v>1396.61</v>
      </c>
      <c r="F1040" s="5">
        <v>1418.22</v>
      </c>
      <c r="G1040" s="5">
        <v>11068</v>
      </c>
      <c r="H1040" s="3">
        <f t="shared" si="31"/>
        <v>3.26794530123641E-2</v>
      </c>
      <c r="I1040" s="3">
        <f t="shared" si="30"/>
        <v>1.9859870521814954E-2</v>
      </c>
    </row>
    <row r="1041" spans="1:9" x14ac:dyDescent="0.3">
      <c r="A1041" s="6">
        <v>45827</v>
      </c>
      <c r="B1041" s="4" t="s">
        <v>23</v>
      </c>
      <c r="C1041" s="4">
        <v>1438.96</v>
      </c>
      <c r="D1041" s="4">
        <v>1455.49</v>
      </c>
      <c r="E1041" s="4">
        <v>1422.43</v>
      </c>
      <c r="F1041" s="4">
        <v>1430.71</v>
      </c>
      <c r="G1041" s="4">
        <v>1287</v>
      </c>
      <c r="H1041" s="3">
        <f t="shared" si="31"/>
        <v>8.8068141755157942E-3</v>
      </c>
      <c r="I1041" s="3">
        <f t="shared" si="30"/>
        <v>1.685767190040088E-2</v>
      </c>
    </row>
    <row r="1042" spans="1:9" x14ac:dyDescent="0.3">
      <c r="A1042" s="7">
        <v>45828</v>
      </c>
      <c r="B1042" s="5" t="s">
        <v>23</v>
      </c>
      <c r="C1042" s="5">
        <v>1429.61</v>
      </c>
      <c r="D1042" s="5">
        <v>1444.31</v>
      </c>
      <c r="E1042" s="5">
        <v>1414.9</v>
      </c>
      <c r="F1042" s="5">
        <v>1426.64</v>
      </c>
      <c r="G1042" s="5">
        <v>36131</v>
      </c>
      <c r="H1042" s="3">
        <f t="shared" si="31"/>
        <v>-2.8447414220910852E-3</v>
      </c>
      <c r="I1042" s="3">
        <f t="shared" si="30"/>
        <v>1.7392832207121886E-2</v>
      </c>
    </row>
    <row r="1043" spans="1:9" x14ac:dyDescent="0.3">
      <c r="A1043" s="6">
        <v>45831</v>
      </c>
      <c r="B1043" s="4" t="s">
        <v>23</v>
      </c>
      <c r="C1043" s="4">
        <v>1419.27</v>
      </c>
      <c r="D1043" s="4">
        <v>1435.79</v>
      </c>
      <c r="E1043" s="4">
        <v>1402.75</v>
      </c>
      <c r="F1043" s="4">
        <v>1416.94</v>
      </c>
      <c r="G1043" s="4">
        <v>41975</v>
      </c>
      <c r="H1043" s="3">
        <f t="shared" si="31"/>
        <v>-6.7991925082712141E-3</v>
      </c>
      <c r="I1043" s="3">
        <f t="shared" si="30"/>
        <v>1.9015850014503791E-2</v>
      </c>
    </row>
    <row r="1044" spans="1:9" x14ac:dyDescent="0.3">
      <c r="A1044" s="7">
        <v>45832</v>
      </c>
      <c r="B1044" s="5" t="s">
        <v>23</v>
      </c>
      <c r="C1044" s="5">
        <v>1371.49</v>
      </c>
      <c r="D1044" s="5">
        <v>1387.19</v>
      </c>
      <c r="E1044" s="5">
        <v>1355.8</v>
      </c>
      <c r="F1044" s="5">
        <v>1381.62</v>
      </c>
      <c r="G1044" s="5">
        <v>4178</v>
      </c>
      <c r="H1044" s="3">
        <f t="shared" si="31"/>
        <v>-2.4926955269806882E-2</v>
      </c>
      <c r="I1044" s="3">
        <f t="shared" si="30"/>
        <v>2.1252038724643998E-2</v>
      </c>
    </row>
    <row r="1045" spans="1:9" x14ac:dyDescent="0.3">
      <c r="A1045" s="6">
        <v>45833</v>
      </c>
      <c r="B1045" s="4" t="s">
        <v>23</v>
      </c>
      <c r="C1045" s="4">
        <v>1392.25</v>
      </c>
      <c r="D1045" s="4">
        <v>1397.92</v>
      </c>
      <c r="E1045" s="4">
        <v>1386.57</v>
      </c>
      <c r="F1045" s="4">
        <v>1390.16</v>
      </c>
      <c r="G1045" s="4">
        <v>27627</v>
      </c>
      <c r="H1045" s="3">
        <f t="shared" si="31"/>
        <v>6.181149664886287E-3</v>
      </c>
      <c r="I1045" s="3">
        <f t="shared" si="30"/>
        <v>2.109205176293566E-2</v>
      </c>
    </row>
    <row r="1046" spans="1:9" x14ac:dyDescent="0.3">
      <c r="A1046" s="7">
        <v>45834</v>
      </c>
      <c r="B1046" s="5" t="s">
        <v>23</v>
      </c>
      <c r="C1046" s="5">
        <v>1426.17</v>
      </c>
      <c r="D1046" s="5">
        <v>1442.23</v>
      </c>
      <c r="E1046" s="5">
        <v>1410.12</v>
      </c>
      <c r="F1046" s="5">
        <v>1425.04</v>
      </c>
      <c r="G1046" s="5">
        <v>36422</v>
      </c>
      <c r="H1046" s="3">
        <f t="shared" si="31"/>
        <v>2.5090637048972693E-2</v>
      </c>
      <c r="I1046" s="3">
        <f t="shared" si="30"/>
        <v>2.5225260575906291E-2</v>
      </c>
    </row>
    <row r="1047" spans="1:9" x14ac:dyDescent="0.3">
      <c r="A1047" s="6">
        <v>45835</v>
      </c>
      <c r="B1047" s="4" t="s">
        <v>23</v>
      </c>
      <c r="C1047" s="4">
        <v>1410.54</v>
      </c>
      <c r="D1047" s="4">
        <v>1424.13</v>
      </c>
      <c r="E1047" s="4">
        <v>1396.96</v>
      </c>
      <c r="F1047" s="4">
        <v>1410.84</v>
      </c>
      <c r="G1047" s="4">
        <v>8135</v>
      </c>
      <c r="H1047" s="3">
        <f t="shared" si="31"/>
        <v>-9.9646325717173169E-3</v>
      </c>
      <c r="I1047" s="3">
        <f t="shared" si="30"/>
        <v>9.8241841763996585E-3</v>
      </c>
    </row>
    <row r="1048" spans="1:9" x14ac:dyDescent="0.3">
      <c r="A1048" s="7">
        <v>45838</v>
      </c>
      <c r="B1048" s="5" t="s">
        <v>23</v>
      </c>
      <c r="C1048" s="5">
        <v>1378.34</v>
      </c>
      <c r="D1048" s="5">
        <v>1385.28</v>
      </c>
      <c r="E1048" s="5">
        <v>1371.39</v>
      </c>
      <c r="F1048" s="5">
        <v>1377.18</v>
      </c>
      <c r="G1048" s="5">
        <v>24238</v>
      </c>
      <c r="H1048" s="3">
        <f t="shared" si="31"/>
        <v>-2.3858127073232867E-2</v>
      </c>
      <c r="I1048" s="3" t="e">
        <f t="shared" si="30"/>
        <v>#DIV/0!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C812-DBDC-405D-AEFE-912EDA405E9C}">
  <dimension ref="A1:C9"/>
  <sheetViews>
    <sheetView workbookViewId="0">
      <selection activeCell="F50" sqref="F50"/>
    </sheetView>
  </sheetViews>
  <sheetFormatPr defaultRowHeight="14.4" x14ac:dyDescent="0.3"/>
  <cols>
    <col min="1" max="1" width="10.44140625" customWidth="1"/>
    <col min="2" max="2" width="16.21875" customWidth="1"/>
    <col min="3" max="3" width="10" customWidth="1"/>
  </cols>
  <sheetData>
    <row r="1" spans="1:3" x14ac:dyDescent="0.3">
      <c r="A1" t="s">
        <v>1210</v>
      </c>
      <c r="B1" t="s">
        <v>1093</v>
      </c>
      <c r="C1" t="s">
        <v>1211</v>
      </c>
    </row>
    <row r="2" spans="1:3" x14ac:dyDescent="0.3">
      <c r="A2" s="15" t="s">
        <v>16</v>
      </c>
      <c r="B2" s="18" t="str">
        <f>VLOOKUP(A2,dim_company[#All],2,FALSE)</f>
        <v>TCS</v>
      </c>
      <c r="C2" s="8">
        <f>'company wise data'!I920</f>
        <v>1.4179884749328157E-2</v>
      </c>
    </row>
    <row r="3" spans="1:3" x14ac:dyDescent="0.3">
      <c r="A3" s="16" t="s">
        <v>17</v>
      </c>
      <c r="B3" s="18" t="str">
        <f>VLOOKUP(A3,dim_company[#All],2,FALSE)</f>
        <v>INFY</v>
      </c>
      <c r="C3" s="8">
        <f>'company wise data'!I789</f>
        <v>1.4068270669564883E-2</v>
      </c>
    </row>
    <row r="4" spans="1:3" x14ac:dyDescent="0.3">
      <c r="A4" s="15" t="s">
        <v>18</v>
      </c>
      <c r="B4" s="18" t="str">
        <f>VLOOKUP(A4,dim_company[#All],2,FALSE)</f>
        <v>HDFCBANK</v>
      </c>
      <c r="C4" s="8">
        <f>'company wise data'!I265</f>
        <v>1.3745344381700582E-2</v>
      </c>
    </row>
    <row r="5" spans="1:3" x14ac:dyDescent="0.3">
      <c r="A5" s="16" t="s">
        <v>19</v>
      </c>
      <c r="B5" s="18" t="str">
        <f>VLOOKUP(A5,dim_company[#All],2,FALSE)</f>
        <v>RELIANCE</v>
      </c>
      <c r="C5" s="8">
        <f>'company wise data'!I134</f>
        <v>1.2960978587223169E-2</v>
      </c>
    </row>
    <row r="6" spans="1:3" x14ac:dyDescent="0.3">
      <c r="A6" s="15" t="s">
        <v>20</v>
      </c>
      <c r="B6" s="18" t="str">
        <f>VLOOKUP(A6,dim_company[#All],2,FALSE)</f>
        <v>AAPL</v>
      </c>
      <c r="C6" s="8">
        <f>'company wise data'!I2</f>
        <v>1.2621048035899075E-2</v>
      </c>
    </row>
    <row r="7" spans="1:3" x14ac:dyDescent="0.3">
      <c r="A7" s="16" t="s">
        <v>21</v>
      </c>
      <c r="B7" s="18" t="str">
        <f>VLOOKUP(A7,dim_company[#All],2,FALSE)</f>
        <v>MSFT</v>
      </c>
      <c r="C7" s="8">
        <f>'company wise data'!I658</f>
        <v>1.2282011308639016E-2</v>
      </c>
    </row>
    <row r="8" spans="1:3" x14ac:dyDescent="0.3">
      <c r="A8" s="15" t="s">
        <v>22</v>
      </c>
      <c r="B8" s="18" t="str">
        <f>VLOOKUP(A8,dim_company[#All],2,FALSE)</f>
        <v>AMZN</v>
      </c>
      <c r="C8" s="8">
        <f>'company wise data'!I396</f>
        <v>1.1843418605673013E-2</v>
      </c>
    </row>
    <row r="9" spans="1:3" x14ac:dyDescent="0.3">
      <c r="A9" s="16" t="s">
        <v>23</v>
      </c>
      <c r="B9" s="18" t="str">
        <f>VLOOKUP(A9,dim_company[#All],2,FALSE)</f>
        <v>PFE</v>
      </c>
      <c r="C9" s="8">
        <f>'company wise data'!I527</f>
        <v>1.1623333864913064E-2</v>
      </c>
    </row>
  </sheetData>
  <sortState xmlns:xlrd2="http://schemas.microsoft.com/office/spreadsheetml/2017/richdata2" ref="C2:C9">
    <sortCondition descending="1" ref="C2:C9"/>
  </sortSt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BBEB-78E1-48BA-B77B-E54889086097}">
  <dimension ref="A1:N11"/>
  <sheetViews>
    <sheetView topLeftCell="D1" workbookViewId="0">
      <selection activeCell="F50" sqref="F50"/>
    </sheetView>
  </sheetViews>
  <sheetFormatPr defaultColWidth="9.21875" defaultRowHeight="14.4" x14ac:dyDescent="0.3"/>
  <cols>
    <col min="1" max="1" width="7.5546875" customWidth="1"/>
    <col min="2" max="2" width="24" bestFit="1" customWidth="1"/>
    <col min="3" max="3" width="10.6640625" customWidth="1"/>
    <col min="4" max="4" width="23.21875" bestFit="1" customWidth="1"/>
    <col min="5" max="5" width="10" customWidth="1"/>
    <col min="6" max="6" width="12.5546875" customWidth="1"/>
    <col min="7" max="7" width="19.33203125" customWidth="1"/>
    <col min="8" max="8" width="12.77734375" customWidth="1"/>
    <col min="9" max="9" width="9.88671875" customWidth="1"/>
    <col min="10" max="10" width="12" bestFit="1" customWidth="1"/>
    <col min="11" max="11" width="12.88671875" customWidth="1"/>
    <col min="12" max="12" width="14.109375" customWidth="1"/>
    <col min="13" max="13" width="14.44140625" customWidth="1"/>
    <col min="14" max="14" width="12" bestFit="1" customWidth="1"/>
  </cols>
  <sheetData>
    <row r="1" spans="1:14" x14ac:dyDescent="0.3">
      <c r="A1" s="20" t="s">
        <v>1092</v>
      </c>
      <c r="B1" s="20" t="s">
        <v>1093</v>
      </c>
      <c r="C1" s="20" t="s">
        <v>1229</v>
      </c>
      <c r="D1" s="20" t="s">
        <v>1230</v>
      </c>
      <c r="E1" s="20" t="s">
        <v>1118</v>
      </c>
      <c r="F1" s="20" t="s">
        <v>1231</v>
      </c>
      <c r="G1" s="20" t="s">
        <v>1232</v>
      </c>
      <c r="H1" s="20" t="s">
        <v>1233</v>
      </c>
      <c r="I1" s="20" t="s">
        <v>32</v>
      </c>
      <c r="J1" s="20" t="s">
        <v>1234</v>
      </c>
      <c r="K1" s="20" t="s">
        <v>1235</v>
      </c>
      <c r="L1" s="20" t="s">
        <v>1236</v>
      </c>
      <c r="M1" s="20" t="s">
        <v>1237</v>
      </c>
      <c r="N1" s="20" t="s">
        <v>1238</v>
      </c>
    </row>
    <row r="2" spans="1:14" x14ac:dyDescent="0.3">
      <c r="A2" t="s">
        <v>1098</v>
      </c>
      <c r="B2" t="s">
        <v>1239</v>
      </c>
      <c r="C2" t="s">
        <v>1119</v>
      </c>
      <c r="D2" t="s">
        <v>1240</v>
      </c>
      <c r="E2" t="s">
        <v>1121</v>
      </c>
      <c r="F2">
        <v>1500</v>
      </c>
      <c r="G2">
        <v>31800</v>
      </c>
      <c r="H2">
        <v>477000</v>
      </c>
      <c r="I2">
        <v>51</v>
      </c>
      <c r="J2">
        <v>1362.5499600000001</v>
      </c>
      <c r="K2">
        <v>69490.047959999996</v>
      </c>
      <c r="L2">
        <v>1500</v>
      </c>
      <c r="M2">
        <v>76500</v>
      </c>
      <c r="N2">
        <v>10.087706430000001</v>
      </c>
    </row>
    <row r="3" spans="1:14" x14ac:dyDescent="0.3">
      <c r="A3" t="s">
        <v>1095</v>
      </c>
      <c r="B3" t="s">
        <v>1096</v>
      </c>
      <c r="C3" t="s">
        <v>1119</v>
      </c>
      <c r="D3" t="s">
        <v>1240</v>
      </c>
      <c r="E3" t="s">
        <v>1121</v>
      </c>
      <c r="F3">
        <v>3200</v>
      </c>
      <c r="G3">
        <v>36000</v>
      </c>
      <c r="H3">
        <v>1152000</v>
      </c>
      <c r="I3">
        <v>75</v>
      </c>
      <c r="J3">
        <v>2918.0182930000001</v>
      </c>
      <c r="K3">
        <v>218851.372</v>
      </c>
      <c r="L3">
        <v>3200</v>
      </c>
      <c r="M3">
        <v>240000</v>
      </c>
      <c r="N3">
        <v>9.6634660399999994</v>
      </c>
    </row>
    <row r="4" spans="1:14" x14ac:dyDescent="0.3">
      <c r="A4" t="s">
        <v>1241</v>
      </c>
      <c r="B4" t="s">
        <v>1101</v>
      </c>
      <c r="C4" t="s">
        <v>1119</v>
      </c>
      <c r="D4" t="s">
        <v>1149</v>
      </c>
      <c r="E4" t="s">
        <v>1121</v>
      </c>
      <c r="F4">
        <v>1450</v>
      </c>
      <c r="G4">
        <v>25000</v>
      </c>
      <c r="H4">
        <v>36250000</v>
      </c>
      <c r="I4">
        <v>14</v>
      </c>
      <c r="J4">
        <v>1395.894074</v>
      </c>
      <c r="K4">
        <v>19542.517029999999</v>
      </c>
      <c r="L4">
        <v>1450</v>
      </c>
      <c r="M4">
        <v>20300</v>
      </c>
      <c r="N4">
        <v>3.8760767870000001</v>
      </c>
    </row>
    <row r="5" spans="1:14" x14ac:dyDescent="0.3">
      <c r="A5" t="s">
        <v>1242</v>
      </c>
      <c r="B5" t="s">
        <v>1104</v>
      </c>
      <c r="C5" t="s">
        <v>1119</v>
      </c>
      <c r="D5" t="s">
        <v>1151</v>
      </c>
      <c r="E5" t="s">
        <v>1121</v>
      </c>
      <c r="F5">
        <v>2600</v>
      </c>
      <c r="G5">
        <v>64000</v>
      </c>
      <c r="H5">
        <v>166400000</v>
      </c>
      <c r="I5">
        <v>178</v>
      </c>
      <c r="J5">
        <v>2222.4858060000001</v>
      </c>
      <c r="K5">
        <v>395602.47340000002</v>
      </c>
      <c r="L5">
        <v>2600</v>
      </c>
      <c r="M5">
        <v>462800</v>
      </c>
      <c r="N5">
        <v>16.986123970000001</v>
      </c>
    </row>
    <row r="6" spans="1:14" x14ac:dyDescent="0.3">
      <c r="A6" t="s">
        <v>1243</v>
      </c>
      <c r="B6" t="s">
        <v>1244</v>
      </c>
      <c r="C6" t="s">
        <v>1119</v>
      </c>
      <c r="D6" t="s">
        <v>1240</v>
      </c>
      <c r="E6" t="s">
        <v>1121</v>
      </c>
      <c r="F6">
        <v>400</v>
      </c>
      <c r="G6">
        <v>22000</v>
      </c>
      <c r="H6">
        <v>8800000</v>
      </c>
      <c r="I6">
        <v>102</v>
      </c>
      <c r="J6">
        <v>385.46356320000001</v>
      </c>
      <c r="K6">
        <v>39317.283450000003</v>
      </c>
      <c r="L6">
        <v>400</v>
      </c>
      <c r="M6">
        <v>40800</v>
      </c>
      <c r="N6">
        <v>3.7711571570000002</v>
      </c>
    </row>
    <row r="7" spans="1:14" x14ac:dyDescent="0.3">
      <c r="A7" t="s">
        <v>1106</v>
      </c>
      <c r="B7" t="s">
        <v>1245</v>
      </c>
      <c r="C7" t="s">
        <v>1122</v>
      </c>
      <c r="D7" t="s">
        <v>1246</v>
      </c>
      <c r="E7" t="s">
        <v>1124</v>
      </c>
      <c r="F7">
        <v>170</v>
      </c>
      <c r="G7">
        <v>16000</v>
      </c>
      <c r="H7">
        <v>27200000</v>
      </c>
      <c r="I7">
        <v>42</v>
      </c>
      <c r="J7">
        <v>145.10209710000001</v>
      </c>
      <c r="K7">
        <v>6094.2880789999999</v>
      </c>
      <c r="L7">
        <v>170</v>
      </c>
      <c r="M7">
        <v>7140</v>
      </c>
      <c r="N7">
        <v>17.15888562</v>
      </c>
    </row>
    <row r="8" spans="1:14" x14ac:dyDescent="0.3">
      <c r="A8" t="s">
        <v>1108</v>
      </c>
      <c r="B8" t="s">
        <v>1247</v>
      </c>
      <c r="C8" t="s">
        <v>1122</v>
      </c>
      <c r="D8" t="s">
        <v>1246</v>
      </c>
      <c r="E8" t="s">
        <v>1124</v>
      </c>
      <c r="F8">
        <v>370</v>
      </c>
      <c r="G8">
        <v>76000</v>
      </c>
      <c r="H8">
        <v>28120000</v>
      </c>
      <c r="I8">
        <v>142</v>
      </c>
      <c r="J8">
        <v>316.19340210000001</v>
      </c>
      <c r="K8">
        <v>44899.463100000001</v>
      </c>
      <c r="L8">
        <v>370</v>
      </c>
      <c r="M8">
        <v>52540</v>
      </c>
      <c r="N8">
        <v>17.016989450000001</v>
      </c>
    </row>
    <row r="9" spans="1:14" x14ac:dyDescent="0.3">
      <c r="A9" t="s">
        <v>1110</v>
      </c>
      <c r="B9" t="s">
        <v>1248</v>
      </c>
      <c r="C9" t="s">
        <v>1122</v>
      </c>
      <c r="D9" t="s">
        <v>1152</v>
      </c>
      <c r="E9" t="s">
        <v>1124</v>
      </c>
      <c r="F9">
        <v>140</v>
      </c>
      <c r="G9">
        <v>10000</v>
      </c>
      <c r="H9">
        <v>1400000</v>
      </c>
      <c r="I9">
        <v>82</v>
      </c>
      <c r="J9">
        <v>133.08007359999999</v>
      </c>
      <c r="K9">
        <v>10912.56604</v>
      </c>
      <c r="L9">
        <v>140</v>
      </c>
      <c r="M9">
        <v>11480</v>
      </c>
      <c r="N9">
        <v>5.1998215730000004</v>
      </c>
    </row>
    <row r="10" spans="1:14" x14ac:dyDescent="0.3">
      <c r="A10" t="s">
        <v>1249</v>
      </c>
      <c r="B10" t="s">
        <v>1250</v>
      </c>
      <c r="C10" t="s">
        <v>1122</v>
      </c>
      <c r="D10" t="s">
        <v>1251</v>
      </c>
      <c r="E10" t="s">
        <v>1124</v>
      </c>
      <c r="F10">
        <v>130</v>
      </c>
      <c r="G10">
        <v>30000</v>
      </c>
      <c r="H10">
        <v>39000</v>
      </c>
      <c r="I10">
        <v>93</v>
      </c>
      <c r="J10">
        <v>121.0945633</v>
      </c>
      <c r="K10">
        <v>11261.794389999999</v>
      </c>
      <c r="L10">
        <v>130</v>
      </c>
      <c r="M10">
        <v>12090</v>
      </c>
      <c r="N10">
        <v>7.3541176669999997</v>
      </c>
    </row>
    <row r="11" spans="1:14" x14ac:dyDescent="0.3">
      <c r="A11" t="s">
        <v>1252</v>
      </c>
      <c r="B11" t="s">
        <v>1253</v>
      </c>
      <c r="C11" t="s">
        <v>1122</v>
      </c>
      <c r="D11" t="s">
        <v>1254</v>
      </c>
      <c r="E11" t="s">
        <v>1124</v>
      </c>
      <c r="F11">
        <v>220</v>
      </c>
      <c r="G11">
        <v>30000</v>
      </c>
      <c r="H11">
        <v>660000</v>
      </c>
      <c r="I11">
        <v>93</v>
      </c>
      <c r="J11">
        <v>202.6486961</v>
      </c>
      <c r="K11">
        <v>18846.328730000001</v>
      </c>
      <c r="L11">
        <v>220</v>
      </c>
      <c r="M11">
        <v>20460</v>
      </c>
      <c r="N11">
        <v>8.562257872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8EC14-B8E6-4DEC-8972-F8151027845D}">
  <dimension ref="A1:U503"/>
  <sheetViews>
    <sheetView topLeftCell="F1" workbookViewId="0">
      <selection activeCell="F50" sqref="F50"/>
    </sheetView>
  </sheetViews>
  <sheetFormatPr defaultRowHeight="14.4" x14ac:dyDescent="0.3"/>
  <cols>
    <col min="1" max="1" width="15.21875" bestFit="1" customWidth="1"/>
    <col min="2" max="2" width="10.21875" bestFit="1" customWidth="1"/>
    <col min="3" max="3" width="13.5546875" bestFit="1" customWidth="1"/>
    <col min="4" max="4" width="10.6640625" customWidth="1"/>
    <col min="5" max="5" width="13.21875" bestFit="1" customWidth="1"/>
    <col min="6" max="6" width="6.44140625" bestFit="1" customWidth="1"/>
    <col min="7" max="7" width="10.21875" bestFit="1" customWidth="1"/>
    <col min="8" max="8" width="18.44140625" bestFit="1" customWidth="1"/>
    <col min="9" max="9" width="10.77734375" bestFit="1" customWidth="1"/>
    <col min="10" max="10" width="9.88671875" bestFit="1" customWidth="1"/>
    <col min="11" max="11" width="10.77734375" bestFit="1" customWidth="1"/>
    <col min="12" max="12" width="7.77734375" bestFit="1" customWidth="1"/>
    <col min="13" max="13" width="10.88671875" bestFit="1" customWidth="1"/>
    <col min="14" max="14" width="13" bestFit="1" customWidth="1"/>
    <col min="15" max="15" width="9.44140625" bestFit="1" customWidth="1"/>
    <col min="16" max="16" width="12.77734375" bestFit="1" customWidth="1"/>
    <col min="17" max="17" width="18.33203125" bestFit="1" customWidth="1"/>
    <col min="18" max="18" width="14.6640625" bestFit="1" customWidth="1"/>
    <col min="19" max="19" width="21.21875" bestFit="1" customWidth="1"/>
    <col min="20" max="20" width="17.109375" bestFit="1" customWidth="1"/>
  </cols>
  <sheetData>
    <row r="1" spans="1:21" x14ac:dyDescent="0.3">
      <c r="A1" t="s">
        <v>585</v>
      </c>
      <c r="B1" t="s">
        <v>29</v>
      </c>
      <c r="C1" t="s">
        <v>586</v>
      </c>
      <c r="D1" t="s">
        <v>1219</v>
      </c>
      <c r="E1" t="s">
        <v>6</v>
      </c>
      <c r="F1" t="s">
        <v>31</v>
      </c>
      <c r="G1" t="s">
        <v>32</v>
      </c>
      <c r="H1" t="s">
        <v>1207</v>
      </c>
      <c r="I1" t="s">
        <v>1208</v>
      </c>
      <c r="J1" t="s">
        <v>1227</v>
      </c>
      <c r="K1" t="s">
        <v>1201</v>
      </c>
      <c r="L1" t="s">
        <v>587</v>
      </c>
      <c r="M1" t="s">
        <v>588</v>
      </c>
      <c r="N1" t="s">
        <v>35</v>
      </c>
      <c r="O1" t="s">
        <v>36</v>
      </c>
      <c r="P1" t="s">
        <v>0</v>
      </c>
      <c r="Q1" t="s">
        <v>1</v>
      </c>
      <c r="R1" t="s">
        <v>589</v>
      </c>
      <c r="S1" t="s">
        <v>590</v>
      </c>
      <c r="T1" t="s">
        <v>39</v>
      </c>
      <c r="U1" t="s">
        <v>591</v>
      </c>
    </row>
    <row r="2" spans="1:21" x14ac:dyDescent="0.3">
      <c r="A2" t="s">
        <v>592</v>
      </c>
      <c r="B2" t="s">
        <v>118</v>
      </c>
      <c r="C2" s="2">
        <v>45713.019444444442</v>
      </c>
      <c r="D2" s="2" t="s">
        <v>1214</v>
      </c>
      <c r="E2" t="s">
        <v>20</v>
      </c>
      <c r="F2" t="s">
        <v>41</v>
      </c>
      <c r="G2">
        <v>827</v>
      </c>
      <c r="H2" s="9">
        <f>fact_trades[[#This Row],[quantity]]*fact_trades[[#This Row],[price]]</f>
        <v>191582.82</v>
      </c>
      <c r="I2" s="9">
        <f>IF(fact_trades[[#This Row],[side]]="BUY",-fact_trades[[#This Row],[Transaction_value]],fact_trades[[#This Row],[Transaction_value]])</f>
        <v>-191582.82</v>
      </c>
      <c r="J2" s="9" t="str">
        <f>IF(fact_trades[[#This Row],[P&amp;L AMT]]&lt;0,"LOSS","PROFIT")</f>
        <v>LOSS</v>
      </c>
      <c r="K2">
        <f>IF(fact_trades[[#This Row],[side]]="BUY",fact_trades[[#This Row],[quantity]],-fact_trades[[#This Row],[quantity]])</f>
        <v>827</v>
      </c>
      <c r="L2">
        <v>231.66</v>
      </c>
      <c r="M2">
        <v>95.79</v>
      </c>
      <c r="N2" t="s">
        <v>165</v>
      </c>
      <c r="O2" t="s">
        <v>53</v>
      </c>
      <c r="P2" s="1">
        <v>45786</v>
      </c>
      <c r="Q2">
        <v>129</v>
      </c>
      <c r="R2" t="b">
        <v>0</v>
      </c>
      <c r="S2" t="b">
        <v>0</v>
      </c>
      <c r="T2" t="b">
        <v>0</v>
      </c>
      <c r="U2" t="b">
        <v>0</v>
      </c>
    </row>
    <row r="3" spans="1:21" x14ac:dyDescent="0.3">
      <c r="A3" t="s">
        <v>593</v>
      </c>
      <c r="B3" t="s">
        <v>230</v>
      </c>
      <c r="C3" s="2">
        <v>45726.023611111108</v>
      </c>
      <c r="D3" s="2" t="s">
        <v>1215</v>
      </c>
      <c r="E3" t="s">
        <v>23</v>
      </c>
      <c r="F3" t="s">
        <v>41</v>
      </c>
      <c r="G3">
        <v>665</v>
      </c>
      <c r="H3" s="9">
        <f>fact_trades[[#This Row],[quantity]]*fact_trades[[#This Row],[price]]</f>
        <v>731333.75</v>
      </c>
      <c r="I3" s="9">
        <f>IF(fact_trades[[#This Row],[side]]="BUY",-fact_trades[[#This Row],[Transaction_value]],fact_trades[[#This Row],[Transaction_value]])</f>
        <v>-731333.75</v>
      </c>
      <c r="J3" s="9" t="str">
        <f>IF(fact_trades[[#This Row],[P&amp;L AMT]]&lt;0,"LOSS","PROFIT")</f>
        <v>LOSS</v>
      </c>
      <c r="K3">
        <f>IF(fact_trades[[#This Row],[side]]="BUY",fact_trades[[#This Row],[quantity]],-fact_trades[[#This Row],[quantity]])</f>
        <v>665</v>
      </c>
      <c r="L3">
        <v>1099.75</v>
      </c>
      <c r="M3">
        <v>365.67</v>
      </c>
      <c r="N3" t="s">
        <v>86</v>
      </c>
      <c r="O3" t="s">
        <v>88</v>
      </c>
      <c r="P3" s="1">
        <v>45681</v>
      </c>
      <c r="Q3">
        <v>24</v>
      </c>
      <c r="R3" t="b">
        <v>0</v>
      </c>
      <c r="S3" t="b">
        <v>0</v>
      </c>
      <c r="T3" t="b">
        <v>0</v>
      </c>
      <c r="U3" t="b">
        <v>0</v>
      </c>
    </row>
    <row r="4" spans="1:21" x14ac:dyDescent="0.3">
      <c r="A4" t="s">
        <v>594</v>
      </c>
      <c r="B4" t="s">
        <v>364</v>
      </c>
      <c r="C4" s="2">
        <v>45832.040972222225</v>
      </c>
      <c r="D4" s="2" t="s">
        <v>1214</v>
      </c>
      <c r="E4" t="s">
        <v>18</v>
      </c>
      <c r="F4" t="s">
        <v>49</v>
      </c>
      <c r="G4">
        <v>787</v>
      </c>
      <c r="H4" s="9">
        <f>fact_trades[[#This Row],[quantity]]*fact_trades[[#This Row],[price]]</f>
        <v>1696897.92</v>
      </c>
      <c r="I4" s="9">
        <f>IF(fact_trades[[#This Row],[side]]="BUY",-fact_trades[[#This Row],[Transaction_value]],fact_trades[[#This Row],[Transaction_value]])</f>
        <v>1696897.92</v>
      </c>
      <c r="J4" s="9" t="str">
        <f>IF(fact_trades[[#This Row],[P&amp;L AMT]]&lt;0,"LOSS","PROFIT")</f>
        <v>PROFIT</v>
      </c>
      <c r="K4">
        <f>IF(fact_trades[[#This Row],[side]]="BUY",fact_trades[[#This Row],[quantity]],-fact_trades[[#This Row],[quantity]])</f>
        <v>-787</v>
      </c>
      <c r="L4">
        <v>2156.16</v>
      </c>
      <c r="M4">
        <v>848.45</v>
      </c>
      <c r="N4" t="s">
        <v>58</v>
      </c>
      <c r="O4" t="s">
        <v>67</v>
      </c>
      <c r="P4" s="1">
        <v>45714</v>
      </c>
      <c r="Q4">
        <v>57</v>
      </c>
      <c r="R4" t="b">
        <v>0</v>
      </c>
      <c r="S4" t="b">
        <v>0</v>
      </c>
      <c r="T4" t="b">
        <v>0</v>
      </c>
      <c r="U4" t="b">
        <v>0</v>
      </c>
    </row>
    <row r="5" spans="1:21" x14ac:dyDescent="0.3">
      <c r="A5" t="s">
        <v>595</v>
      </c>
      <c r="B5" t="s">
        <v>74</v>
      </c>
      <c r="C5" s="2">
        <v>45687.039583333331</v>
      </c>
      <c r="D5" s="2" t="s">
        <v>1216</v>
      </c>
      <c r="E5" t="s">
        <v>19</v>
      </c>
      <c r="F5" t="s">
        <v>41</v>
      </c>
      <c r="G5">
        <v>194</v>
      </c>
      <c r="H5" s="9">
        <f>fact_trades[[#This Row],[quantity]]*fact_trades[[#This Row],[price]]</f>
        <v>117265.24</v>
      </c>
      <c r="I5" s="9">
        <f>IF(fact_trades[[#This Row],[side]]="BUY",-fact_trades[[#This Row],[Transaction_value]],fact_trades[[#This Row],[Transaction_value]])</f>
        <v>-117265.24</v>
      </c>
      <c r="J5" s="9" t="str">
        <f>IF(fact_trades[[#This Row],[P&amp;L AMT]]&lt;0,"LOSS","PROFIT")</f>
        <v>LOSS</v>
      </c>
      <c r="K5">
        <f>IF(fact_trades[[#This Row],[side]]="BUY",fact_trades[[#This Row],[quantity]],-fact_trades[[#This Row],[quantity]])</f>
        <v>194</v>
      </c>
      <c r="L5">
        <v>604.46</v>
      </c>
      <c r="M5">
        <v>58.63</v>
      </c>
      <c r="N5" t="s">
        <v>64</v>
      </c>
      <c r="O5" t="s">
        <v>109</v>
      </c>
      <c r="P5" s="1">
        <v>45820</v>
      </c>
      <c r="Q5">
        <v>163</v>
      </c>
      <c r="R5" t="b">
        <v>0</v>
      </c>
      <c r="S5" t="b">
        <v>0</v>
      </c>
      <c r="T5" t="b">
        <v>0</v>
      </c>
      <c r="U5" t="b">
        <v>0</v>
      </c>
    </row>
    <row r="6" spans="1:21" x14ac:dyDescent="0.3">
      <c r="A6" t="s">
        <v>596</v>
      </c>
      <c r="B6" t="s">
        <v>90</v>
      </c>
      <c r="C6" s="2">
        <v>45782.031944444447</v>
      </c>
      <c r="D6" s="2" t="s">
        <v>1215</v>
      </c>
      <c r="E6" t="s">
        <v>23</v>
      </c>
      <c r="F6" t="s">
        <v>41</v>
      </c>
      <c r="G6">
        <v>331</v>
      </c>
      <c r="H6" s="9">
        <f>fact_trades[[#This Row],[quantity]]*fact_trades[[#This Row],[price]]</f>
        <v>453440.21</v>
      </c>
      <c r="I6" s="9">
        <f>IF(fact_trades[[#This Row],[side]]="BUY",-fact_trades[[#This Row],[Transaction_value]],fact_trades[[#This Row],[Transaction_value]])</f>
        <v>-453440.21</v>
      </c>
      <c r="J6" s="9" t="str">
        <f>IF(fact_trades[[#This Row],[P&amp;L AMT]]&lt;0,"LOSS","PROFIT")</f>
        <v>LOSS</v>
      </c>
      <c r="K6">
        <f>IF(fact_trades[[#This Row],[side]]="BUY",fact_trades[[#This Row],[quantity]],-fact_trades[[#This Row],[quantity]])</f>
        <v>331</v>
      </c>
      <c r="L6">
        <v>1369.91</v>
      </c>
      <c r="M6">
        <v>226.72</v>
      </c>
      <c r="N6" t="s">
        <v>149</v>
      </c>
      <c r="O6" t="s">
        <v>109</v>
      </c>
      <c r="P6" s="1">
        <v>45673</v>
      </c>
      <c r="Q6">
        <v>16</v>
      </c>
      <c r="R6" t="b">
        <v>0</v>
      </c>
      <c r="S6" t="b">
        <v>0</v>
      </c>
      <c r="T6" t="b">
        <v>0</v>
      </c>
      <c r="U6" t="b">
        <v>0</v>
      </c>
    </row>
    <row r="7" spans="1:21" x14ac:dyDescent="0.3">
      <c r="A7" t="s">
        <v>597</v>
      </c>
      <c r="B7" t="s">
        <v>473</v>
      </c>
      <c r="C7" s="2">
        <v>45749.022222222222</v>
      </c>
      <c r="D7" s="2" t="s">
        <v>1217</v>
      </c>
      <c r="E7" t="s">
        <v>20</v>
      </c>
      <c r="F7" t="s">
        <v>41</v>
      </c>
      <c r="G7">
        <v>330</v>
      </c>
      <c r="H7" s="9">
        <f>fact_trades[[#This Row],[quantity]]*fact_trades[[#This Row],[price]]</f>
        <v>81236.099999999991</v>
      </c>
      <c r="I7" s="9">
        <f>IF(fact_trades[[#This Row],[side]]="BUY",-fact_trades[[#This Row],[Transaction_value]],fact_trades[[#This Row],[Transaction_value]])</f>
        <v>-81236.099999999991</v>
      </c>
      <c r="J7" s="9" t="str">
        <f>IF(fact_trades[[#This Row],[P&amp;L AMT]]&lt;0,"LOSS","PROFIT")</f>
        <v>LOSS</v>
      </c>
      <c r="K7">
        <f>IF(fact_trades[[#This Row],[side]]="BUY",fact_trades[[#This Row],[quantity]],-fact_trades[[#This Row],[quantity]])</f>
        <v>330</v>
      </c>
      <c r="L7">
        <v>246.17</v>
      </c>
      <c r="M7">
        <v>40.619999999999997</v>
      </c>
      <c r="N7" t="s">
        <v>100</v>
      </c>
      <c r="O7" t="s">
        <v>67</v>
      </c>
      <c r="P7" s="1">
        <v>45762</v>
      </c>
      <c r="Q7">
        <v>105</v>
      </c>
      <c r="R7" t="b">
        <v>0</v>
      </c>
      <c r="S7" t="b">
        <v>0</v>
      </c>
      <c r="T7" t="b">
        <v>0</v>
      </c>
      <c r="U7" t="b">
        <v>0</v>
      </c>
    </row>
    <row r="8" spans="1:21" x14ac:dyDescent="0.3">
      <c r="A8" t="s">
        <v>598</v>
      </c>
      <c r="B8" t="s">
        <v>332</v>
      </c>
      <c r="C8" s="2">
        <v>45765.025000000001</v>
      </c>
      <c r="D8" s="2" t="s">
        <v>1218</v>
      </c>
      <c r="E8" t="s">
        <v>21</v>
      </c>
      <c r="F8" t="s">
        <v>41</v>
      </c>
      <c r="G8">
        <v>203</v>
      </c>
      <c r="H8" s="9">
        <f>fact_trades[[#This Row],[quantity]]*fact_trades[[#This Row],[price]]</f>
        <v>49002.17</v>
      </c>
      <c r="I8" s="9">
        <f>IF(fact_trades[[#This Row],[side]]="BUY",-fact_trades[[#This Row],[Transaction_value]],fact_trades[[#This Row],[Transaction_value]])</f>
        <v>-49002.17</v>
      </c>
      <c r="J8" s="9" t="str">
        <f>IF(fact_trades[[#This Row],[P&amp;L AMT]]&lt;0,"LOSS","PROFIT")</f>
        <v>LOSS</v>
      </c>
      <c r="K8">
        <f>IF(fact_trades[[#This Row],[side]]="BUY",fact_trades[[#This Row],[quantity]],-fact_trades[[#This Row],[quantity]])</f>
        <v>203</v>
      </c>
      <c r="L8">
        <v>241.39</v>
      </c>
      <c r="M8">
        <v>24.5</v>
      </c>
      <c r="N8" t="s">
        <v>50</v>
      </c>
      <c r="O8" t="s">
        <v>73</v>
      </c>
      <c r="P8" s="1">
        <v>45763</v>
      </c>
      <c r="Q8">
        <v>106</v>
      </c>
      <c r="R8" t="b">
        <v>0</v>
      </c>
      <c r="S8" t="b">
        <v>0</v>
      </c>
      <c r="T8" t="b">
        <v>0</v>
      </c>
      <c r="U8" t="b">
        <v>0</v>
      </c>
    </row>
    <row r="9" spans="1:21" x14ac:dyDescent="0.3">
      <c r="A9" t="s">
        <v>599</v>
      </c>
      <c r="B9" t="s">
        <v>559</v>
      </c>
      <c r="C9" s="2">
        <v>45835.022222222222</v>
      </c>
      <c r="D9" s="2" t="s">
        <v>1218</v>
      </c>
      <c r="E9" t="s">
        <v>16</v>
      </c>
      <c r="F9" t="s">
        <v>41</v>
      </c>
      <c r="G9">
        <v>323</v>
      </c>
      <c r="H9" s="9">
        <f>fact_trades[[#This Row],[quantity]]*fact_trades[[#This Row],[price]]</f>
        <v>253435.49</v>
      </c>
      <c r="I9" s="9">
        <f>IF(fact_trades[[#This Row],[side]]="BUY",-fact_trades[[#This Row],[Transaction_value]],fact_trades[[#This Row],[Transaction_value]])</f>
        <v>-253435.49</v>
      </c>
      <c r="J9" s="9" t="str">
        <f>IF(fact_trades[[#This Row],[P&amp;L AMT]]&lt;0,"LOSS","PROFIT")</f>
        <v>LOSS</v>
      </c>
      <c r="K9">
        <f>IF(fact_trades[[#This Row],[side]]="BUY",fact_trades[[#This Row],[quantity]],-fact_trades[[#This Row],[quantity]])</f>
        <v>323</v>
      </c>
      <c r="L9">
        <v>784.63</v>
      </c>
      <c r="M9">
        <v>126.72</v>
      </c>
      <c r="N9" t="s">
        <v>66</v>
      </c>
      <c r="O9" t="s">
        <v>61</v>
      </c>
      <c r="P9" s="1">
        <v>45720</v>
      </c>
      <c r="Q9">
        <v>63</v>
      </c>
      <c r="R9" t="b">
        <v>0</v>
      </c>
      <c r="S9" t="b">
        <v>0</v>
      </c>
      <c r="T9" t="b">
        <v>0</v>
      </c>
      <c r="U9" t="b">
        <v>0</v>
      </c>
    </row>
    <row r="10" spans="1:21" x14ac:dyDescent="0.3">
      <c r="A10" t="s">
        <v>600</v>
      </c>
      <c r="B10" t="s">
        <v>457</v>
      </c>
      <c r="C10" s="2">
        <v>45834.002083333333</v>
      </c>
      <c r="D10" s="2" t="s">
        <v>1216</v>
      </c>
      <c r="E10" t="s">
        <v>20</v>
      </c>
      <c r="F10" t="s">
        <v>49</v>
      </c>
      <c r="G10">
        <v>857</v>
      </c>
      <c r="H10" s="9">
        <f>fact_trades[[#This Row],[quantity]]*fact_trades[[#This Row],[price]]</f>
        <v>218954.93000000002</v>
      </c>
      <c r="I10" s="9">
        <f>IF(fact_trades[[#This Row],[side]]="BUY",-fact_trades[[#This Row],[Transaction_value]],fact_trades[[#This Row],[Transaction_value]])</f>
        <v>218954.93000000002</v>
      </c>
      <c r="J10" s="9" t="str">
        <f>IF(fact_trades[[#This Row],[P&amp;L AMT]]&lt;0,"LOSS","PROFIT")</f>
        <v>PROFIT</v>
      </c>
      <c r="K10">
        <f>IF(fact_trades[[#This Row],[side]]="BUY",fact_trades[[#This Row],[quantity]],-fact_trades[[#This Row],[quantity]])</f>
        <v>-857</v>
      </c>
      <c r="L10">
        <v>255.49</v>
      </c>
      <c r="M10">
        <v>109.48</v>
      </c>
      <c r="N10" t="s">
        <v>119</v>
      </c>
      <c r="O10" t="s">
        <v>53</v>
      </c>
      <c r="P10" s="1">
        <v>45659</v>
      </c>
      <c r="Q10">
        <v>2</v>
      </c>
      <c r="R10" t="b">
        <v>0</v>
      </c>
      <c r="S10" t="b">
        <v>0</v>
      </c>
      <c r="T10" t="b">
        <v>0</v>
      </c>
      <c r="U10" t="b">
        <v>0</v>
      </c>
    </row>
    <row r="11" spans="1:21" x14ac:dyDescent="0.3">
      <c r="A11" t="s">
        <v>601</v>
      </c>
      <c r="B11" t="s">
        <v>460</v>
      </c>
      <c r="C11" s="2">
        <v>45803.001388888886</v>
      </c>
      <c r="D11" s="2" t="s">
        <v>1215</v>
      </c>
      <c r="E11" t="s">
        <v>22</v>
      </c>
      <c r="F11" t="s">
        <v>41</v>
      </c>
      <c r="G11">
        <v>764</v>
      </c>
      <c r="H11" s="9">
        <f>fact_trades[[#This Row],[quantity]]*fact_trades[[#This Row],[price]]</f>
        <v>464764.12000000005</v>
      </c>
      <c r="I11" s="9">
        <f>IF(fact_trades[[#This Row],[side]]="BUY",-fact_trades[[#This Row],[Transaction_value]],fact_trades[[#This Row],[Transaction_value]])</f>
        <v>-464764.12000000005</v>
      </c>
      <c r="J11" s="9" t="str">
        <f>IF(fact_trades[[#This Row],[P&amp;L AMT]]&lt;0,"LOSS","PROFIT")</f>
        <v>LOSS</v>
      </c>
      <c r="K11">
        <f>IF(fact_trades[[#This Row],[side]]="BUY",fact_trades[[#This Row],[quantity]],-fact_trades[[#This Row],[quantity]])</f>
        <v>764</v>
      </c>
      <c r="L11">
        <v>608.33000000000004</v>
      </c>
      <c r="M11">
        <v>232.38</v>
      </c>
      <c r="N11" t="s">
        <v>60</v>
      </c>
      <c r="O11" t="s">
        <v>67</v>
      </c>
      <c r="P11" s="1">
        <v>45734</v>
      </c>
      <c r="Q11">
        <v>77</v>
      </c>
      <c r="R11" t="b">
        <v>0</v>
      </c>
      <c r="S11" t="b">
        <v>0</v>
      </c>
      <c r="T11" t="b">
        <v>0</v>
      </c>
      <c r="U11" t="b">
        <v>0</v>
      </c>
    </row>
    <row r="12" spans="1:21" x14ac:dyDescent="0.3">
      <c r="A12" t="s">
        <v>602</v>
      </c>
      <c r="B12" t="s">
        <v>141</v>
      </c>
      <c r="C12" s="2">
        <v>45778.032638888886</v>
      </c>
      <c r="D12" s="2" t="s">
        <v>1216</v>
      </c>
      <c r="E12" t="s">
        <v>17</v>
      </c>
      <c r="F12" t="s">
        <v>41</v>
      </c>
      <c r="G12">
        <v>151</v>
      </c>
      <c r="H12" s="9">
        <f>fact_trades[[#This Row],[quantity]]*fact_trades[[#This Row],[price]]</f>
        <v>182574.09999999998</v>
      </c>
      <c r="I12" s="9">
        <f>IF(fact_trades[[#This Row],[side]]="BUY",-fact_trades[[#This Row],[Transaction_value]],fact_trades[[#This Row],[Transaction_value]])</f>
        <v>-182574.09999999998</v>
      </c>
      <c r="J12" s="9" t="str">
        <f>IF(fact_trades[[#This Row],[P&amp;L AMT]]&lt;0,"LOSS","PROFIT")</f>
        <v>LOSS</v>
      </c>
      <c r="K12">
        <f>IF(fact_trades[[#This Row],[side]]="BUY",fact_trades[[#This Row],[quantity]],-fact_trades[[#This Row],[quantity]])</f>
        <v>151</v>
      </c>
      <c r="L12">
        <v>1209.0999999999999</v>
      </c>
      <c r="M12">
        <v>91.29</v>
      </c>
      <c r="N12" t="s">
        <v>60</v>
      </c>
      <c r="O12" t="s">
        <v>75</v>
      </c>
      <c r="P12" s="1">
        <v>45810</v>
      </c>
      <c r="Q12">
        <v>153</v>
      </c>
      <c r="R12" t="b">
        <v>0</v>
      </c>
      <c r="S12" t="b">
        <v>0</v>
      </c>
      <c r="T12" t="b">
        <v>0</v>
      </c>
      <c r="U12" t="b">
        <v>0</v>
      </c>
    </row>
    <row r="13" spans="1:21" x14ac:dyDescent="0.3">
      <c r="A13" t="s">
        <v>603</v>
      </c>
      <c r="B13" t="s">
        <v>452</v>
      </c>
      <c r="C13" s="2">
        <v>45768.038888888892</v>
      </c>
      <c r="D13" s="2" t="s">
        <v>1215</v>
      </c>
      <c r="E13" t="s">
        <v>16</v>
      </c>
      <c r="F13" t="s">
        <v>41</v>
      </c>
      <c r="G13">
        <v>52</v>
      </c>
      <c r="H13" s="9">
        <f>fact_trades[[#This Row],[quantity]]*fact_trades[[#This Row],[price]]</f>
        <v>41509.519999999997</v>
      </c>
      <c r="I13" s="9">
        <f>IF(fact_trades[[#This Row],[side]]="BUY",-fact_trades[[#This Row],[Transaction_value]],fact_trades[[#This Row],[Transaction_value]])</f>
        <v>-41509.519999999997</v>
      </c>
      <c r="J13" s="9" t="str">
        <f>IF(fact_trades[[#This Row],[P&amp;L AMT]]&lt;0,"LOSS","PROFIT")</f>
        <v>LOSS</v>
      </c>
      <c r="K13">
        <f>IF(fact_trades[[#This Row],[side]]="BUY",fact_trades[[#This Row],[quantity]],-fact_trades[[#This Row],[quantity]])</f>
        <v>52</v>
      </c>
      <c r="L13">
        <v>798.26</v>
      </c>
      <c r="M13">
        <v>20.75</v>
      </c>
      <c r="N13" t="s">
        <v>156</v>
      </c>
      <c r="O13" t="s">
        <v>73</v>
      </c>
      <c r="P13" s="1">
        <v>45765</v>
      </c>
      <c r="Q13">
        <v>108</v>
      </c>
      <c r="R13" t="b">
        <v>0</v>
      </c>
      <c r="S13" t="b">
        <v>0</v>
      </c>
      <c r="T13" t="b">
        <v>0</v>
      </c>
      <c r="U13" t="b">
        <v>0</v>
      </c>
    </row>
    <row r="14" spans="1:21" x14ac:dyDescent="0.3">
      <c r="A14" t="s">
        <v>604</v>
      </c>
      <c r="B14" t="s">
        <v>431</v>
      </c>
      <c r="C14" s="2">
        <v>45701.024305555555</v>
      </c>
      <c r="D14" s="2" t="s">
        <v>1216</v>
      </c>
      <c r="E14" t="s">
        <v>22</v>
      </c>
      <c r="F14" t="s">
        <v>41</v>
      </c>
      <c r="G14">
        <v>945</v>
      </c>
      <c r="H14" s="9">
        <f>fact_trades[[#This Row],[quantity]]*fact_trades[[#This Row],[price]]</f>
        <v>506945.25000000006</v>
      </c>
      <c r="I14" s="9">
        <f>IF(fact_trades[[#This Row],[side]]="BUY",-fact_trades[[#This Row],[Transaction_value]],fact_trades[[#This Row],[Transaction_value]])</f>
        <v>-506945.25000000006</v>
      </c>
      <c r="J14" s="9" t="str">
        <f>IF(fact_trades[[#This Row],[P&amp;L AMT]]&lt;0,"LOSS","PROFIT")</f>
        <v>LOSS</v>
      </c>
      <c r="K14">
        <f>IF(fact_trades[[#This Row],[side]]="BUY",fact_trades[[#This Row],[quantity]],-fact_trades[[#This Row],[quantity]])</f>
        <v>945</v>
      </c>
      <c r="L14">
        <v>536.45000000000005</v>
      </c>
      <c r="M14">
        <v>253.47</v>
      </c>
      <c r="N14" t="s">
        <v>165</v>
      </c>
      <c r="O14" t="s">
        <v>61</v>
      </c>
      <c r="P14" s="1">
        <v>45838</v>
      </c>
      <c r="Q14">
        <v>181</v>
      </c>
      <c r="R14" t="b">
        <v>0</v>
      </c>
      <c r="S14" t="b">
        <v>0</v>
      </c>
      <c r="T14" t="b">
        <v>0</v>
      </c>
      <c r="U14" t="b">
        <v>0</v>
      </c>
    </row>
    <row r="15" spans="1:21" x14ac:dyDescent="0.3">
      <c r="A15" t="s">
        <v>605</v>
      </c>
      <c r="B15" t="s">
        <v>573</v>
      </c>
      <c r="C15" s="2">
        <v>45782.019444444442</v>
      </c>
      <c r="D15" s="2" t="s">
        <v>1215</v>
      </c>
      <c r="E15" t="s">
        <v>18</v>
      </c>
      <c r="F15" t="s">
        <v>41</v>
      </c>
      <c r="G15">
        <v>81</v>
      </c>
      <c r="H15" s="9">
        <f>fact_trades[[#This Row],[quantity]]*fact_trades[[#This Row],[price]]</f>
        <v>174919.5</v>
      </c>
      <c r="I15" s="9">
        <f>IF(fact_trades[[#This Row],[side]]="BUY",-fact_trades[[#This Row],[Transaction_value]],fact_trades[[#This Row],[Transaction_value]])</f>
        <v>-174919.5</v>
      </c>
      <c r="J15" s="9" t="str">
        <f>IF(fact_trades[[#This Row],[P&amp;L AMT]]&lt;0,"LOSS","PROFIT")</f>
        <v>LOSS</v>
      </c>
      <c r="K15">
        <f>IF(fact_trades[[#This Row],[side]]="BUY",fact_trades[[#This Row],[quantity]],-fact_trades[[#This Row],[quantity]])</f>
        <v>81</v>
      </c>
      <c r="L15">
        <v>2159.5</v>
      </c>
      <c r="M15">
        <v>87.46</v>
      </c>
      <c r="N15" t="s">
        <v>66</v>
      </c>
      <c r="O15" t="s">
        <v>61</v>
      </c>
      <c r="P15" s="1">
        <v>45812</v>
      </c>
      <c r="Q15">
        <v>155</v>
      </c>
      <c r="R15" t="b">
        <v>0</v>
      </c>
      <c r="S15" t="b">
        <v>0</v>
      </c>
      <c r="T15" t="b">
        <v>0</v>
      </c>
      <c r="U15" t="b">
        <v>0</v>
      </c>
    </row>
    <row r="16" spans="1:21" x14ac:dyDescent="0.3">
      <c r="A16" t="s">
        <v>606</v>
      </c>
      <c r="B16" t="s">
        <v>276</v>
      </c>
      <c r="C16" s="2">
        <v>45733.037499999999</v>
      </c>
      <c r="D16" s="2" t="s">
        <v>1215</v>
      </c>
      <c r="E16" t="s">
        <v>17</v>
      </c>
      <c r="F16" t="s">
        <v>41</v>
      </c>
      <c r="G16">
        <v>353</v>
      </c>
      <c r="H16" s="9">
        <f>fact_trades[[#This Row],[quantity]]*fact_trades[[#This Row],[price]]</f>
        <v>471403.26</v>
      </c>
      <c r="I16" s="9">
        <f>IF(fact_trades[[#This Row],[side]]="BUY",-fact_trades[[#This Row],[Transaction_value]],fact_trades[[#This Row],[Transaction_value]])</f>
        <v>-471403.26</v>
      </c>
      <c r="J16" s="9" t="str">
        <f>IF(fact_trades[[#This Row],[P&amp;L AMT]]&lt;0,"LOSS","PROFIT")</f>
        <v>LOSS</v>
      </c>
      <c r="K16">
        <f>IF(fact_trades[[#This Row],[side]]="BUY",fact_trades[[#This Row],[quantity]],-fact_trades[[#This Row],[quantity]])</f>
        <v>353</v>
      </c>
      <c r="L16">
        <v>1335.42</v>
      </c>
      <c r="M16">
        <v>235.7</v>
      </c>
      <c r="N16" t="s">
        <v>77</v>
      </c>
      <c r="O16" t="s">
        <v>56</v>
      </c>
      <c r="P16" s="1">
        <v>45684</v>
      </c>
      <c r="Q16">
        <v>27</v>
      </c>
      <c r="R16" t="b">
        <v>0</v>
      </c>
      <c r="S16" t="b">
        <v>0</v>
      </c>
      <c r="T16" t="b">
        <v>0</v>
      </c>
      <c r="U16" t="b">
        <v>0</v>
      </c>
    </row>
    <row r="17" spans="1:21" x14ac:dyDescent="0.3">
      <c r="A17" t="s">
        <v>607</v>
      </c>
      <c r="B17" t="s">
        <v>254</v>
      </c>
      <c r="C17" s="2">
        <v>45812.020833333336</v>
      </c>
      <c r="D17" s="2" t="s">
        <v>1217</v>
      </c>
      <c r="E17" t="s">
        <v>21</v>
      </c>
      <c r="F17" t="s">
        <v>41</v>
      </c>
      <c r="G17">
        <v>138</v>
      </c>
      <c r="H17" s="9">
        <f>fact_trades[[#This Row],[quantity]]*fact_trades[[#This Row],[price]]</f>
        <v>33884.519999999997</v>
      </c>
      <c r="I17" s="9">
        <f>IF(fact_trades[[#This Row],[side]]="BUY",-fact_trades[[#This Row],[Transaction_value]],fact_trades[[#This Row],[Transaction_value]])</f>
        <v>-33884.519999999997</v>
      </c>
      <c r="J17" s="9" t="str">
        <f>IF(fact_trades[[#This Row],[P&amp;L AMT]]&lt;0,"LOSS","PROFIT")</f>
        <v>LOSS</v>
      </c>
      <c r="K17">
        <f>IF(fact_trades[[#This Row],[side]]="BUY",fact_trades[[#This Row],[quantity]],-fact_trades[[#This Row],[quantity]])</f>
        <v>138</v>
      </c>
      <c r="L17">
        <v>245.54</v>
      </c>
      <c r="M17">
        <v>16.940000000000001</v>
      </c>
      <c r="N17" t="s">
        <v>165</v>
      </c>
      <c r="O17" t="s">
        <v>56</v>
      </c>
      <c r="P17" s="1">
        <v>45784</v>
      </c>
      <c r="Q17">
        <v>127</v>
      </c>
      <c r="R17" t="b">
        <v>0</v>
      </c>
      <c r="S17" t="b">
        <v>0</v>
      </c>
      <c r="T17" t="b">
        <v>0</v>
      </c>
      <c r="U17" t="b">
        <v>0</v>
      </c>
    </row>
    <row r="18" spans="1:21" x14ac:dyDescent="0.3">
      <c r="A18" t="s">
        <v>608</v>
      </c>
      <c r="B18" t="s">
        <v>126</v>
      </c>
      <c r="C18" s="2">
        <v>45807.027777777781</v>
      </c>
      <c r="D18" s="2" t="s">
        <v>1218</v>
      </c>
      <c r="E18" t="s">
        <v>18</v>
      </c>
      <c r="F18" t="s">
        <v>49</v>
      </c>
      <c r="G18">
        <v>213</v>
      </c>
      <c r="H18" s="9">
        <f>fact_trades[[#This Row],[quantity]]*fact_trades[[#This Row],[price]]</f>
        <v>477117.86999999994</v>
      </c>
      <c r="I18" s="9">
        <f>IF(fact_trades[[#This Row],[side]]="BUY",-fact_trades[[#This Row],[Transaction_value]],fact_trades[[#This Row],[Transaction_value]])</f>
        <v>477117.86999999994</v>
      </c>
      <c r="J18" s="9" t="str">
        <f>IF(fact_trades[[#This Row],[P&amp;L AMT]]&lt;0,"LOSS","PROFIT")</f>
        <v>PROFIT</v>
      </c>
      <c r="K18">
        <f>IF(fact_trades[[#This Row],[side]]="BUY",fact_trades[[#This Row],[quantity]],-fact_trades[[#This Row],[quantity]])</f>
        <v>-213</v>
      </c>
      <c r="L18">
        <v>2239.9899999999998</v>
      </c>
      <c r="M18">
        <v>238.56</v>
      </c>
      <c r="N18" t="s">
        <v>165</v>
      </c>
      <c r="O18" t="s">
        <v>75</v>
      </c>
      <c r="P18" s="1">
        <v>45734</v>
      </c>
      <c r="Q18">
        <v>77</v>
      </c>
      <c r="R18" t="b">
        <v>0</v>
      </c>
      <c r="S18" t="b">
        <v>0</v>
      </c>
      <c r="T18" t="b">
        <v>0</v>
      </c>
      <c r="U18" t="b">
        <v>0</v>
      </c>
    </row>
    <row r="19" spans="1:21" x14ac:dyDescent="0.3">
      <c r="A19" t="s">
        <v>609</v>
      </c>
      <c r="B19" t="s">
        <v>554</v>
      </c>
      <c r="C19" s="2">
        <v>45777.002083333333</v>
      </c>
      <c r="D19" s="2" t="s">
        <v>1217</v>
      </c>
      <c r="E19" t="s">
        <v>23</v>
      </c>
      <c r="F19" t="s">
        <v>41</v>
      </c>
      <c r="G19">
        <v>485</v>
      </c>
      <c r="H19" s="9">
        <f>fact_trades[[#This Row],[quantity]]*fact_trades[[#This Row],[price]]</f>
        <v>667874.1</v>
      </c>
      <c r="I19" s="9">
        <f>IF(fact_trades[[#This Row],[side]]="BUY",-fact_trades[[#This Row],[Transaction_value]],fact_trades[[#This Row],[Transaction_value]])</f>
        <v>-667874.1</v>
      </c>
      <c r="J19" s="9" t="str">
        <f>IF(fact_trades[[#This Row],[P&amp;L AMT]]&lt;0,"LOSS","PROFIT")</f>
        <v>LOSS</v>
      </c>
      <c r="K19">
        <f>IF(fact_trades[[#This Row],[side]]="BUY",fact_trades[[#This Row],[quantity]],-fact_trades[[#This Row],[quantity]])</f>
        <v>485</v>
      </c>
      <c r="L19">
        <v>1377.06</v>
      </c>
      <c r="M19">
        <v>333.94</v>
      </c>
      <c r="N19" t="s">
        <v>44</v>
      </c>
      <c r="O19" t="s">
        <v>45</v>
      </c>
      <c r="P19" s="1">
        <v>45659</v>
      </c>
      <c r="Q19">
        <v>2</v>
      </c>
      <c r="R19" t="b">
        <v>0</v>
      </c>
      <c r="S19" t="b">
        <v>0</v>
      </c>
      <c r="T19" t="b">
        <v>0</v>
      </c>
      <c r="U19" t="b">
        <v>0</v>
      </c>
    </row>
    <row r="20" spans="1:21" x14ac:dyDescent="0.3">
      <c r="A20" t="s">
        <v>610</v>
      </c>
      <c r="B20" t="s">
        <v>237</v>
      </c>
      <c r="C20" s="2">
        <v>45715.023611111108</v>
      </c>
      <c r="D20" s="2" t="s">
        <v>1216</v>
      </c>
      <c r="E20" t="s">
        <v>23</v>
      </c>
      <c r="F20" t="s">
        <v>49</v>
      </c>
      <c r="G20">
        <v>867</v>
      </c>
      <c r="H20" s="9">
        <f>fact_trades[[#This Row],[quantity]]*fact_trades[[#This Row],[price]]</f>
        <v>891492.75</v>
      </c>
      <c r="I20" s="9">
        <f>IF(fact_trades[[#This Row],[side]]="BUY",-fact_trades[[#This Row],[Transaction_value]],fact_trades[[#This Row],[Transaction_value]])</f>
        <v>891492.75</v>
      </c>
      <c r="J20" s="9" t="str">
        <f>IF(fact_trades[[#This Row],[P&amp;L AMT]]&lt;0,"LOSS","PROFIT")</f>
        <v>PROFIT</v>
      </c>
      <c r="K20">
        <f>IF(fact_trades[[#This Row],[side]]="BUY",fact_trades[[#This Row],[quantity]],-fact_trades[[#This Row],[quantity]])</f>
        <v>-867</v>
      </c>
      <c r="L20">
        <v>1028.25</v>
      </c>
      <c r="M20">
        <v>445.75</v>
      </c>
      <c r="N20" t="s">
        <v>100</v>
      </c>
      <c r="O20" t="s">
        <v>73</v>
      </c>
      <c r="P20" s="1">
        <v>45833</v>
      </c>
      <c r="Q20">
        <v>176</v>
      </c>
      <c r="R20" t="b">
        <v>0</v>
      </c>
      <c r="S20" t="b">
        <v>0</v>
      </c>
      <c r="T20" t="b">
        <v>0</v>
      </c>
      <c r="U20" t="b">
        <v>0</v>
      </c>
    </row>
    <row r="21" spans="1:21" x14ac:dyDescent="0.3">
      <c r="A21" t="s">
        <v>611</v>
      </c>
      <c r="B21" t="s">
        <v>233</v>
      </c>
      <c r="C21" s="2">
        <v>45712.040277777778</v>
      </c>
      <c r="D21" s="2" t="s">
        <v>1215</v>
      </c>
      <c r="E21" t="s">
        <v>22</v>
      </c>
      <c r="F21" t="s">
        <v>49</v>
      </c>
      <c r="G21">
        <v>444</v>
      </c>
      <c r="H21" s="9">
        <f>fact_trades[[#This Row],[quantity]]*fact_trades[[#This Row],[price]]</f>
        <v>245860.56</v>
      </c>
      <c r="I21" s="9">
        <f>IF(fact_trades[[#This Row],[side]]="BUY",-fact_trades[[#This Row],[Transaction_value]],fact_trades[[#This Row],[Transaction_value]])</f>
        <v>245860.56</v>
      </c>
      <c r="J21" s="9" t="str">
        <f>IF(fact_trades[[#This Row],[P&amp;L AMT]]&lt;0,"LOSS","PROFIT")</f>
        <v>PROFIT</v>
      </c>
      <c r="K21">
        <f>IF(fact_trades[[#This Row],[side]]="BUY",fact_trades[[#This Row],[quantity]],-fact_trades[[#This Row],[quantity]])</f>
        <v>-444</v>
      </c>
      <c r="L21">
        <v>553.74</v>
      </c>
      <c r="M21">
        <v>122.93</v>
      </c>
      <c r="N21" t="s">
        <v>187</v>
      </c>
      <c r="O21" t="s">
        <v>56</v>
      </c>
      <c r="P21" s="1">
        <v>45694</v>
      </c>
      <c r="Q21">
        <v>37</v>
      </c>
      <c r="R21" t="b">
        <v>0</v>
      </c>
      <c r="S21" t="b">
        <v>0</v>
      </c>
      <c r="T21" t="b">
        <v>0</v>
      </c>
      <c r="U21" t="b">
        <v>0</v>
      </c>
    </row>
    <row r="22" spans="1:21" x14ac:dyDescent="0.3">
      <c r="A22" t="s">
        <v>612</v>
      </c>
      <c r="B22" t="s">
        <v>250</v>
      </c>
      <c r="C22" s="2">
        <v>45672.025000000001</v>
      </c>
      <c r="D22" s="2" t="s">
        <v>1217</v>
      </c>
      <c r="E22" t="s">
        <v>20</v>
      </c>
      <c r="F22" t="s">
        <v>41</v>
      </c>
      <c r="G22">
        <v>815</v>
      </c>
      <c r="H22" s="9">
        <f>fact_trades[[#This Row],[quantity]]*fact_trades[[#This Row],[price]]</f>
        <v>189650.5</v>
      </c>
      <c r="I22" s="9">
        <f>IF(fact_trades[[#This Row],[side]]="BUY",-fact_trades[[#This Row],[Transaction_value]],fact_trades[[#This Row],[Transaction_value]])</f>
        <v>-189650.5</v>
      </c>
      <c r="J22" s="9" t="str">
        <f>IF(fact_trades[[#This Row],[P&amp;L AMT]]&lt;0,"LOSS","PROFIT")</f>
        <v>LOSS</v>
      </c>
      <c r="K22">
        <f>IF(fact_trades[[#This Row],[side]]="BUY",fact_trades[[#This Row],[quantity]],-fact_trades[[#This Row],[quantity]])</f>
        <v>815</v>
      </c>
      <c r="L22">
        <v>232.7</v>
      </c>
      <c r="M22">
        <v>94.83</v>
      </c>
      <c r="N22" t="s">
        <v>149</v>
      </c>
      <c r="O22" t="s">
        <v>67</v>
      </c>
      <c r="P22" s="1">
        <v>45681</v>
      </c>
      <c r="Q22">
        <v>24</v>
      </c>
      <c r="R22" t="b">
        <v>0</v>
      </c>
      <c r="S22" t="b">
        <v>0</v>
      </c>
      <c r="T22" t="b">
        <v>0</v>
      </c>
      <c r="U22" t="b">
        <v>0</v>
      </c>
    </row>
    <row r="23" spans="1:21" x14ac:dyDescent="0.3">
      <c r="A23" t="s">
        <v>613</v>
      </c>
      <c r="B23" t="s">
        <v>96</v>
      </c>
      <c r="C23" s="2">
        <v>45757.010416666664</v>
      </c>
      <c r="D23" s="2" t="s">
        <v>1216</v>
      </c>
      <c r="E23" t="s">
        <v>22</v>
      </c>
      <c r="F23" t="s">
        <v>41</v>
      </c>
      <c r="G23">
        <v>452</v>
      </c>
      <c r="H23" s="9">
        <f>fact_trades[[#This Row],[quantity]]*fact_trades[[#This Row],[price]]</f>
        <v>262150.96000000002</v>
      </c>
      <c r="I23" s="9">
        <f>IF(fact_trades[[#This Row],[side]]="BUY",-fact_trades[[#This Row],[Transaction_value]],fact_trades[[#This Row],[Transaction_value]])</f>
        <v>-262150.96000000002</v>
      </c>
      <c r="J23" s="9" t="str">
        <f>IF(fact_trades[[#This Row],[P&amp;L AMT]]&lt;0,"LOSS","PROFIT")</f>
        <v>LOSS</v>
      </c>
      <c r="K23">
        <f>IF(fact_trades[[#This Row],[side]]="BUY",fact_trades[[#This Row],[quantity]],-fact_trades[[#This Row],[quantity]])</f>
        <v>452</v>
      </c>
      <c r="L23">
        <v>579.98</v>
      </c>
      <c r="M23">
        <v>131.08000000000001</v>
      </c>
      <c r="N23" t="s">
        <v>100</v>
      </c>
      <c r="O23" t="s">
        <v>109</v>
      </c>
      <c r="P23" s="1">
        <v>45735</v>
      </c>
      <c r="Q23">
        <v>78</v>
      </c>
      <c r="R23" t="b">
        <v>0</v>
      </c>
      <c r="S23" t="b">
        <v>0</v>
      </c>
      <c r="T23" t="b">
        <v>0</v>
      </c>
      <c r="U23" t="b">
        <v>0</v>
      </c>
    </row>
    <row r="24" spans="1:21" x14ac:dyDescent="0.3">
      <c r="A24" t="s">
        <v>614</v>
      </c>
      <c r="B24" t="s">
        <v>521</v>
      </c>
      <c r="C24" s="2">
        <v>45799.020833333336</v>
      </c>
      <c r="D24" s="2" t="s">
        <v>1216</v>
      </c>
      <c r="E24" t="s">
        <v>22</v>
      </c>
      <c r="F24" t="s">
        <v>49</v>
      </c>
      <c r="G24">
        <v>887</v>
      </c>
      <c r="H24" s="9">
        <f>fact_trades[[#This Row],[quantity]]*fact_trades[[#This Row],[price]]</f>
        <v>529964.76</v>
      </c>
      <c r="I24" s="9">
        <f>IF(fact_trades[[#This Row],[side]]="BUY",-fact_trades[[#This Row],[Transaction_value]],fact_trades[[#This Row],[Transaction_value]])</f>
        <v>529964.76</v>
      </c>
      <c r="J24" s="9" t="str">
        <f>IF(fact_trades[[#This Row],[P&amp;L AMT]]&lt;0,"LOSS","PROFIT")</f>
        <v>PROFIT</v>
      </c>
      <c r="K24">
        <f>IF(fact_trades[[#This Row],[side]]="BUY",fact_trades[[#This Row],[quantity]],-fact_trades[[#This Row],[quantity]])</f>
        <v>-887</v>
      </c>
      <c r="L24">
        <v>597.48</v>
      </c>
      <c r="M24">
        <v>264.98</v>
      </c>
      <c r="N24" t="s">
        <v>162</v>
      </c>
      <c r="O24" t="s">
        <v>45</v>
      </c>
      <c r="P24" s="1">
        <v>45692</v>
      </c>
      <c r="Q24">
        <v>35</v>
      </c>
      <c r="R24" t="b">
        <v>0</v>
      </c>
      <c r="S24" t="b">
        <v>0</v>
      </c>
      <c r="T24" t="b">
        <v>0</v>
      </c>
      <c r="U24" t="b">
        <v>0</v>
      </c>
    </row>
    <row r="25" spans="1:21" x14ac:dyDescent="0.3">
      <c r="A25" t="s">
        <v>615</v>
      </c>
      <c r="B25" t="s">
        <v>192</v>
      </c>
      <c r="C25" s="2">
        <v>45821.036111111112</v>
      </c>
      <c r="D25" s="2" t="s">
        <v>1218</v>
      </c>
      <c r="E25" t="s">
        <v>17</v>
      </c>
      <c r="F25" t="s">
        <v>49</v>
      </c>
      <c r="G25">
        <v>575</v>
      </c>
      <c r="H25" s="9">
        <f>fact_trades[[#This Row],[quantity]]*fact_trades[[#This Row],[price]]</f>
        <v>738420.75</v>
      </c>
      <c r="I25" s="9">
        <f>IF(fact_trades[[#This Row],[side]]="BUY",-fact_trades[[#This Row],[Transaction_value]],fact_trades[[#This Row],[Transaction_value]])</f>
        <v>738420.75</v>
      </c>
      <c r="J25" s="9" t="str">
        <f>IF(fact_trades[[#This Row],[P&amp;L AMT]]&lt;0,"LOSS","PROFIT")</f>
        <v>PROFIT</v>
      </c>
      <c r="K25">
        <f>IF(fact_trades[[#This Row],[side]]="BUY",fact_trades[[#This Row],[quantity]],-fact_trades[[#This Row],[quantity]])</f>
        <v>-575</v>
      </c>
      <c r="L25">
        <v>1284.21</v>
      </c>
      <c r="M25">
        <v>369.21</v>
      </c>
      <c r="N25" t="s">
        <v>50</v>
      </c>
      <c r="O25" t="s">
        <v>67</v>
      </c>
      <c r="P25" s="1">
        <v>45728</v>
      </c>
      <c r="Q25">
        <v>71</v>
      </c>
      <c r="R25" t="b">
        <v>0</v>
      </c>
      <c r="S25" t="b">
        <v>0</v>
      </c>
      <c r="T25" t="b">
        <v>0</v>
      </c>
      <c r="U25" t="b">
        <v>0</v>
      </c>
    </row>
    <row r="26" spans="1:21" x14ac:dyDescent="0.3">
      <c r="A26" t="s">
        <v>616</v>
      </c>
      <c r="B26" t="s">
        <v>158</v>
      </c>
      <c r="C26" s="2">
        <v>45811.011111111111</v>
      </c>
      <c r="D26" s="2" t="s">
        <v>1214</v>
      </c>
      <c r="E26" t="s">
        <v>17</v>
      </c>
      <c r="F26" t="s">
        <v>49</v>
      </c>
      <c r="G26">
        <v>643</v>
      </c>
      <c r="H26" s="9">
        <f>fact_trades[[#This Row],[quantity]]*fact_trades[[#This Row],[price]]</f>
        <v>803512.09000000008</v>
      </c>
      <c r="I26" s="9">
        <f>IF(fact_trades[[#This Row],[side]]="BUY",-fact_trades[[#This Row],[Transaction_value]],fact_trades[[#This Row],[Transaction_value]])</f>
        <v>803512.09000000008</v>
      </c>
      <c r="J26" s="9" t="str">
        <f>IF(fact_trades[[#This Row],[P&amp;L AMT]]&lt;0,"LOSS","PROFIT")</f>
        <v>PROFIT</v>
      </c>
      <c r="K26">
        <f>IF(fact_trades[[#This Row],[side]]="BUY",fact_trades[[#This Row],[quantity]],-fact_trades[[#This Row],[quantity]])</f>
        <v>-643</v>
      </c>
      <c r="L26">
        <v>1249.6300000000001</v>
      </c>
      <c r="M26">
        <v>401.76</v>
      </c>
      <c r="N26" t="s">
        <v>72</v>
      </c>
      <c r="O26" t="s">
        <v>109</v>
      </c>
      <c r="P26" s="1">
        <v>45758</v>
      </c>
      <c r="Q26">
        <v>101</v>
      </c>
      <c r="R26" t="b">
        <v>0</v>
      </c>
      <c r="S26" t="b">
        <v>0</v>
      </c>
      <c r="T26" t="b">
        <v>0</v>
      </c>
      <c r="U26" t="b">
        <v>0</v>
      </c>
    </row>
    <row r="27" spans="1:21" x14ac:dyDescent="0.3">
      <c r="A27" t="s">
        <v>617</v>
      </c>
      <c r="B27" t="s">
        <v>359</v>
      </c>
      <c r="C27" s="2">
        <v>45693.004166666666</v>
      </c>
      <c r="D27" s="2" t="s">
        <v>1217</v>
      </c>
      <c r="E27" t="s">
        <v>21</v>
      </c>
      <c r="F27" t="s">
        <v>41</v>
      </c>
      <c r="G27">
        <v>930</v>
      </c>
      <c r="H27" s="9">
        <f>fact_trades[[#This Row],[quantity]]*fact_trades[[#This Row],[price]]</f>
        <v>218457</v>
      </c>
      <c r="I27" s="9">
        <f>IF(fact_trades[[#This Row],[side]]="BUY",-fact_trades[[#This Row],[Transaction_value]],fact_trades[[#This Row],[Transaction_value]])</f>
        <v>-218457</v>
      </c>
      <c r="J27" s="9" t="str">
        <f>IF(fact_trades[[#This Row],[P&amp;L AMT]]&lt;0,"LOSS","PROFIT")</f>
        <v>LOSS</v>
      </c>
      <c r="K27">
        <f>IF(fact_trades[[#This Row],[side]]="BUY",fact_trades[[#This Row],[quantity]],-fact_trades[[#This Row],[quantity]])</f>
        <v>930</v>
      </c>
      <c r="L27">
        <v>234.9</v>
      </c>
      <c r="M27">
        <v>109.23</v>
      </c>
      <c r="N27" t="s">
        <v>64</v>
      </c>
      <c r="O27" t="s">
        <v>94</v>
      </c>
      <c r="P27" s="1">
        <v>45715</v>
      </c>
      <c r="Q27">
        <v>58</v>
      </c>
      <c r="R27" t="b">
        <v>0</v>
      </c>
      <c r="S27" t="b">
        <v>0</v>
      </c>
      <c r="T27" t="b">
        <v>0</v>
      </c>
      <c r="U27" t="b">
        <v>0</v>
      </c>
    </row>
    <row r="28" spans="1:21" x14ac:dyDescent="0.3">
      <c r="A28" t="s">
        <v>618</v>
      </c>
      <c r="B28" t="s">
        <v>482</v>
      </c>
      <c r="C28" s="2">
        <v>45706.007638888892</v>
      </c>
      <c r="D28" s="2" t="s">
        <v>1214</v>
      </c>
      <c r="E28" t="s">
        <v>22</v>
      </c>
      <c r="F28" t="s">
        <v>41</v>
      </c>
      <c r="G28">
        <v>807</v>
      </c>
      <c r="H28" s="9">
        <f>fact_trades[[#This Row],[quantity]]*fact_trades[[#This Row],[price]]</f>
        <v>439120.98</v>
      </c>
      <c r="I28" s="9">
        <f>IF(fact_trades[[#This Row],[side]]="BUY",-fact_trades[[#This Row],[Transaction_value]],fact_trades[[#This Row],[Transaction_value]])</f>
        <v>-439120.98</v>
      </c>
      <c r="J28" s="9" t="str">
        <f>IF(fact_trades[[#This Row],[P&amp;L AMT]]&lt;0,"LOSS","PROFIT")</f>
        <v>LOSS</v>
      </c>
      <c r="K28">
        <f>IF(fact_trades[[#This Row],[side]]="BUY",fact_trades[[#This Row],[quantity]],-fact_trades[[#This Row],[quantity]])</f>
        <v>807</v>
      </c>
      <c r="L28">
        <v>544.14</v>
      </c>
      <c r="M28">
        <v>219.56</v>
      </c>
      <c r="N28" t="s">
        <v>70</v>
      </c>
      <c r="O28" t="s">
        <v>61</v>
      </c>
      <c r="P28" s="1">
        <v>45772</v>
      </c>
      <c r="Q28">
        <v>115</v>
      </c>
      <c r="R28" t="b">
        <v>0</v>
      </c>
      <c r="S28" t="b">
        <v>0</v>
      </c>
      <c r="T28" t="b">
        <v>0</v>
      </c>
      <c r="U28" t="b">
        <v>0</v>
      </c>
    </row>
    <row r="29" spans="1:21" x14ac:dyDescent="0.3">
      <c r="A29" t="s">
        <v>619</v>
      </c>
      <c r="B29" t="s">
        <v>265</v>
      </c>
      <c r="C29" s="2">
        <v>45799.037499999999</v>
      </c>
      <c r="D29" s="2" t="s">
        <v>1216</v>
      </c>
      <c r="E29" t="s">
        <v>22</v>
      </c>
      <c r="F29" t="s">
        <v>49</v>
      </c>
      <c r="G29">
        <v>627</v>
      </c>
      <c r="H29" s="9">
        <f>fact_trades[[#This Row],[quantity]]*fact_trades[[#This Row],[price]]</f>
        <v>373127.7</v>
      </c>
      <c r="I29" s="9">
        <f>IF(fact_trades[[#This Row],[side]]="BUY",-fact_trades[[#This Row],[Transaction_value]],fact_trades[[#This Row],[Transaction_value]])</f>
        <v>373127.7</v>
      </c>
      <c r="J29" s="9" t="str">
        <f>IF(fact_trades[[#This Row],[P&amp;L AMT]]&lt;0,"LOSS","PROFIT")</f>
        <v>PROFIT</v>
      </c>
      <c r="K29">
        <f>IF(fact_trades[[#This Row],[side]]="BUY",fact_trades[[#This Row],[quantity]],-fact_trades[[#This Row],[quantity]])</f>
        <v>-627</v>
      </c>
      <c r="L29">
        <v>595.1</v>
      </c>
      <c r="M29">
        <v>186.56</v>
      </c>
      <c r="N29" t="s">
        <v>70</v>
      </c>
      <c r="O29" t="s">
        <v>53</v>
      </c>
      <c r="P29" s="1">
        <v>45658</v>
      </c>
      <c r="Q29">
        <v>1</v>
      </c>
      <c r="R29" t="b">
        <v>0</v>
      </c>
      <c r="S29" t="b">
        <v>0</v>
      </c>
      <c r="T29" t="b">
        <v>0</v>
      </c>
      <c r="U29" t="b">
        <v>0</v>
      </c>
    </row>
    <row r="30" spans="1:21" x14ac:dyDescent="0.3">
      <c r="A30" t="s">
        <v>620</v>
      </c>
      <c r="B30" t="s">
        <v>400</v>
      </c>
      <c r="C30" s="2">
        <v>45778.025694444441</v>
      </c>
      <c r="D30" s="2" t="s">
        <v>1216</v>
      </c>
      <c r="E30" t="s">
        <v>16</v>
      </c>
      <c r="F30" t="s">
        <v>41</v>
      </c>
      <c r="G30">
        <v>226</v>
      </c>
      <c r="H30" s="9">
        <f>fact_trades[[#This Row],[quantity]]*fact_trades[[#This Row],[price]]</f>
        <v>187914.48</v>
      </c>
      <c r="I30" s="9">
        <f>IF(fact_trades[[#This Row],[side]]="BUY",-fact_trades[[#This Row],[Transaction_value]],fact_trades[[#This Row],[Transaction_value]])</f>
        <v>-187914.48</v>
      </c>
      <c r="J30" s="9" t="str">
        <f>IF(fact_trades[[#This Row],[P&amp;L AMT]]&lt;0,"LOSS","PROFIT")</f>
        <v>LOSS</v>
      </c>
      <c r="K30">
        <f>IF(fact_trades[[#This Row],[side]]="BUY",fact_trades[[#This Row],[quantity]],-fact_trades[[#This Row],[quantity]])</f>
        <v>226</v>
      </c>
      <c r="L30">
        <v>831.48</v>
      </c>
      <c r="M30">
        <v>93.96</v>
      </c>
      <c r="N30" t="s">
        <v>156</v>
      </c>
      <c r="O30" t="s">
        <v>61</v>
      </c>
      <c r="P30" s="1">
        <v>45806</v>
      </c>
      <c r="Q30">
        <v>149</v>
      </c>
      <c r="R30" t="b">
        <v>0</v>
      </c>
      <c r="S30" t="b">
        <v>0</v>
      </c>
      <c r="T30" t="b">
        <v>0</v>
      </c>
      <c r="U30" t="b">
        <v>0</v>
      </c>
    </row>
    <row r="31" spans="1:21" x14ac:dyDescent="0.3">
      <c r="A31" t="s">
        <v>621</v>
      </c>
      <c r="B31" t="s">
        <v>297</v>
      </c>
      <c r="C31" s="2">
        <v>45832.038194444445</v>
      </c>
      <c r="D31" s="2" t="s">
        <v>1214</v>
      </c>
      <c r="E31" t="s">
        <v>19</v>
      </c>
      <c r="F31" t="s">
        <v>41</v>
      </c>
      <c r="G31">
        <v>315</v>
      </c>
      <c r="H31" s="9">
        <f>fact_trades[[#This Row],[quantity]]*fact_trades[[#This Row],[price]]</f>
        <v>211119.30000000002</v>
      </c>
      <c r="I31" s="9">
        <f>IF(fact_trades[[#This Row],[side]]="BUY",-fact_trades[[#This Row],[Transaction_value]],fact_trades[[#This Row],[Transaction_value]])</f>
        <v>-211119.30000000002</v>
      </c>
      <c r="J31" s="9" t="str">
        <f>IF(fact_trades[[#This Row],[P&amp;L AMT]]&lt;0,"LOSS","PROFIT")</f>
        <v>LOSS</v>
      </c>
      <c r="K31">
        <f>IF(fact_trades[[#This Row],[side]]="BUY",fact_trades[[#This Row],[quantity]],-fact_trades[[#This Row],[quantity]])</f>
        <v>315</v>
      </c>
      <c r="L31">
        <v>670.22</v>
      </c>
      <c r="M31">
        <v>105.56</v>
      </c>
      <c r="N31" t="s">
        <v>66</v>
      </c>
      <c r="O31" t="s">
        <v>88</v>
      </c>
      <c r="P31" s="1">
        <v>45692</v>
      </c>
      <c r="Q31">
        <v>35</v>
      </c>
      <c r="R31" t="b">
        <v>0</v>
      </c>
      <c r="S31" t="b">
        <v>0</v>
      </c>
      <c r="T31" t="b">
        <v>0</v>
      </c>
      <c r="U31" t="b">
        <v>0</v>
      </c>
    </row>
    <row r="32" spans="1:21" x14ac:dyDescent="0.3">
      <c r="A32" t="s">
        <v>622</v>
      </c>
      <c r="B32" t="s">
        <v>317</v>
      </c>
      <c r="C32" s="2">
        <v>45663.03402777778</v>
      </c>
      <c r="D32" s="2" t="s">
        <v>1215</v>
      </c>
      <c r="E32" t="s">
        <v>22</v>
      </c>
      <c r="F32" t="s">
        <v>49</v>
      </c>
      <c r="G32">
        <v>922</v>
      </c>
      <c r="H32" s="9">
        <f>fact_trades[[#This Row],[quantity]]*fact_trades[[#This Row],[price]]</f>
        <v>417435.5</v>
      </c>
      <c r="I32" s="9">
        <f>IF(fact_trades[[#This Row],[side]]="BUY",-fact_trades[[#This Row],[Transaction_value]],fact_trades[[#This Row],[Transaction_value]])</f>
        <v>417435.5</v>
      </c>
      <c r="J32" s="9" t="str">
        <f>IF(fact_trades[[#This Row],[P&amp;L AMT]]&lt;0,"LOSS","PROFIT")</f>
        <v>PROFIT</v>
      </c>
      <c r="K32">
        <f>IF(fact_trades[[#This Row],[side]]="BUY",fact_trades[[#This Row],[quantity]],-fact_trades[[#This Row],[quantity]])</f>
        <v>-922</v>
      </c>
      <c r="L32">
        <v>452.75</v>
      </c>
      <c r="M32">
        <v>208.72</v>
      </c>
      <c r="N32" t="s">
        <v>70</v>
      </c>
      <c r="O32" t="s">
        <v>88</v>
      </c>
      <c r="P32" s="1">
        <v>45784</v>
      </c>
      <c r="Q32">
        <v>127</v>
      </c>
      <c r="R32" t="b">
        <v>0</v>
      </c>
      <c r="S32" t="b">
        <v>0</v>
      </c>
      <c r="T32" t="b">
        <v>0</v>
      </c>
      <c r="U32" t="b">
        <v>0</v>
      </c>
    </row>
    <row r="33" spans="1:21" x14ac:dyDescent="0.3">
      <c r="A33" t="s">
        <v>623</v>
      </c>
      <c r="B33" t="s">
        <v>403</v>
      </c>
      <c r="C33" s="2">
        <v>45667.008333333331</v>
      </c>
      <c r="D33" s="2" t="s">
        <v>1218</v>
      </c>
      <c r="E33" t="s">
        <v>20</v>
      </c>
      <c r="F33" t="s">
        <v>41</v>
      </c>
      <c r="G33">
        <v>774</v>
      </c>
      <c r="H33" s="9">
        <f>fact_trades[[#This Row],[quantity]]*fact_trades[[#This Row],[price]]</f>
        <v>180775.44</v>
      </c>
      <c r="I33" s="9">
        <f>IF(fact_trades[[#This Row],[side]]="BUY",-fact_trades[[#This Row],[Transaction_value]],fact_trades[[#This Row],[Transaction_value]])</f>
        <v>-180775.44</v>
      </c>
      <c r="J33" s="9" t="str">
        <f>IF(fact_trades[[#This Row],[P&amp;L AMT]]&lt;0,"LOSS","PROFIT")</f>
        <v>LOSS</v>
      </c>
      <c r="K33">
        <f>IF(fact_trades[[#This Row],[side]]="BUY",fact_trades[[#This Row],[quantity]],-fact_trades[[#This Row],[quantity]])</f>
        <v>774</v>
      </c>
      <c r="L33">
        <v>233.56</v>
      </c>
      <c r="M33">
        <v>90.39</v>
      </c>
      <c r="N33" t="s">
        <v>187</v>
      </c>
      <c r="O33" t="s">
        <v>56</v>
      </c>
      <c r="P33" s="1">
        <v>45672</v>
      </c>
      <c r="Q33">
        <v>15</v>
      </c>
      <c r="R33" t="b">
        <v>0</v>
      </c>
      <c r="S33" t="b">
        <v>0</v>
      </c>
      <c r="T33" t="b">
        <v>0</v>
      </c>
      <c r="U33" t="b">
        <v>0</v>
      </c>
    </row>
    <row r="34" spans="1:21" x14ac:dyDescent="0.3">
      <c r="A34" t="s">
        <v>624</v>
      </c>
      <c r="B34" t="s">
        <v>374</v>
      </c>
      <c r="C34" s="2">
        <v>45694.030555555553</v>
      </c>
      <c r="D34" s="2" t="s">
        <v>1216</v>
      </c>
      <c r="E34" t="s">
        <v>20</v>
      </c>
      <c r="F34" t="s">
        <v>49</v>
      </c>
      <c r="G34">
        <v>553</v>
      </c>
      <c r="H34" s="9">
        <f>fact_trades[[#This Row],[quantity]]*fact_trades[[#This Row],[price]]</f>
        <v>128296</v>
      </c>
      <c r="I34" s="9">
        <f>IF(fact_trades[[#This Row],[side]]="BUY",-fact_trades[[#This Row],[Transaction_value]],fact_trades[[#This Row],[Transaction_value]])</f>
        <v>128296</v>
      </c>
      <c r="J34" s="9" t="str">
        <f>IF(fact_trades[[#This Row],[P&amp;L AMT]]&lt;0,"LOSS","PROFIT")</f>
        <v>PROFIT</v>
      </c>
      <c r="K34">
        <f>IF(fact_trades[[#This Row],[side]]="BUY",fact_trades[[#This Row],[quantity]],-fact_trades[[#This Row],[quantity]])</f>
        <v>-553</v>
      </c>
      <c r="L34">
        <v>232</v>
      </c>
      <c r="M34">
        <v>64.150000000000006</v>
      </c>
      <c r="N34" t="s">
        <v>82</v>
      </c>
      <c r="O34" t="s">
        <v>88</v>
      </c>
      <c r="P34" s="1">
        <v>45754</v>
      </c>
      <c r="Q34">
        <v>97</v>
      </c>
      <c r="R34" t="b">
        <v>0</v>
      </c>
      <c r="S34" t="b">
        <v>0</v>
      </c>
      <c r="T34" t="b">
        <v>0</v>
      </c>
      <c r="U34" t="b">
        <v>0</v>
      </c>
    </row>
    <row r="35" spans="1:21" x14ac:dyDescent="0.3">
      <c r="A35" t="s">
        <v>625</v>
      </c>
      <c r="B35" t="s">
        <v>295</v>
      </c>
      <c r="C35" s="2">
        <v>45680.036805555559</v>
      </c>
      <c r="D35" s="2" t="s">
        <v>1216</v>
      </c>
      <c r="E35" t="s">
        <v>16</v>
      </c>
      <c r="F35" t="s">
        <v>49</v>
      </c>
      <c r="G35">
        <v>560</v>
      </c>
      <c r="H35" s="9">
        <f>fact_trades[[#This Row],[quantity]]*fact_trades[[#This Row],[price]]</f>
        <v>407551.2</v>
      </c>
      <c r="I35" s="9">
        <f>IF(fact_trades[[#This Row],[side]]="BUY",-fact_trades[[#This Row],[Transaction_value]],fact_trades[[#This Row],[Transaction_value]])</f>
        <v>407551.2</v>
      </c>
      <c r="J35" s="9" t="str">
        <f>IF(fact_trades[[#This Row],[P&amp;L AMT]]&lt;0,"LOSS","PROFIT")</f>
        <v>PROFIT</v>
      </c>
      <c r="K35">
        <f>IF(fact_trades[[#This Row],[side]]="BUY",fact_trades[[#This Row],[quantity]],-fact_trades[[#This Row],[quantity]])</f>
        <v>-560</v>
      </c>
      <c r="L35">
        <v>727.77</v>
      </c>
      <c r="M35">
        <v>203.78</v>
      </c>
      <c r="N35" t="s">
        <v>72</v>
      </c>
      <c r="O35" t="s">
        <v>61</v>
      </c>
      <c r="P35" s="1">
        <v>45673</v>
      </c>
      <c r="Q35">
        <v>16</v>
      </c>
      <c r="R35" t="b">
        <v>0</v>
      </c>
      <c r="S35" t="b">
        <v>0</v>
      </c>
      <c r="T35" t="b">
        <v>0</v>
      </c>
      <c r="U35" t="b">
        <v>0</v>
      </c>
    </row>
    <row r="36" spans="1:21" x14ac:dyDescent="0.3">
      <c r="A36" t="s">
        <v>626</v>
      </c>
      <c r="B36" t="s">
        <v>199</v>
      </c>
      <c r="C36" s="2">
        <v>45687.03402777778</v>
      </c>
      <c r="D36" s="2" t="s">
        <v>1216</v>
      </c>
      <c r="E36" t="s">
        <v>20</v>
      </c>
      <c r="F36" t="s">
        <v>49</v>
      </c>
      <c r="G36">
        <v>212</v>
      </c>
      <c r="H36" s="9">
        <f>fact_trades[[#This Row],[quantity]]*fact_trades[[#This Row],[price]]</f>
        <v>49552.880000000005</v>
      </c>
      <c r="I36" s="9">
        <f>IF(fact_trades[[#This Row],[side]]="BUY",-fact_trades[[#This Row],[Transaction_value]],fact_trades[[#This Row],[Transaction_value]])</f>
        <v>49552.880000000005</v>
      </c>
      <c r="J36" s="9" t="str">
        <f>IF(fact_trades[[#This Row],[P&amp;L AMT]]&lt;0,"LOSS","PROFIT")</f>
        <v>PROFIT</v>
      </c>
      <c r="K36">
        <f>IF(fact_trades[[#This Row],[side]]="BUY",fact_trades[[#This Row],[quantity]],-fact_trades[[#This Row],[quantity]])</f>
        <v>-212</v>
      </c>
      <c r="L36">
        <v>233.74</v>
      </c>
      <c r="M36">
        <v>24.78</v>
      </c>
      <c r="N36" t="s">
        <v>108</v>
      </c>
      <c r="O36" t="s">
        <v>67</v>
      </c>
      <c r="P36" s="1">
        <v>45747</v>
      </c>
      <c r="Q36">
        <v>90</v>
      </c>
      <c r="R36" t="b">
        <v>0</v>
      </c>
      <c r="S36" t="b">
        <v>0</v>
      </c>
      <c r="T36" t="b">
        <v>0</v>
      </c>
      <c r="U36" t="b">
        <v>0</v>
      </c>
    </row>
    <row r="37" spans="1:21" x14ac:dyDescent="0.3">
      <c r="A37" t="s">
        <v>627</v>
      </c>
      <c r="B37" t="s">
        <v>324</v>
      </c>
      <c r="C37" s="2">
        <v>45778.015277777777</v>
      </c>
      <c r="D37" s="2" t="s">
        <v>1216</v>
      </c>
      <c r="E37" t="s">
        <v>21</v>
      </c>
      <c r="F37" t="s">
        <v>41</v>
      </c>
      <c r="G37">
        <v>99</v>
      </c>
      <c r="H37" s="9">
        <f>fact_trades[[#This Row],[quantity]]*fact_trades[[#This Row],[price]]</f>
        <v>23374.890000000003</v>
      </c>
      <c r="I37" s="9">
        <f>IF(fact_trades[[#This Row],[side]]="BUY",-fact_trades[[#This Row],[Transaction_value]],fact_trades[[#This Row],[Transaction_value]])</f>
        <v>-23374.890000000003</v>
      </c>
      <c r="J37" s="9" t="str">
        <f>IF(fact_trades[[#This Row],[P&amp;L AMT]]&lt;0,"LOSS","PROFIT")</f>
        <v>LOSS</v>
      </c>
      <c r="K37">
        <f>IF(fact_trades[[#This Row],[side]]="BUY",fact_trades[[#This Row],[quantity]],-fact_trades[[#This Row],[quantity]])</f>
        <v>99</v>
      </c>
      <c r="L37">
        <v>236.11</v>
      </c>
      <c r="M37">
        <v>11.69</v>
      </c>
      <c r="N37" t="s">
        <v>66</v>
      </c>
      <c r="O37" t="s">
        <v>73</v>
      </c>
      <c r="P37" s="1">
        <v>45658</v>
      </c>
      <c r="Q37">
        <v>1</v>
      </c>
      <c r="R37" t="b">
        <v>0</v>
      </c>
      <c r="S37" t="b">
        <v>0</v>
      </c>
      <c r="T37" t="b">
        <v>0</v>
      </c>
      <c r="U37" t="b">
        <v>0</v>
      </c>
    </row>
    <row r="38" spans="1:21" x14ac:dyDescent="0.3">
      <c r="A38" t="s">
        <v>628</v>
      </c>
      <c r="B38" t="s">
        <v>454</v>
      </c>
      <c r="C38" s="2">
        <v>45798.017361111109</v>
      </c>
      <c r="D38" s="2" t="s">
        <v>1217</v>
      </c>
      <c r="E38" t="s">
        <v>18</v>
      </c>
      <c r="F38" t="s">
        <v>49</v>
      </c>
      <c r="G38">
        <v>923</v>
      </c>
      <c r="H38" s="9">
        <f>fact_trades[[#This Row],[quantity]]*fact_trades[[#This Row],[price]]</f>
        <v>2025717.33</v>
      </c>
      <c r="I38" s="9">
        <f>IF(fact_trades[[#This Row],[side]]="BUY",-fact_trades[[#This Row],[Transaction_value]],fact_trades[[#This Row],[Transaction_value]])</f>
        <v>2025717.33</v>
      </c>
      <c r="J38" s="9" t="str">
        <f>IF(fact_trades[[#This Row],[P&amp;L AMT]]&lt;0,"LOSS","PROFIT")</f>
        <v>PROFIT</v>
      </c>
      <c r="K38">
        <f>IF(fact_trades[[#This Row],[side]]="BUY",fact_trades[[#This Row],[quantity]],-fact_trades[[#This Row],[quantity]])</f>
        <v>-923</v>
      </c>
      <c r="L38">
        <v>2194.71</v>
      </c>
      <c r="M38">
        <v>1012.86</v>
      </c>
      <c r="N38" t="s">
        <v>121</v>
      </c>
      <c r="O38" t="s">
        <v>94</v>
      </c>
      <c r="P38" s="1">
        <v>45694</v>
      </c>
      <c r="Q38">
        <v>37</v>
      </c>
      <c r="R38" t="b">
        <v>0</v>
      </c>
      <c r="S38" t="b">
        <v>0</v>
      </c>
      <c r="T38" t="b">
        <v>0</v>
      </c>
      <c r="U38" t="b">
        <v>0</v>
      </c>
    </row>
    <row r="39" spans="1:21" x14ac:dyDescent="0.3">
      <c r="A39" t="s">
        <v>629</v>
      </c>
      <c r="B39" t="s">
        <v>230</v>
      </c>
      <c r="C39" s="2">
        <v>45763.027083333334</v>
      </c>
      <c r="D39" s="2" t="s">
        <v>1217</v>
      </c>
      <c r="E39" t="s">
        <v>19</v>
      </c>
      <c r="F39" t="s">
        <v>41</v>
      </c>
      <c r="G39">
        <v>768</v>
      </c>
      <c r="H39" s="9">
        <f>fact_trades[[#This Row],[quantity]]*fact_trades[[#This Row],[price]]</f>
        <v>492049.92000000004</v>
      </c>
      <c r="I39" s="9">
        <f>IF(fact_trades[[#This Row],[side]]="BUY",-fact_trades[[#This Row],[Transaction_value]],fact_trades[[#This Row],[Transaction_value]])</f>
        <v>-492049.92000000004</v>
      </c>
      <c r="J39" s="9" t="str">
        <f>IF(fact_trades[[#This Row],[P&amp;L AMT]]&lt;0,"LOSS","PROFIT")</f>
        <v>LOSS</v>
      </c>
      <c r="K39">
        <f>IF(fact_trades[[#This Row],[side]]="BUY",fact_trades[[#This Row],[quantity]],-fact_trades[[#This Row],[quantity]])</f>
        <v>768</v>
      </c>
      <c r="L39">
        <v>640.69000000000005</v>
      </c>
      <c r="M39">
        <v>246.02</v>
      </c>
      <c r="N39" t="s">
        <v>103</v>
      </c>
      <c r="O39" t="s">
        <v>73</v>
      </c>
      <c r="P39" s="1">
        <v>45734</v>
      </c>
      <c r="Q39">
        <v>77</v>
      </c>
      <c r="R39" t="b">
        <v>0</v>
      </c>
      <c r="S39" t="b">
        <v>0</v>
      </c>
      <c r="T39" t="b">
        <v>0</v>
      </c>
      <c r="U39" t="b">
        <v>0</v>
      </c>
    </row>
    <row r="40" spans="1:21" x14ac:dyDescent="0.3">
      <c r="A40" t="s">
        <v>630</v>
      </c>
      <c r="B40" t="s">
        <v>248</v>
      </c>
      <c r="C40" s="2">
        <v>45820.002083333333</v>
      </c>
      <c r="D40" s="2" t="s">
        <v>1216</v>
      </c>
      <c r="E40" t="s">
        <v>22</v>
      </c>
      <c r="F40" t="s">
        <v>49</v>
      </c>
      <c r="G40">
        <v>181</v>
      </c>
      <c r="H40" s="9">
        <f>fact_trades[[#This Row],[quantity]]*fact_trades[[#This Row],[price]]</f>
        <v>112361.18</v>
      </c>
      <c r="I40" s="9">
        <f>IF(fact_trades[[#This Row],[side]]="BUY",-fact_trades[[#This Row],[Transaction_value]],fact_trades[[#This Row],[Transaction_value]])</f>
        <v>112361.18</v>
      </c>
      <c r="J40" s="9" t="str">
        <f>IF(fact_trades[[#This Row],[P&amp;L AMT]]&lt;0,"LOSS","PROFIT")</f>
        <v>PROFIT</v>
      </c>
      <c r="K40">
        <f>IF(fact_trades[[#This Row],[side]]="BUY",fact_trades[[#This Row],[quantity]],-fact_trades[[#This Row],[quantity]])</f>
        <v>-181</v>
      </c>
      <c r="L40">
        <v>620.78</v>
      </c>
      <c r="M40">
        <v>56.18</v>
      </c>
      <c r="N40" t="s">
        <v>91</v>
      </c>
      <c r="O40" t="s">
        <v>73</v>
      </c>
      <c r="P40" s="1">
        <v>45812</v>
      </c>
      <c r="Q40">
        <v>155</v>
      </c>
      <c r="R40" t="b">
        <v>0</v>
      </c>
      <c r="S40" t="b">
        <v>0</v>
      </c>
      <c r="T40" t="b">
        <v>0</v>
      </c>
      <c r="U40" t="b">
        <v>0</v>
      </c>
    </row>
    <row r="41" spans="1:21" x14ac:dyDescent="0.3">
      <c r="A41" t="s">
        <v>631</v>
      </c>
      <c r="B41" t="s">
        <v>342</v>
      </c>
      <c r="C41" s="2">
        <v>45790.035416666666</v>
      </c>
      <c r="D41" s="2" t="s">
        <v>1214</v>
      </c>
      <c r="E41" t="s">
        <v>23</v>
      </c>
      <c r="F41" t="s">
        <v>41</v>
      </c>
      <c r="G41">
        <v>387</v>
      </c>
      <c r="H41" s="9">
        <f>fact_trades[[#This Row],[quantity]]*fact_trades[[#This Row],[price]]</f>
        <v>518723.18999999994</v>
      </c>
      <c r="I41" s="9">
        <f>IF(fact_trades[[#This Row],[side]]="BUY",-fact_trades[[#This Row],[Transaction_value]],fact_trades[[#This Row],[Transaction_value]])</f>
        <v>-518723.18999999994</v>
      </c>
      <c r="J41" s="9" t="str">
        <f>IF(fact_trades[[#This Row],[P&amp;L AMT]]&lt;0,"LOSS","PROFIT")</f>
        <v>LOSS</v>
      </c>
      <c r="K41">
        <f>IF(fact_trades[[#This Row],[side]]="BUY",fact_trades[[#This Row],[quantity]],-fact_trades[[#This Row],[quantity]])</f>
        <v>387</v>
      </c>
      <c r="L41">
        <v>1340.37</v>
      </c>
      <c r="M41">
        <v>259.36</v>
      </c>
      <c r="N41" t="s">
        <v>100</v>
      </c>
      <c r="O41" t="s">
        <v>56</v>
      </c>
      <c r="P41" s="1">
        <v>45693</v>
      </c>
      <c r="Q41">
        <v>36</v>
      </c>
      <c r="R41" t="b">
        <v>0</v>
      </c>
      <c r="S41" t="b">
        <v>0</v>
      </c>
      <c r="T41" t="b">
        <v>0</v>
      </c>
      <c r="U41" t="b">
        <v>0</v>
      </c>
    </row>
    <row r="42" spans="1:21" x14ac:dyDescent="0.3">
      <c r="A42" t="s">
        <v>632</v>
      </c>
      <c r="B42" t="s">
        <v>59</v>
      </c>
      <c r="C42" s="2">
        <v>45786.015972222223</v>
      </c>
      <c r="D42" s="2" t="s">
        <v>1218</v>
      </c>
      <c r="E42" t="s">
        <v>21</v>
      </c>
      <c r="F42" t="s">
        <v>49</v>
      </c>
      <c r="G42">
        <v>993</v>
      </c>
      <c r="H42" s="9">
        <f>fact_trades[[#This Row],[quantity]]*fact_trades[[#This Row],[price]]</f>
        <v>225162.75</v>
      </c>
      <c r="I42" s="9">
        <f>IF(fact_trades[[#This Row],[side]]="BUY",-fact_trades[[#This Row],[Transaction_value]],fact_trades[[#This Row],[Transaction_value]])</f>
        <v>225162.75</v>
      </c>
      <c r="J42" s="9" t="str">
        <f>IF(fact_trades[[#This Row],[P&amp;L AMT]]&lt;0,"LOSS","PROFIT")</f>
        <v>PROFIT</v>
      </c>
      <c r="K42">
        <f>IF(fact_trades[[#This Row],[side]]="BUY",fact_trades[[#This Row],[quantity]],-fact_trades[[#This Row],[quantity]])</f>
        <v>-993</v>
      </c>
      <c r="L42">
        <v>226.75</v>
      </c>
      <c r="M42">
        <v>112.58</v>
      </c>
      <c r="N42" t="s">
        <v>84</v>
      </c>
      <c r="O42" t="s">
        <v>88</v>
      </c>
      <c r="P42" s="1">
        <v>45820</v>
      </c>
      <c r="Q42">
        <v>163</v>
      </c>
      <c r="R42" t="b">
        <v>0</v>
      </c>
      <c r="S42" t="b">
        <v>0</v>
      </c>
      <c r="T42" t="b">
        <v>0</v>
      </c>
      <c r="U42" t="b">
        <v>0</v>
      </c>
    </row>
    <row r="43" spans="1:21" x14ac:dyDescent="0.3">
      <c r="A43" t="s">
        <v>633</v>
      </c>
      <c r="B43" t="s">
        <v>217</v>
      </c>
      <c r="C43" s="2">
        <v>45790.009722222225</v>
      </c>
      <c r="D43" s="2" t="s">
        <v>1214</v>
      </c>
      <c r="E43" t="s">
        <v>22</v>
      </c>
      <c r="F43" t="s">
        <v>49</v>
      </c>
      <c r="G43">
        <v>919</v>
      </c>
      <c r="H43" s="9">
        <f>fact_trades[[#This Row],[quantity]]*fact_trades[[#This Row],[price]]</f>
        <v>555204.66</v>
      </c>
      <c r="I43" s="9">
        <f>IF(fact_trades[[#This Row],[side]]="BUY",-fact_trades[[#This Row],[Transaction_value]],fact_trades[[#This Row],[Transaction_value]])</f>
        <v>555204.66</v>
      </c>
      <c r="J43" s="9" t="str">
        <f>IF(fact_trades[[#This Row],[P&amp;L AMT]]&lt;0,"LOSS","PROFIT")</f>
        <v>PROFIT</v>
      </c>
      <c r="K43">
        <f>IF(fact_trades[[#This Row],[side]]="BUY",fact_trades[[#This Row],[quantity]],-fact_trades[[#This Row],[quantity]])</f>
        <v>-919</v>
      </c>
      <c r="L43">
        <v>604.14</v>
      </c>
      <c r="M43">
        <v>277.60000000000002</v>
      </c>
      <c r="N43" t="s">
        <v>187</v>
      </c>
      <c r="O43" t="s">
        <v>109</v>
      </c>
      <c r="P43" s="1">
        <v>45770</v>
      </c>
      <c r="Q43">
        <v>113</v>
      </c>
      <c r="R43" t="b">
        <v>0</v>
      </c>
      <c r="S43" t="b">
        <v>0</v>
      </c>
      <c r="T43" t="b">
        <v>0</v>
      </c>
      <c r="U43" t="b">
        <v>0</v>
      </c>
    </row>
    <row r="44" spans="1:21" x14ac:dyDescent="0.3">
      <c r="A44" t="s">
        <v>634</v>
      </c>
      <c r="B44" t="s">
        <v>65</v>
      </c>
      <c r="C44" s="2">
        <v>45715.008333333331</v>
      </c>
      <c r="D44" s="2" t="s">
        <v>1216</v>
      </c>
      <c r="E44" t="s">
        <v>17</v>
      </c>
      <c r="F44" t="s">
        <v>41</v>
      </c>
      <c r="G44">
        <v>62</v>
      </c>
      <c r="H44" s="9">
        <f>fact_trades[[#This Row],[quantity]]*fact_trades[[#This Row],[price]]</f>
        <v>78418.84</v>
      </c>
      <c r="I44" s="9">
        <f>IF(fact_trades[[#This Row],[side]]="BUY",-fact_trades[[#This Row],[Transaction_value]],fact_trades[[#This Row],[Transaction_value]])</f>
        <v>-78418.84</v>
      </c>
      <c r="J44" s="9" t="str">
        <f>IF(fact_trades[[#This Row],[P&amp;L AMT]]&lt;0,"LOSS","PROFIT")</f>
        <v>LOSS</v>
      </c>
      <c r="K44">
        <f>IF(fact_trades[[#This Row],[side]]="BUY",fact_trades[[#This Row],[quantity]],-fact_trades[[#This Row],[quantity]])</f>
        <v>62</v>
      </c>
      <c r="L44">
        <v>1264.82</v>
      </c>
      <c r="M44">
        <v>39.21</v>
      </c>
      <c r="N44" t="s">
        <v>50</v>
      </c>
      <c r="O44" t="s">
        <v>67</v>
      </c>
      <c r="P44" s="1">
        <v>45705</v>
      </c>
      <c r="Q44">
        <v>48</v>
      </c>
      <c r="R44" t="b">
        <v>0</v>
      </c>
      <c r="S44" t="b">
        <v>0</v>
      </c>
      <c r="T44" t="b">
        <v>0</v>
      </c>
      <c r="U44" t="b">
        <v>0</v>
      </c>
    </row>
    <row r="45" spans="1:21" x14ac:dyDescent="0.3">
      <c r="A45" t="s">
        <v>635</v>
      </c>
      <c r="B45" t="s">
        <v>363</v>
      </c>
      <c r="C45" s="2">
        <v>45671.037499999999</v>
      </c>
      <c r="D45" s="2" t="s">
        <v>1214</v>
      </c>
      <c r="E45" t="s">
        <v>23</v>
      </c>
      <c r="F45" t="s">
        <v>41</v>
      </c>
      <c r="G45">
        <v>357</v>
      </c>
      <c r="H45" s="9">
        <f>fact_trades[[#This Row],[quantity]]*fact_trades[[#This Row],[price]]</f>
        <v>355636.26</v>
      </c>
      <c r="I45" s="9">
        <f>IF(fact_trades[[#This Row],[side]]="BUY",-fact_trades[[#This Row],[Transaction_value]],fact_trades[[#This Row],[Transaction_value]])</f>
        <v>-355636.26</v>
      </c>
      <c r="J45" s="9" t="str">
        <f>IF(fact_trades[[#This Row],[P&amp;L AMT]]&lt;0,"LOSS","PROFIT")</f>
        <v>LOSS</v>
      </c>
      <c r="K45">
        <f>IF(fact_trades[[#This Row],[side]]="BUY",fact_trades[[#This Row],[quantity]],-fact_trades[[#This Row],[quantity]])</f>
        <v>357</v>
      </c>
      <c r="L45">
        <v>996.18</v>
      </c>
      <c r="M45">
        <v>177.82</v>
      </c>
      <c r="N45" t="s">
        <v>149</v>
      </c>
      <c r="O45" t="s">
        <v>45</v>
      </c>
      <c r="P45" s="1">
        <v>45798</v>
      </c>
      <c r="Q45">
        <v>141</v>
      </c>
      <c r="R45" t="b">
        <v>0</v>
      </c>
      <c r="S45" t="b">
        <v>0</v>
      </c>
      <c r="T45" t="b">
        <v>0</v>
      </c>
      <c r="U45" t="b">
        <v>0</v>
      </c>
    </row>
    <row r="46" spans="1:21" x14ac:dyDescent="0.3">
      <c r="A46" t="s">
        <v>636</v>
      </c>
      <c r="B46" t="s">
        <v>441</v>
      </c>
      <c r="C46" s="2">
        <v>45786.031944444447</v>
      </c>
      <c r="D46" s="2" t="s">
        <v>1218</v>
      </c>
      <c r="E46" t="s">
        <v>23</v>
      </c>
      <c r="F46" t="s">
        <v>41</v>
      </c>
      <c r="G46">
        <v>156</v>
      </c>
      <c r="H46" s="9">
        <f>fact_trades[[#This Row],[quantity]]*fact_trades[[#This Row],[price]]</f>
        <v>207604.8</v>
      </c>
      <c r="I46" s="9">
        <f>IF(fact_trades[[#This Row],[side]]="BUY",-fact_trades[[#This Row],[Transaction_value]],fact_trades[[#This Row],[Transaction_value]])</f>
        <v>-207604.8</v>
      </c>
      <c r="J46" s="9" t="str">
        <f>IF(fact_trades[[#This Row],[P&amp;L AMT]]&lt;0,"LOSS","PROFIT")</f>
        <v>LOSS</v>
      </c>
      <c r="K46">
        <f>IF(fact_trades[[#This Row],[side]]="BUY",fact_trades[[#This Row],[quantity]],-fact_trades[[#This Row],[quantity]])</f>
        <v>156</v>
      </c>
      <c r="L46">
        <v>1330.8</v>
      </c>
      <c r="M46">
        <v>103.8</v>
      </c>
      <c r="N46" t="s">
        <v>82</v>
      </c>
      <c r="O46" t="s">
        <v>56</v>
      </c>
      <c r="P46" s="1">
        <v>45798</v>
      </c>
      <c r="Q46">
        <v>141</v>
      </c>
      <c r="R46" t="b">
        <v>0</v>
      </c>
      <c r="S46" t="b">
        <v>0</v>
      </c>
      <c r="T46" t="b">
        <v>0</v>
      </c>
      <c r="U46" t="b">
        <v>0</v>
      </c>
    </row>
    <row r="47" spans="1:21" x14ac:dyDescent="0.3">
      <c r="A47" t="s">
        <v>637</v>
      </c>
      <c r="B47" t="s">
        <v>65</v>
      </c>
      <c r="C47" s="2">
        <v>45778.006944444445</v>
      </c>
      <c r="D47" s="2" t="s">
        <v>1216</v>
      </c>
      <c r="E47" t="s">
        <v>23</v>
      </c>
      <c r="F47" t="s">
        <v>41</v>
      </c>
      <c r="G47">
        <v>25</v>
      </c>
      <c r="H47" s="9">
        <f>fact_trades[[#This Row],[quantity]]*fact_trades[[#This Row],[price]]</f>
        <v>34630.75</v>
      </c>
      <c r="I47" s="9">
        <f>IF(fact_trades[[#This Row],[side]]="BUY",-fact_trades[[#This Row],[Transaction_value]],fact_trades[[#This Row],[Transaction_value]])</f>
        <v>-34630.75</v>
      </c>
      <c r="J47" s="9" t="str">
        <f>IF(fact_trades[[#This Row],[P&amp;L AMT]]&lt;0,"LOSS","PROFIT")</f>
        <v>LOSS</v>
      </c>
      <c r="K47">
        <f>IF(fact_trades[[#This Row],[side]]="BUY",fact_trades[[#This Row],[quantity]],-fact_trades[[#This Row],[quantity]])</f>
        <v>25</v>
      </c>
      <c r="L47">
        <v>1385.23</v>
      </c>
      <c r="M47">
        <v>17.32</v>
      </c>
      <c r="N47" t="s">
        <v>84</v>
      </c>
      <c r="O47" t="s">
        <v>75</v>
      </c>
      <c r="P47" s="1">
        <v>45674</v>
      </c>
      <c r="Q47">
        <v>17</v>
      </c>
      <c r="R47" t="b">
        <v>0</v>
      </c>
      <c r="S47" t="b">
        <v>0</v>
      </c>
      <c r="T47" t="b">
        <v>0</v>
      </c>
      <c r="U47" t="b">
        <v>0</v>
      </c>
    </row>
    <row r="48" spans="1:21" x14ac:dyDescent="0.3">
      <c r="A48" t="s">
        <v>638</v>
      </c>
      <c r="B48" t="s">
        <v>189</v>
      </c>
      <c r="C48" s="2">
        <v>45756.032638888886</v>
      </c>
      <c r="D48" s="2" t="s">
        <v>1217</v>
      </c>
      <c r="E48" t="s">
        <v>23</v>
      </c>
      <c r="F48" t="s">
        <v>49</v>
      </c>
      <c r="G48">
        <v>24</v>
      </c>
      <c r="H48" s="9">
        <f>fact_trades[[#This Row],[quantity]]*fact_trades[[#This Row],[price]]</f>
        <v>30038.159999999996</v>
      </c>
      <c r="I48" s="9">
        <f>IF(fact_trades[[#This Row],[side]]="BUY",-fact_trades[[#This Row],[Transaction_value]],fact_trades[[#This Row],[Transaction_value]])</f>
        <v>30038.159999999996</v>
      </c>
      <c r="J48" s="9" t="str">
        <f>IF(fact_trades[[#This Row],[P&amp;L AMT]]&lt;0,"LOSS","PROFIT")</f>
        <v>PROFIT</v>
      </c>
      <c r="K48">
        <f>IF(fact_trades[[#This Row],[side]]="BUY",fact_trades[[#This Row],[quantity]],-fact_trades[[#This Row],[quantity]])</f>
        <v>-24</v>
      </c>
      <c r="L48">
        <v>1251.5899999999999</v>
      </c>
      <c r="M48">
        <v>15.02</v>
      </c>
      <c r="N48" t="s">
        <v>121</v>
      </c>
      <c r="O48" t="s">
        <v>67</v>
      </c>
      <c r="P48" s="1">
        <v>45783</v>
      </c>
      <c r="Q48">
        <v>126</v>
      </c>
      <c r="R48" t="b">
        <v>0</v>
      </c>
      <c r="S48" t="b">
        <v>0</v>
      </c>
      <c r="T48" t="b">
        <v>0</v>
      </c>
      <c r="U48" t="b">
        <v>0</v>
      </c>
    </row>
    <row r="49" spans="1:21" x14ac:dyDescent="0.3">
      <c r="A49" t="s">
        <v>639</v>
      </c>
      <c r="B49" t="s">
        <v>277</v>
      </c>
      <c r="C49" s="2">
        <v>45811.03125</v>
      </c>
      <c r="D49" s="2" t="s">
        <v>1214</v>
      </c>
      <c r="E49" t="s">
        <v>18</v>
      </c>
      <c r="F49" t="s">
        <v>41</v>
      </c>
      <c r="G49">
        <v>721</v>
      </c>
      <c r="H49" s="9">
        <f>fact_trades[[#This Row],[quantity]]*fact_trades[[#This Row],[price]]</f>
        <v>1594462.66</v>
      </c>
      <c r="I49" s="9">
        <f>IF(fact_trades[[#This Row],[side]]="BUY",-fact_trades[[#This Row],[Transaction_value]],fact_trades[[#This Row],[Transaction_value]])</f>
        <v>-1594462.66</v>
      </c>
      <c r="J49" s="9" t="str">
        <f>IF(fact_trades[[#This Row],[P&amp;L AMT]]&lt;0,"LOSS","PROFIT")</f>
        <v>LOSS</v>
      </c>
      <c r="K49">
        <f>IF(fact_trades[[#This Row],[side]]="BUY",fact_trades[[#This Row],[quantity]],-fact_trades[[#This Row],[quantity]])</f>
        <v>721</v>
      </c>
      <c r="L49">
        <v>2211.46</v>
      </c>
      <c r="M49">
        <v>797.23</v>
      </c>
      <c r="N49" t="s">
        <v>156</v>
      </c>
      <c r="O49" t="s">
        <v>75</v>
      </c>
      <c r="P49" s="1">
        <v>45758</v>
      </c>
      <c r="Q49">
        <v>101</v>
      </c>
      <c r="R49" t="b">
        <v>0</v>
      </c>
      <c r="S49" t="b">
        <v>0</v>
      </c>
      <c r="T49" t="b">
        <v>0</v>
      </c>
      <c r="U49" t="b">
        <v>0</v>
      </c>
    </row>
    <row r="50" spans="1:21" x14ac:dyDescent="0.3">
      <c r="A50" t="s">
        <v>640</v>
      </c>
      <c r="B50" t="s">
        <v>344</v>
      </c>
      <c r="C50" s="2">
        <v>45813.015277777777</v>
      </c>
      <c r="D50" s="2" t="s">
        <v>1216</v>
      </c>
      <c r="E50" t="s">
        <v>20</v>
      </c>
      <c r="F50" t="s">
        <v>41</v>
      </c>
      <c r="G50">
        <v>855</v>
      </c>
      <c r="H50" s="9">
        <f>fact_trades[[#This Row],[quantity]]*fact_trades[[#This Row],[price]]</f>
        <v>218324.25</v>
      </c>
      <c r="I50" s="9">
        <f>IF(fact_trades[[#This Row],[side]]="BUY",-fact_trades[[#This Row],[Transaction_value]],fact_trades[[#This Row],[Transaction_value]])</f>
        <v>-218324.25</v>
      </c>
      <c r="J50" s="9" t="str">
        <f>IF(fact_trades[[#This Row],[P&amp;L AMT]]&lt;0,"LOSS","PROFIT")</f>
        <v>LOSS</v>
      </c>
      <c r="K50">
        <f>IF(fact_trades[[#This Row],[side]]="BUY",fact_trades[[#This Row],[quantity]],-fact_trades[[#This Row],[quantity]])</f>
        <v>855</v>
      </c>
      <c r="L50">
        <v>255.35</v>
      </c>
      <c r="M50">
        <v>109.16</v>
      </c>
      <c r="N50" t="s">
        <v>108</v>
      </c>
      <c r="O50" t="s">
        <v>109</v>
      </c>
      <c r="P50" s="1">
        <v>45785</v>
      </c>
      <c r="Q50">
        <v>128</v>
      </c>
      <c r="R50" t="b">
        <v>0</v>
      </c>
      <c r="S50" t="b">
        <v>0</v>
      </c>
      <c r="T50" t="b">
        <v>0</v>
      </c>
      <c r="U50" t="b">
        <v>0</v>
      </c>
    </row>
    <row r="51" spans="1:21" x14ac:dyDescent="0.3">
      <c r="A51" t="s">
        <v>641</v>
      </c>
      <c r="B51" t="s">
        <v>116</v>
      </c>
      <c r="C51" s="2">
        <v>45716.031944444447</v>
      </c>
      <c r="D51" s="2" t="s">
        <v>1218</v>
      </c>
      <c r="E51" t="s">
        <v>19</v>
      </c>
      <c r="F51" t="s">
        <v>41</v>
      </c>
      <c r="G51">
        <v>855</v>
      </c>
      <c r="H51" s="9">
        <f>fact_trades[[#This Row],[quantity]]*fact_trades[[#This Row],[price]]</f>
        <v>569011.05000000005</v>
      </c>
      <c r="I51" s="9">
        <f>IF(fact_trades[[#This Row],[side]]="BUY",-fact_trades[[#This Row],[Transaction_value]],fact_trades[[#This Row],[Transaction_value]])</f>
        <v>-569011.05000000005</v>
      </c>
      <c r="J51" s="9" t="str">
        <f>IF(fact_trades[[#This Row],[P&amp;L AMT]]&lt;0,"LOSS","PROFIT")</f>
        <v>LOSS</v>
      </c>
      <c r="K51">
        <f>IF(fact_trades[[#This Row],[side]]="BUY",fact_trades[[#This Row],[quantity]],-fact_trades[[#This Row],[quantity]])</f>
        <v>855</v>
      </c>
      <c r="L51">
        <v>665.51</v>
      </c>
      <c r="M51">
        <v>284.51</v>
      </c>
      <c r="N51" t="s">
        <v>121</v>
      </c>
      <c r="O51" t="s">
        <v>67</v>
      </c>
      <c r="P51" s="1">
        <v>45810</v>
      </c>
      <c r="Q51">
        <v>153</v>
      </c>
      <c r="R51" t="b">
        <v>0</v>
      </c>
      <c r="S51" t="b">
        <v>0</v>
      </c>
      <c r="T51" t="b">
        <v>0</v>
      </c>
      <c r="U51" t="b">
        <v>0</v>
      </c>
    </row>
    <row r="52" spans="1:21" x14ac:dyDescent="0.3">
      <c r="A52" t="s">
        <v>642</v>
      </c>
      <c r="B52" t="s">
        <v>310</v>
      </c>
      <c r="C52" s="2">
        <v>45735.03125</v>
      </c>
      <c r="D52" s="2" t="s">
        <v>1217</v>
      </c>
      <c r="E52" t="s">
        <v>20</v>
      </c>
      <c r="F52" t="s">
        <v>49</v>
      </c>
      <c r="G52">
        <v>164</v>
      </c>
      <c r="H52" s="9">
        <f>fact_trades[[#This Row],[quantity]]*fact_trades[[#This Row],[price]]</f>
        <v>40266.92</v>
      </c>
      <c r="I52" s="9">
        <f>IF(fact_trades[[#This Row],[side]]="BUY",-fact_trades[[#This Row],[Transaction_value]],fact_trades[[#This Row],[Transaction_value]])</f>
        <v>40266.92</v>
      </c>
      <c r="J52" s="9" t="str">
        <f>IF(fact_trades[[#This Row],[P&amp;L AMT]]&lt;0,"LOSS","PROFIT")</f>
        <v>PROFIT</v>
      </c>
      <c r="K52">
        <f>IF(fact_trades[[#This Row],[side]]="BUY",fact_trades[[#This Row],[quantity]],-fact_trades[[#This Row],[quantity]])</f>
        <v>-164</v>
      </c>
      <c r="L52">
        <v>245.53</v>
      </c>
      <c r="M52">
        <v>20.13</v>
      </c>
      <c r="N52" t="s">
        <v>139</v>
      </c>
      <c r="O52" t="s">
        <v>94</v>
      </c>
      <c r="P52" s="1">
        <v>45751</v>
      </c>
      <c r="Q52">
        <v>94</v>
      </c>
      <c r="R52" t="b">
        <v>0</v>
      </c>
      <c r="S52" t="b">
        <v>0</v>
      </c>
      <c r="T52" t="b">
        <v>0</v>
      </c>
      <c r="U52" t="b">
        <v>0</v>
      </c>
    </row>
    <row r="53" spans="1:21" x14ac:dyDescent="0.3">
      <c r="A53" t="s">
        <v>643</v>
      </c>
      <c r="B53" t="s">
        <v>40</v>
      </c>
      <c r="C53" s="2">
        <v>45750.03402777778</v>
      </c>
      <c r="D53" s="2" t="s">
        <v>1216</v>
      </c>
      <c r="E53" t="s">
        <v>18</v>
      </c>
      <c r="F53" t="s">
        <v>49</v>
      </c>
      <c r="G53">
        <v>931</v>
      </c>
      <c r="H53" s="9">
        <f>fact_trades[[#This Row],[quantity]]*fact_trades[[#This Row],[price]]</f>
        <v>2072787.71</v>
      </c>
      <c r="I53" s="9">
        <f>IF(fact_trades[[#This Row],[side]]="BUY",-fact_trades[[#This Row],[Transaction_value]],fact_trades[[#This Row],[Transaction_value]])</f>
        <v>2072787.71</v>
      </c>
      <c r="J53" s="9" t="str">
        <f>IF(fact_trades[[#This Row],[P&amp;L AMT]]&lt;0,"LOSS","PROFIT")</f>
        <v>PROFIT</v>
      </c>
      <c r="K53">
        <f>IF(fact_trades[[#This Row],[side]]="BUY",fact_trades[[#This Row],[quantity]],-fact_trades[[#This Row],[quantity]])</f>
        <v>-931</v>
      </c>
      <c r="L53">
        <v>2226.41</v>
      </c>
      <c r="M53">
        <v>1036.3900000000001</v>
      </c>
      <c r="N53" t="s">
        <v>44</v>
      </c>
      <c r="O53" t="s">
        <v>56</v>
      </c>
      <c r="P53" s="1">
        <v>45743</v>
      </c>
      <c r="Q53">
        <v>86</v>
      </c>
      <c r="R53" t="b">
        <v>0</v>
      </c>
      <c r="S53" t="b">
        <v>0</v>
      </c>
      <c r="T53" t="b">
        <v>0</v>
      </c>
      <c r="U53" t="b">
        <v>0</v>
      </c>
    </row>
    <row r="54" spans="1:21" x14ac:dyDescent="0.3">
      <c r="A54" t="s">
        <v>644</v>
      </c>
      <c r="B54" t="s">
        <v>471</v>
      </c>
      <c r="C54" s="2">
        <v>45821.013194444444</v>
      </c>
      <c r="D54" s="2" t="s">
        <v>1218</v>
      </c>
      <c r="E54" t="s">
        <v>17</v>
      </c>
      <c r="F54" t="s">
        <v>49</v>
      </c>
      <c r="G54">
        <v>859</v>
      </c>
      <c r="H54" s="9">
        <f>fact_trades[[#This Row],[quantity]]*fact_trades[[#This Row],[price]]</f>
        <v>1104287.45</v>
      </c>
      <c r="I54" s="9">
        <f>IF(fact_trades[[#This Row],[side]]="BUY",-fact_trades[[#This Row],[Transaction_value]],fact_trades[[#This Row],[Transaction_value]])</f>
        <v>1104287.45</v>
      </c>
      <c r="J54" s="9" t="str">
        <f>IF(fact_trades[[#This Row],[P&amp;L AMT]]&lt;0,"LOSS","PROFIT")</f>
        <v>PROFIT</v>
      </c>
      <c r="K54">
        <f>IF(fact_trades[[#This Row],[side]]="BUY",fact_trades[[#This Row],[quantity]],-fact_trades[[#This Row],[quantity]])</f>
        <v>-859</v>
      </c>
      <c r="L54">
        <v>1285.55</v>
      </c>
      <c r="M54">
        <v>552.14</v>
      </c>
      <c r="N54" t="s">
        <v>119</v>
      </c>
      <c r="O54" t="s">
        <v>61</v>
      </c>
      <c r="P54" s="1">
        <v>45832</v>
      </c>
      <c r="Q54">
        <v>175</v>
      </c>
      <c r="R54" t="b">
        <v>0</v>
      </c>
      <c r="S54" t="b">
        <v>0</v>
      </c>
      <c r="T54" t="b">
        <v>0</v>
      </c>
      <c r="U54" t="b">
        <v>0</v>
      </c>
    </row>
    <row r="55" spans="1:21" x14ac:dyDescent="0.3">
      <c r="A55" t="s">
        <v>645</v>
      </c>
      <c r="B55" t="s">
        <v>509</v>
      </c>
      <c r="C55" s="2">
        <v>45812.00277777778</v>
      </c>
      <c r="D55" s="2" t="s">
        <v>1217</v>
      </c>
      <c r="E55" t="s">
        <v>23</v>
      </c>
      <c r="F55" t="s">
        <v>49</v>
      </c>
      <c r="G55">
        <v>770</v>
      </c>
      <c r="H55" s="9">
        <f>fact_trades[[#This Row],[quantity]]*fact_trades[[#This Row],[price]]</f>
        <v>1062469.0999999999</v>
      </c>
      <c r="I55" s="9">
        <f>IF(fact_trades[[#This Row],[side]]="BUY",-fact_trades[[#This Row],[Transaction_value]],fact_trades[[#This Row],[Transaction_value]])</f>
        <v>1062469.0999999999</v>
      </c>
      <c r="J55" s="9" t="str">
        <f>IF(fact_trades[[#This Row],[P&amp;L AMT]]&lt;0,"LOSS","PROFIT")</f>
        <v>PROFIT</v>
      </c>
      <c r="K55">
        <f>IF(fact_trades[[#This Row],[side]]="BUY",fact_trades[[#This Row],[quantity]],-fact_trades[[#This Row],[quantity]])</f>
        <v>-770</v>
      </c>
      <c r="L55">
        <v>1379.83</v>
      </c>
      <c r="M55">
        <v>531.23</v>
      </c>
      <c r="N55" t="s">
        <v>156</v>
      </c>
      <c r="O55" t="s">
        <v>88</v>
      </c>
      <c r="P55" s="1">
        <v>45706</v>
      </c>
      <c r="Q55">
        <v>49</v>
      </c>
      <c r="R55" t="b">
        <v>0</v>
      </c>
      <c r="S55" t="b">
        <v>0</v>
      </c>
      <c r="T55" t="b">
        <v>0</v>
      </c>
      <c r="U55" t="b">
        <v>0</v>
      </c>
    </row>
    <row r="56" spans="1:21" x14ac:dyDescent="0.3">
      <c r="A56" t="s">
        <v>646</v>
      </c>
      <c r="B56" t="s">
        <v>132</v>
      </c>
      <c r="C56" s="2">
        <v>45677.008333333331</v>
      </c>
      <c r="D56" s="2" t="s">
        <v>1215</v>
      </c>
      <c r="E56" t="s">
        <v>19</v>
      </c>
      <c r="F56" t="s">
        <v>41</v>
      </c>
      <c r="G56">
        <v>383</v>
      </c>
      <c r="H56" s="9">
        <f>fact_trades[[#This Row],[quantity]]*fact_trades[[#This Row],[price]]</f>
        <v>230006.81999999998</v>
      </c>
      <c r="I56" s="9">
        <f>IF(fact_trades[[#This Row],[side]]="BUY",-fact_trades[[#This Row],[Transaction_value]],fact_trades[[#This Row],[Transaction_value]])</f>
        <v>-230006.81999999998</v>
      </c>
      <c r="J56" s="9" t="str">
        <f>IF(fact_trades[[#This Row],[P&amp;L AMT]]&lt;0,"LOSS","PROFIT")</f>
        <v>LOSS</v>
      </c>
      <c r="K56">
        <f>IF(fact_trades[[#This Row],[side]]="BUY",fact_trades[[#This Row],[quantity]],-fact_trades[[#This Row],[quantity]])</f>
        <v>383</v>
      </c>
      <c r="L56">
        <v>600.54</v>
      </c>
      <c r="M56">
        <v>115</v>
      </c>
      <c r="N56" t="s">
        <v>66</v>
      </c>
      <c r="O56" t="s">
        <v>56</v>
      </c>
      <c r="P56" s="1">
        <v>45820</v>
      </c>
      <c r="Q56">
        <v>163</v>
      </c>
      <c r="R56" t="b">
        <v>0</v>
      </c>
      <c r="S56" t="b">
        <v>0</v>
      </c>
      <c r="T56" t="b">
        <v>0</v>
      </c>
      <c r="U56" t="b">
        <v>0</v>
      </c>
    </row>
    <row r="57" spans="1:21" x14ac:dyDescent="0.3">
      <c r="A57" t="s">
        <v>647</v>
      </c>
      <c r="B57" t="s">
        <v>397</v>
      </c>
      <c r="C57" s="2">
        <v>45785.002083333333</v>
      </c>
      <c r="D57" s="2" t="s">
        <v>1216</v>
      </c>
      <c r="E57" t="s">
        <v>23</v>
      </c>
      <c r="F57" t="s">
        <v>49</v>
      </c>
      <c r="G57">
        <v>965</v>
      </c>
      <c r="H57" s="9">
        <f>fact_trades[[#This Row],[quantity]]*fact_trades[[#This Row],[price]]</f>
        <v>1318942.7</v>
      </c>
      <c r="I57" s="9">
        <f>IF(fact_trades[[#This Row],[side]]="BUY",-fact_trades[[#This Row],[Transaction_value]],fact_trades[[#This Row],[Transaction_value]])</f>
        <v>1318942.7</v>
      </c>
      <c r="J57" s="9" t="str">
        <f>IF(fact_trades[[#This Row],[P&amp;L AMT]]&lt;0,"LOSS","PROFIT")</f>
        <v>PROFIT</v>
      </c>
      <c r="K57">
        <f>IF(fact_trades[[#This Row],[side]]="BUY",fact_trades[[#This Row],[quantity]],-fact_trades[[#This Row],[quantity]])</f>
        <v>-965</v>
      </c>
      <c r="L57">
        <v>1366.78</v>
      </c>
      <c r="M57">
        <v>659.47</v>
      </c>
      <c r="N57" t="s">
        <v>156</v>
      </c>
      <c r="O57" t="s">
        <v>73</v>
      </c>
      <c r="P57" s="1">
        <v>45685</v>
      </c>
      <c r="Q57">
        <v>28</v>
      </c>
      <c r="R57" t="b">
        <v>0</v>
      </c>
      <c r="S57" t="b">
        <v>0</v>
      </c>
      <c r="T57" t="b">
        <v>0</v>
      </c>
      <c r="U57" t="b">
        <v>0</v>
      </c>
    </row>
    <row r="58" spans="1:21" x14ac:dyDescent="0.3">
      <c r="A58" t="s">
        <v>648</v>
      </c>
      <c r="B58" t="s">
        <v>537</v>
      </c>
      <c r="C58" s="2">
        <v>45708.01666666667</v>
      </c>
      <c r="D58" s="2" t="s">
        <v>1216</v>
      </c>
      <c r="E58" t="s">
        <v>20</v>
      </c>
      <c r="F58" t="s">
        <v>49</v>
      </c>
      <c r="G58">
        <v>419</v>
      </c>
      <c r="H58" s="9">
        <f>fact_trades[[#This Row],[quantity]]*fact_trades[[#This Row],[price]]</f>
        <v>100124.24</v>
      </c>
      <c r="I58" s="9">
        <f>IF(fact_trades[[#This Row],[side]]="BUY",-fact_trades[[#This Row],[Transaction_value]],fact_trades[[#This Row],[Transaction_value]])</f>
        <v>100124.24</v>
      </c>
      <c r="J58" s="9" t="str">
        <f>IF(fact_trades[[#This Row],[P&amp;L AMT]]&lt;0,"LOSS","PROFIT")</f>
        <v>PROFIT</v>
      </c>
      <c r="K58">
        <f>IF(fact_trades[[#This Row],[side]]="BUY",fact_trades[[#This Row],[quantity]],-fact_trades[[#This Row],[quantity]])</f>
        <v>-419</v>
      </c>
      <c r="L58">
        <v>238.96</v>
      </c>
      <c r="M58">
        <v>50.06</v>
      </c>
      <c r="N58" t="s">
        <v>103</v>
      </c>
      <c r="O58" t="s">
        <v>73</v>
      </c>
      <c r="P58" s="1">
        <v>45782</v>
      </c>
      <c r="Q58">
        <v>125</v>
      </c>
      <c r="R58" t="b">
        <v>0</v>
      </c>
      <c r="S58" t="b">
        <v>0</v>
      </c>
      <c r="T58" t="b">
        <v>0</v>
      </c>
      <c r="U58" t="b">
        <v>0</v>
      </c>
    </row>
    <row r="59" spans="1:21" x14ac:dyDescent="0.3">
      <c r="A59" t="s">
        <v>649</v>
      </c>
      <c r="B59" t="s">
        <v>107</v>
      </c>
      <c r="C59" s="2">
        <v>45695.004166666666</v>
      </c>
      <c r="D59" s="2" t="s">
        <v>1218</v>
      </c>
      <c r="E59" t="s">
        <v>16</v>
      </c>
      <c r="F59" t="s">
        <v>41</v>
      </c>
      <c r="G59">
        <v>428</v>
      </c>
      <c r="H59" s="9">
        <f>fact_trades[[#This Row],[quantity]]*fact_trades[[#This Row],[price]]</f>
        <v>319240.92</v>
      </c>
      <c r="I59" s="9">
        <f>IF(fact_trades[[#This Row],[side]]="BUY",-fact_trades[[#This Row],[Transaction_value]],fact_trades[[#This Row],[Transaction_value]])</f>
        <v>-319240.92</v>
      </c>
      <c r="J59" s="9" t="str">
        <f>IF(fact_trades[[#This Row],[P&amp;L AMT]]&lt;0,"LOSS","PROFIT")</f>
        <v>LOSS</v>
      </c>
      <c r="K59">
        <f>IF(fact_trades[[#This Row],[side]]="BUY",fact_trades[[#This Row],[quantity]],-fact_trades[[#This Row],[quantity]])</f>
        <v>428</v>
      </c>
      <c r="L59">
        <v>745.89</v>
      </c>
      <c r="M59">
        <v>159.62</v>
      </c>
      <c r="N59" t="s">
        <v>98</v>
      </c>
      <c r="O59" t="s">
        <v>109</v>
      </c>
      <c r="P59" s="1">
        <v>45832</v>
      </c>
      <c r="Q59">
        <v>175</v>
      </c>
      <c r="R59" t="b">
        <v>0</v>
      </c>
      <c r="S59" t="b">
        <v>0</v>
      </c>
      <c r="T59" t="b">
        <v>0</v>
      </c>
      <c r="U59" t="b">
        <v>0</v>
      </c>
    </row>
    <row r="60" spans="1:21" x14ac:dyDescent="0.3">
      <c r="A60" t="s">
        <v>650</v>
      </c>
      <c r="B60" t="s">
        <v>190</v>
      </c>
      <c r="C60" s="2">
        <v>45776.013888888891</v>
      </c>
      <c r="D60" s="2" t="s">
        <v>1214</v>
      </c>
      <c r="E60" t="s">
        <v>16</v>
      </c>
      <c r="F60" t="s">
        <v>49</v>
      </c>
      <c r="G60">
        <v>803</v>
      </c>
      <c r="H60" s="9">
        <f>fact_trades[[#This Row],[quantity]]*fact_trades[[#This Row],[price]]</f>
        <v>669854.57000000007</v>
      </c>
      <c r="I60" s="9">
        <f>IF(fact_trades[[#This Row],[side]]="BUY",-fact_trades[[#This Row],[Transaction_value]],fact_trades[[#This Row],[Transaction_value]])</f>
        <v>669854.57000000007</v>
      </c>
      <c r="J60" s="9" t="str">
        <f>IF(fact_trades[[#This Row],[P&amp;L AMT]]&lt;0,"LOSS","PROFIT")</f>
        <v>PROFIT</v>
      </c>
      <c r="K60">
        <f>IF(fact_trades[[#This Row],[side]]="BUY",fact_trades[[#This Row],[quantity]],-fact_trades[[#This Row],[quantity]])</f>
        <v>-803</v>
      </c>
      <c r="L60">
        <v>834.19</v>
      </c>
      <c r="M60">
        <v>334.93</v>
      </c>
      <c r="N60" t="s">
        <v>162</v>
      </c>
      <c r="O60" t="s">
        <v>67</v>
      </c>
      <c r="P60" s="1">
        <v>45803</v>
      </c>
      <c r="Q60">
        <v>146</v>
      </c>
      <c r="R60" t="b">
        <v>0</v>
      </c>
      <c r="S60" t="b">
        <v>0</v>
      </c>
      <c r="T60" t="b">
        <v>0</v>
      </c>
      <c r="U60" t="b">
        <v>0</v>
      </c>
    </row>
    <row r="61" spans="1:21" x14ac:dyDescent="0.3">
      <c r="A61" t="s">
        <v>651</v>
      </c>
      <c r="B61" t="s">
        <v>339</v>
      </c>
      <c r="C61" s="2">
        <v>45778.025000000001</v>
      </c>
      <c r="D61" s="2" t="s">
        <v>1216</v>
      </c>
      <c r="E61" t="s">
        <v>19</v>
      </c>
      <c r="F61" t="s">
        <v>41</v>
      </c>
      <c r="G61">
        <v>472</v>
      </c>
      <c r="H61" s="9">
        <f>fact_trades[[#This Row],[quantity]]*fact_trades[[#This Row],[price]]</f>
        <v>314899.51999999996</v>
      </c>
      <c r="I61" s="9">
        <f>IF(fact_trades[[#This Row],[side]]="BUY",-fact_trades[[#This Row],[Transaction_value]],fact_trades[[#This Row],[Transaction_value]])</f>
        <v>-314899.51999999996</v>
      </c>
      <c r="J61" s="9" t="str">
        <f>IF(fact_trades[[#This Row],[P&amp;L AMT]]&lt;0,"LOSS","PROFIT")</f>
        <v>LOSS</v>
      </c>
      <c r="K61">
        <f>IF(fact_trades[[#This Row],[side]]="BUY",fact_trades[[#This Row],[quantity]],-fact_trades[[#This Row],[quantity]])</f>
        <v>472</v>
      </c>
      <c r="L61">
        <v>667.16</v>
      </c>
      <c r="M61">
        <v>157.44999999999999</v>
      </c>
      <c r="N61" t="s">
        <v>79</v>
      </c>
      <c r="O61" t="s">
        <v>75</v>
      </c>
      <c r="P61" s="1">
        <v>45778</v>
      </c>
      <c r="Q61">
        <v>121</v>
      </c>
      <c r="R61" t="b">
        <v>0</v>
      </c>
      <c r="S61" t="b">
        <v>0</v>
      </c>
      <c r="T61" t="b">
        <v>0</v>
      </c>
      <c r="U61" t="b">
        <v>0</v>
      </c>
    </row>
    <row r="62" spans="1:21" x14ac:dyDescent="0.3">
      <c r="A62" t="s">
        <v>652</v>
      </c>
      <c r="B62" t="s">
        <v>129</v>
      </c>
      <c r="C62" s="2">
        <v>45818.027777777781</v>
      </c>
      <c r="D62" s="2" t="s">
        <v>1214</v>
      </c>
      <c r="E62" t="s">
        <v>19</v>
      </c>
      <c r="F62" t="s">
        <v>41</v>
      </c>
      <c r="G62">
        <v>312</v>
      </c>
      <c r="H62" s="9">
        <f>fact_trades[[#This Row],[quantity]]*fact_trades[[#This Row],[price]]</f>
        <v>210793.44</v>
      </c>
      <c r="I62" s="9">
        <f>IF(fact_trades[[#This Row],[side]]="BUY",-fact_trades[[#This Row],[Transaction_value]],fact_trades[[#This Row],[Transaction_value]])</f>
        <v>-210793.44</v>
      </c>
      <c r="J62" s="9" t="str">
        <f>IF(fact_trades[[#This Row],[P&amp;L AMT]]&lt;0,"LOSS","PROFIT")</f>
        <v>LOSS</v>
      </c>
      <c r="K62">
        <f>IF(fact_trades[[#This Row],[side]]="BUY",fact_trades[[#This Row],[quantity]],-fact_trades[[#This Row],[quantity]])</f>
        <v>312</v>
      </c>
      <c r="L62">
        <v>675.62</v>
      </c>
      <c r="M62">
        <v>105.4</v>
      </c>
      <c r="N62" t="s">
        <v>70</v>
      </c>
      <c r="O62" t="s">
        <v>67</v>
      </c>
      <c r="P62" s="1">
        <v>45797</v>
      </c>
      <c r="Q62">
        <v>140</v>
      </c>
      <c r="R62" t="b">
        <v>0</v>
      </c>
      <c r="S62" t="b">
        <v>0</v>
      </c>
      <c r="T62" t="b">
        <v>0</v>
      </c>
      <c r="U62" t="b">
        <v>0</v>
      </c>
    </row>
    <row r="63" spans="1:21" x14ac:dyDescent="0.3">
      <c r="A63" t="s">
        <v>653</v>
      </c>
      <c r="B63" t="s">
        <v>414</v>
      </c>
      <c r="C63" s="2">
        <v>45736.01666666667</v>
      </c>
      <c r="D63" s="2" t="s">
        <v>1216</v>
      </c>
      <c r="E63" t="s">
        <v>23</v>
      </c>
      <c r="F63" t="s">
        <v>41</v>
      </c>
      <c r="G63">
        <v>808</v>
      </c>
      <c r="H63" s="9">
        <f>fact_trades[[#This Row],[quantity]]*fact_trades[[#This Row],[price]]</f>
        <v>1000788.7999999999</v>
      </c>
      <c r="I63" s="9">
        <f>IF(fact_trades[[#This Row],[side]]="BUY",-fact_trades[[#This Row],[Transaction_value]],fact_trades[[#This Row],[Transaction_value]])</f>
        <v>-1000788.7999999999</v>
      </c>
      <c r="J63" s="9" t="str">
        <f>IF(fact_trades[[#This Row],[P&amp;L AMT]]&lt;0,"LOSS","PROFIT")</f>
        <v>LOSS</v>
      </c>
      <c r="K63">
        <f>IF(fact_trades[[#This Row],[side]]="BUY",fact_trades[[#This Row],[quantity]],-fact_trades[[#This Row],[quantity]])</f>
        <v>808</v>
      </c>
      <c r="L63">
        <v>1238.5999999999999</v>
      </c>
      <c r="M63">
        <v>500.39</v>
      </c>
      <c r="N63" t="s">
        <v>100</v>
      </c>
      <c r="O63" t="s">
        <v>67</v>
      </c>
      <c r="P63" s="1">
        <v>45784</v>
      </c>
      <c r="Q63">
        <v>127</v>
      </c>
      <c r="R63" t="b">
        <v>0</v>
      </c>
      <c r="S63" t="b">
        <v>0</v>
      </c>
      <c r="T63" t="b">
        <v>0</v>
      </c>
      <c r="U63" t="b">
        <v>0</v>
      </c>
    </row>
    <row r="64" spans="1:21" x14ac:dyDescent="0.3">
      <c r="A64" t="s">
        <v>654</v>
      </c>
      <c r="B64" t="s">
        <v>548</v>
      </c>
      <c r="C64" s="2">
        <v>45798.03125</v>
      </c>
      <c r="D64" s="2" t="s">
        <v>1217</v>
      </c>
      <c r="E64" t="s">
        <v>19</v>
      </c>
      <c r="F64" t="s">
        <v>41</v>
      </c>
      <c r="G64">
        <v>767</v>
      </c>
      <c r="H64" s="9">
        <f>fact_trades[[#This Row],[quantity]]*fact_trades[[#This Row],[price]]</f>
        <v>504793.38</v>
      </c>
      <c r="I64" s="9">
        <f>IF(fact_trades[[#This Row],[side]]="BUY",-fact_trades[[#This Row],[Transaction_value]],fact_trades[[#This Row],[Transaction_value]])</f>
        <v>-504793.38</v>
      </c>
      <c r="J64" s="9" t="str">
        <f>IF(fact_trades[[#This Row],[P&amp;L AMT]]&lt;0,"LOSS","PROFIT")</f>
        <v>LOSS</v>
      </c>
      <c r="K64">
        <f>IF(fact_trades[[#This Row],[side]]="BUY",fact_trades[[#This Row],[quantity]],-fact_trades[[#This Row],[quantity]])</f>
        <v>767</v>
      </c>
      <c r="L64">
        <v>658.14</v>
      </c>
      <c r="M64">
        <v>252.4</v>
      </c>
      <c r="N64" t="s">
        <v>86</v>
      </c>
      <c r="O64" t="s">
        <v>109</v>
      </c>
      <c r="P64" s="1">
        <v>45779</v>
      </c>
      <c r="Q64">
        <v>122</v>
      </c>
      <c r="R64" t="b">
        <v>0</v>
      </c>
      <c r="S64" t="b">
        <v>0</v>
      </c>
      <c r="T64" t="b">
        <v>0</v>
      </c>
      <c r="U64" t="b">
        <v>0</v>
      </c>
    </row>
    <row r="65" spans="1:21" x14ac:dyDescent="0.3">
      <c r="A65" t="s">
        <v>655</v>
      </c>
      <c r="B65" t="s">
        <v>564</v>
      </c>
      <c r="C65" s="2">
        <v>45762.009027777778</v>
      </c>
      <c r="D65" s="2" t="s">
        <v>1214</v>
      </c>
      <c r="E65" t="s">
        <v>18</v>
      </c>
      <c r="F65" t="s">
        <v>49</v>
      </c>
      <c r="G65">
        <v>258</v>
      </c>
      <c r="H65" s="9">
        <f>fact_trades[[#This Row],[quantity]]*fact_trades[[#This Row],[price]]</f>
        <v>572352.36</v>
      </c>
      <c r="I65" s="9">
        <f>IF(fact_trades[[#This Row],[side]]="BUY",-fact_trades[[#This Row],[Transaction_value]],fact_trades[[#This Row],[Transaction_value]])</f>
        <v>572352.36</v>
      </c>
      <c r="J65" s="9" t="str">
        <f>IF(fact_trades[[#This Row],[P&amp;L AMT]]&lt;0,"LOSS","PROFIT")</f>
        <v>PROFIT</v>
      </c>
      <c r="K65">
        <f>IF(fact_trades[[#This Row],[side]]="BUY",fact_trades[[#This Row],[quantity]],-fact_trades[[#This Row],[quantity]])</f>
        <v>-258</v>
      </c>
      <c r="L65">
        <v>2218.42</v>
      </c>
      <c r="M65">
        <v>286.18</v>
      </c>
      <c r="N65" t="s">
        <v>103</v>
      </c>
      <c r="O65" t="s">
        <v>109</v>
      </c>
      <c r="P65" s="1">
        <v>45715</v>
      </c>
      <c r="Q65">
        <v>58</v>
      </c>
      <c r="R65" t="b">
        <v>0</v>
      </c>
      <c r="S65" t="b">
        <v>0</v>
      </c>
      <c r="T65" t="b">
        <v>0</v>
      </c>
      <c r="U65" t="b">
        <v>0</v>
      </c>
    </row>
    <row r="66" spans="1:21" x14ac:dyDescent="0.3">
      <c r="A66" t="s">
        <v>656</v>
      </c>
      <c r="B66" t="s">
        <v>259</v>
      </c>
      <c r="C66" s="2">
        <v>45660.020833333336</v>
      </c>
      <c r="D66" s="2" t="s">
        <v>1218</v>
      </c>
      <c r="E66" t="s">
        <v>16</v>
      </c>
      <c r="F66" t="s">
        <v>49</v>
      </c>
      <c r="G66">
        <v>512</v>
      </c>
      <c r="H66" s="9">
        <f>fact_trades[[#This Row],[quantity]]*fact_trades[[#This Row],[price]]</f>
        <v>412712.96000000002</v>
      </c>
      <c r="I66" s="9">
        <f>IF(fact_trades[[#This Row],[side]]="BUY",-fact_trades[[#This Row],[Transaction_value]],fact_trades[[#This Row],[Transaction_value]])</f>
        <v>412712.96000000002</v>
      </c>
      <c r="J66" s="9" t="str">
        <f>IF(fact_trades[[#This Row],[P&amp;L AMT]]&lt;0,"LOSS","PROFIT")</f>
        <v>PROFIT</v>
      </c>
      <c r="K66">
        <f>IF(fact_trades[[#This Row],[side]]="BUY",fact_trades[[#This Row],[quantity]],-fact_trades[[#This Row],[quantity]])</f>
        <v>-512</v>
      </c>
      <c r="L66">
        <v>806.08</v>
      </c>
      <c r="M66">
        <v>206.36</v>
      </c>
      <c r="N66" t="s">
        <v>98</v>
      </c>
      <c r="O66" t="s">
        <v>67</v>
      </c>
      <c r="P66" s="1">
        <v>45790</v>
      </c>
      <c r="Q66">
        <v>133</v>
      </c>
      <c r="R66" t="b">
        <v>0</v>
      </c>
      <c r="S66" t="b">
        <v>0</v>
      </c>
      <c r="T66" t="b">
        <v>0</v>
      </c>
      <c r="U66" t="b">
        <v>0</v>
      </c>
    </row>
    <row r="67" spans="1:21" x14ac:dyDescent="0.3">
      <c r="A67" t="s">
        <v>657</v>
      </c>
      <c r="B67" t="s">
        <v>239</v>
      </c>
      <c r="C67" s="2">
        <v>45658.004166666666</v>
      </c>
      <c r="D67" s="2" t="s">
        <v>1217</v>
      </c>
      <c r="E67" t="s">
        <v>22</v>
      </c>
      <c r="F67" t="s">
        <v>49</v>
      </c>
      <c r="G67">
        <v>162</v>
      </c>
      <c r="H67" s="9">
        <f>fact_trades[[#This Row],[quantity]]*fact_trades[[#This Row],[price]]</f>
        <v>73421.64</v>
      </c>
      <c r="I67" s="9">
        <f>IF(fact_trades[[#This Row],[side]]="BUY",-fact_trades[[#This Row],[Transaction_value]],fact_trades[[#This Row],[Transaction_value]])</f>
        <v>73421.64</v>
      </c>
      <c r="J67" s="9" t="str">
        <f>IF(fact_trades[[#This Row],[P&amp;L AMT]]&lt;0,"LOSS","PROFIT")</f>
        <v>PROFIT</v>
      </c>
      <c r="K67">
        <f>IF(fact_trades[[#This Row],[side]]="BUY",fact_trades[[#This Row],[quantity]],-fact_trades[[#This Row],[quantity]])</f>
        <v>-162</v>
      </c>
      <c r="L67">
        <v>453.22</v>
      </c>
      <c r="M67">
        <v>36.71</v>
      </c>
      <c r="N67" t="s">
        <v>119</v>
      </c>
      <c r="O67" t="s">
        <v>45</v>
      </c>
      <c r="P67" s="1">
        <v>45806</v>
      </c>
      <c r="Q67">
        <v>149</v>
      </c>
      <c r="R67" t="b">
        <v>0</v>
      </c>
      <c r="S67" t="b">
        <v>0</v>
      </c>
      <c r="T67" t="b">
        <v>0</v>
      </c>
      <c r="U67" t="b">
        <v>0</v>
      </c>
    </row>
    <row r="68" spans="1:21" x14ac:dyDescent="0.3">
      <c r="A68" t="s">
        <v>658</v>
      </c>
      <c r="B68" t="s">
        <v>396</v>
      </c>
      <c r="C68" s="2">
        <v>45692.008333333331</v>
      </c>
      <c r="D68" s="2" t="s">
        <v>1214</v>
      </c>
      <c r="E68" t="s">
        <v>23</v>
      </c>
      <c r="F68" t="s">
        <v>41</v>
      </c>
      <c r="G68">
        <v>537</v>
      </c>
      <c r="H68" s="9">
        <f>fact_trades[[#This Row],[quantity]]*fact_trades[[#This Row],[price]]</f>
        <v>558796.82999999996</v>
      </c>
      <c r="I68" s="9">
        <f>IF(fact_trades[[#This Row],[side]]="BUY",-fact_trades[[#This Row],[Transaction_value]],fact_trades[[#This Row],[Transaction_value]])</f>
        <v>-558796.82999999996</v>
      </c>
      <c r="J68" s="9" t="str">
        <f>IF(fact_trades[[#This Row],[P&amp;L AMT]]&lt;0,"LOSS","PROFIT")</f>
        <v>LOSS</v>
      </c>
      <c r="K68">
        <f>IF(fact_trades[[#This Row],[side]]="BUY",fact_trades[[#This Row],[quantity]],-fact_trades[[#This Row],[quantity]])</f>
        <v>537</v>
      </c>
      <c r="L68">
        <v>1040.5899999999999</v>
      </c>
      <c r="M68">
        <v>279.39999999999998</v>
      </c>
      <c r="N68" t="s">
        <v>44</v>
      </c>
      <c r="O68" t="s">
        <v>94</v>
      </c>
      <c r="P68" s="1">
        <v>45670</v>
      </c>
      <c r="Q68">
        <v>13</v>
      </c>
      <c r="R68" t="b">
        <v>0</v>
      </c>
      <c r="S68" t="b">
        <v>0</v>
      </c>
      <c r="T68" t="b">
        <v>0</v>
      </c>
      <c r="U68" t="b">
        <v>0</v>
      </c>
    </row>
    <row r="69" spans="1:21" x14ac:dyDescent="0.3">
      <c r="A69" t="s">
        <v>659</v>
      </c>
      <c r="B69" t="s">
        <v>353</v>
      </c>
      <c r="C69" s="2">
        <v>45705.017361111109</v>
      </c>
      <c r="D69" s="2" t="s">
        <v>1215</v>
      </c>
      <c r="E69" t="s">
        <v>21</v>
      </c>
      <c r="F69" t="s">
        <v>49</v>
      </c>
      <c r="G69">
        <v>354</v>
      </c>
      <c r="H69" s="9">
        <f>fact_trades[[#This Row],[quantity]]*fact_trades[[#This Row],[price]]</f>
        <v>82120.92</v>
      </c>
      <c r="I69" s="9">
        <f>IF(fact_trades[[#This Row],[side]]="BUY",-fact_trades[[#This Row],[Transaction_value]],fact_trades[[#This Row],[Transaction_value]])</f>
        <v>82120.92</v>
      </c>
      <c r="J69" s="9" t="str">
        <f>IF(fact_trades[[#This Row],[P&amp;L AMT]]&lt;0,"LOSS","PROFIT")</f>
        <v>PROFIT</v>
      </c>
      <c r="K69">
        <f>IF(fact_trades[[#This Row],[side]]="BUY",fact_trades[[#This Row],[quantity]],-fact_trades[[#This Row],[quantity]])</f>
        <v>-354</v>
      </c>
      <c r="L69">
        <v>231.98</v>
      </c>
      <c r="M69">
        <v>41.06</v>
      </c>
      <c r="N69" t="s">
        <v>133</v>
      </c>
      <c r="O69" t="s">
        <v>53</v>
      </c>
      <c r="P69" s="1">
        <v>45826</v>
      </c>
      <c r="Q69">
        <v>169</v>
      </c>
      <c r="R69" t="b">
        <v>0</v>
      </c>
      <c r="S69" t="b">
        <v>0</v>
      </c>
      <c r="T69" t="b">
        <v>0</v>
      </c>
      <c r="U69" t="b">
        <v>0</v>
      </c>
    </row>
    <row r="70" spans="1:21" x14ac:dyDescent="0.3">
      <c r="A70" t="s">
        <v>660</v>
      </c>
      <c r="B70" t="s">
        <v>337</v>
      </c>
      <c r="C70" s="2">
        <v>45804.009027777778</v>
      </c>
      <c r="D70" s="2" t="s">
        <v>1214</v>
      </c>
      <c r="E70" t="s">
        <v>16</v>
      </c>
      <c r="F70" t="s">
        <v>41</v>
      </c>
      <c r="G70">
        <v>57</v>
      </c>
      <c r="H70" s="9">
        <f>fact_trades[[#This Row],[quantity]]*fact_trades[[#This Row],[price]]</f>
        <v>44333.46</v>
      </c>
      <c r="I70" s="9">
        <f>IF(fact_trades[[#This Row],[side]]="BUY",-fact_trades[[#This Row],[Transaction_value]],fact_trades[[#This Row],[Transaction_value]])</f>
        <v>-44333.46</v>
      </c>
      <c r="J70" s="9" t="str">
        <f>IF(fact_trades[[#This Row],[P&amp;L AMT]]&lt;0,"LOSS","PROFIT")</f>
        <v>LOSS</v>
      </c>
      <c r="K70">
        <f>IF(fact_trades[[#This Row],[side]]="BUY",fact_trades[[#This Row],[quantity]],-fact_trades[[#This Row],[quantity]])</f>
        <v>57</v>
      </c>
      <c r="L70">
        <v>777.78</v>
      </c>
      <c r="M70">
        <v>22.17</v>
      </c>
      <c r="N70" t="s">
        <v>50</v>
      </c>
      <c r="O70" t="s">
        <v>61</v>
      </c>
      <c r="P70" s="1">
        <v>45687</v>
      </c>
      <c r="Q70">
        <v>30</v>
      </c>
      <c r="R70" t="b">
        <v>0</v>
      </c>
      <c r="S70" t="b">
        <v>0</v>
      </c>
      <c r="T70" t="b">
        <v>0</v>
      </c>
      <c r="U70" t="b">
        <v>0</v>
      </c>
    </row>
    <row r="71" spans="1:21" x14ac:dyDescent="0.3">
      <c r="A71" t="s">
        <v>661</v>
      </c>
      <c r="B71" t="s">
        <v>480</v>
      </c>
      <c r="C71" s="2">
        <v>45678.030555555553</v>
      </c>
      <c r="D71" s="2" t="s">
        <v>1214</v>
      </c>
      <c r="E71" t="s">
        <v>20</v>
      </c>
      <c r="F71" t="s">
        <v>41</v>
      </c>
      <c r="G71">
        <v>525</v>
      </c>
      <c r="H71" s="9">
        <f>fact_trades[[#This Row],[quantity]]*fact_trades[[#This Row],[price]]</f>
        <v>124194</v>
      </c>
      <c r="I71" s="9">
        <f>IF(fact_trades[[#This Row],[side]]="BUY",-fact_trades[[#This Row],[Transaction_value]],fact_trades[[#This Row],[Transaction_value]])</f>
        <v>-124194</v>
      </c>
      <c r="J71" s="9" t="str">
        <f>IF(fact_trades[[#This Row],[P&amp;L AMT]]&lt;0,"LOSS","PROFIT")</f>
        <v>LOSS</v>
      </c>
      <c r="K71">
        <f>IF(fact_trades[[#This Row],[side]]="BUY",fact_trades[[#This Row],[quantity]],-fact_trades[[#This Row],[quantity]])</f>
        <v>525</v>
      </c>
      <c r="L71">
        <v>236.56</v>
      </c>
      <c r="M71">
        <v>62.1</v>
      </c>
      <c r="N71" t="s">
        <v>50</v>
      </c>
      <c r="O71" t="s">
        <v>53</v>
      </c>
      <c r="P71" s="1">
        <v>45818</v>
      </c>
      <c r="Q71">
        <v>161</v>
      </c>
      <c r="R71" t="b">
        <v>0</v>
      </c>
      <c r="S71" t="b">
        <v>0</v>
      </c>
      <c r="T71" t="b">
        <v>0</v>
      </c>
      <c r="U71" t="b">
        <v>0</v>
      </c>
    </row>
    <row r="72" spans="1:21" x14ac:dyDescent="0.3">
      <c r="A72" t="s">
        <v>662</v>
      </c>
      <c r="B72" t="s">
        <v>96</v>
      </c>
      <c r="C72" s="2">
        <v>45796.009722222225</v>
      </c>
      <c r="D72" s="2" t="s">
        <v>1215</v>
      </c>
      <c r="E72" t="s">
        <v>18</v>
      </c>
      <c r="F72" t="s">
        <v>41</v>
      </c>
      <c r="G72">
        <v>898</v>
      </c>
      <c r="H72" s="9">
        <f>fact_trades[[#This Row],[quantity]]*fact_trades[[#This Row],[price]]</f>
        <v>2006239.76</v>
      </c>
      <c r="I72" s="9">
        <f>IF(fact_trades[[#This Row],[side]]="BUY",-fact_trades[[#This Row],[Transaction_value]],fact_trades[[#This Row],[Transaction_value]])</f>
        <v>-2006239.76</v>
      </c>
      <c r="J72" s="9" t="str">
        <f>IF(fact_trades[[#This Row],[P&amp;L AMT]]&lt;0,"LOSS","PROFIT")</f>
        <v>LOSS</v>
      </c>
      <c r="K72">
        <f>IF(fact_trades[[#This Row],[side]]="BUY",fact_trades[[#This Row],[quantity]],-fact_trades[[#This Row],[quantity]])</f>
        <v>898</v>
      </c>
      <c r="L72">
        <v>2234.12</v>
      </c>
      <c r="M72">
        <v>1003.12</v>
      </c>
      <c r="N72" t="s">
        <v>133</v>
      </c>
      <c r="O72" t="s">
        <v>53</v>
      </c>
      <c r="P72" s="1">
        <v>45684</v>
      </c>
      <c r="Q72">
        <v>27</v>
      </c>
      <c r="R72" t="b">
        <v>0</v>
      </c>
      <c r="S72" t="b">
        <v>0</v>
      </c>
      <c r="T72" t="b">
        <v>0</v>
      </c>
      <c r="U72" t="b">
        <v>0</v>
      </c>
    </row>
    <row r="73" spans="1:21" x14ac:dyDescent="0.3">
      <c r="A73" t="s">
        <v>663</v>
      </c>
      <c r="B73" t="s">
        <v>484</v>
      </c>
      <c r="C73" s="2">
        <v>45810.038888888892</v>
      </c>
      <c r="D73" s="2" t="s">
        <v>1215</v>
      </c>
      <c r="E73" t="s">
        <v>18</v>
      </c>
      <c r="F73" t="s">
        <v>49</v>
      </c>
      <c r="G73">
        <v>339</v>
      </c>
      <c r="H73" s="9">
        <f>fact_trades[[#This Row],[quantity]]*fact_trades[[#This Row],[price]]</f>
        <v>765095.88</v>
      </c>
      <c r="I73" s="9">
        <f>IF(fact_trades[[#This Row],[side]]="BUY",-fact_trades[[#This Row],[Transaction_value]],fact_trades[[#This Row],[Transaction_value]])</f>
        <v>765095.88</v>
      </c>
      <c r="J73" s="9" t="str">
        <f>IF(fact_trades[[#This Row],[P&amp;L AMT]]&lt;0,"LOSS","PROFIT")</f>
        <v>PROFIT</v>
      </c>
      <c r="K73">
        <f>IF(fact_trades[[#This Row],[side]]="BUY",fact_trades[[#This Row],[quantity]],-fact_trades[[#This Row],[quantity]])</f>
        <v>-339</v>
      </c>
      <c r="L73">
        <v>2256.92</v>
      </c>
      <c r="M73">
        <v>382.55</v>
      </c>
      <c r="N73" t="s">
        <v>86</v>
      </c>
      <c r="O73" t="s">
        <v>45</v>
      </c>
      <c r="P73" s="1">
        <v>45707</v>
      </c>
      <c r="Q73">
        <v>50</v>
      </c>
      <c r="R73" t="b">
        <v>0</v>
      </c>
      <c r="S73" t="b">
        <v>0</v>
      </c>
      <c r="T73" t="b">
        <v>0</v>
      </c>
      <c r="U73" t="b">
        <v>0</v>
      </c>
    </row>
    <row r="74" spans="1:21" x14ac:dyDescent="0.3">
      <c r="A74" t="s">
        <v>664</v>
      </c>
      <c r="B74" t="s">
        <v>435</v>
      </c>
      <c r="C74" s="2">
        <v>45670.011805555558</v>
      </c>
      <c r="D74" s="2" t="s">
        <v>1215</v>
      </c>
      <c r="E74" t="s">
        <v>21</v>
      </c>
      <c r="F74" t="s">
        <v>49</v>
      </c>
      <c r="G74">
        <v>999</v>
      </c>
      <c r="H74" s="9">
        <f>fact_trades[[#This Row],[quantity]]*fact_trades[[#This Row],[price]]</f>
        <v>240559.2</v>
      </c>
      <c r="I74" s="9">
        <f>IF(fact_trades[[#This Row],[side]]="BUY",-fact_trades[[#This Row],[Transaction_value]],fact_trades[[#This Row],[Transaction_value]])</f>
        <v>240559.2</v>
      </c>
      <c r="J74" s="9" t="str">
        <f>IF(fact_trades[[#This Row],[P&amp;L AMT]]&lt;0,"LOSS","PROFIT")</f>
        <v>PROFIT</v>
      </c>
      <c r="K74">
        <f>IF(fact_trades[[#This Row],[side]]="BUY",fact_trades[[#This Row],[quantity]],-fact_trades[[#This Row],[quantity]])</f>
        <v>-999</v>
      </c>
      <c r="L74">
        <v>240.8</v>
      </c>
      <c r="M74">
        <v>120.28</v>
      </c>
      <c r="N74" t="s">
        <v>79</v>
      </c>
      <c r="O74" t="s">
        <v>53</v>
      </c>
      <c r="P74" s="1">
        <v>45761</v>
      </c>
      <c r="Q74">
        <v>104</v>
      </c>
      <c r="R74" t="b">
        <v>0</v>
      </c>
      <c r="S74" t="b">
        <v>0</v>
      </c>
      <c r="T74" t="b">
        <v>0</v>
      </c>
      <c r="U74" t="b">
        <v>0</v>
      </c>
    </row>
    <row r="75" spans="1:21" x14ac:dyDescent="0.3">
      <c r="A75" t="s">
        <v>665</v>
      </c>
      <c r="B75" t="s">
        <v>398</v>
      </c>
      <c r="C75" s="2">
        <v>45708.01666666667</v>
      </c>
      <c r="D75" s="2" t="s">
        <v>1216</v>
      </c>
      <c r="E75" t="s">
        <v>18</v>
      </c>
      <c r="F75" t="s">
        <v>49</v>
      </c>
      <c r="G75">
        <v>83</v>
      </c>
      <c r="H75" s="9">
        <f>fact_trades[[#This Row],[quantity]]*fact_trades[[#This Row],[price]]</f>
        <v>178365.34</v>
      </c>
      <c r="I75" s="9">
        <f>IF(fact_trades[[#This Row],[side]]="BUY",-fact_trades[[#This Row],[Transaction_value]],fact_trades[[#This Row],[Transaction_value]])</f>
        <v>178365.34</v>
      </c>
      <c r="J75" s="9" t="str">
        <f>IF(fact_trades[[#This Row],[P&amp;L AMT]]&lt;0,"LOSS","PROFIT")</f>
        <v>PROFIT</v>
      </c>
      <c r="K75">
        <f>IF(fact_trades[[#This Row],[side]]="BUY",fact_trades[[#This Row],[quantity]],-fact_trades[[#This Row],[quantity]])</f>
        <v>-83</v>
      </c>
      <c r="L75">
        <v>2148.98</v>
      </c>
      <c r="M75">
        <v>89.18</v>
      </c>
      <c r="N75" t="s">
        <v>77</v>
      </c>
      <c r="O75" t="s">
        <v>53</v>
      </c>
      <c r="P75" s="1">
        <v>45782</v>
      </c>
      <c r="Q75">
        <v>125</v>
      </c>
      <c r="R75" t="b">
        <v>0</v>
      </c>
      <c r="S75" t="b">
        <v>0</v>
      </c>
      <c r="T75" t="b">
        <v>0</v>
      </c>
      <c r="U75" t="b">
        <v>0</v>
      </c>
    </row>
    <row r="76" spans="1:21" x14ac:dyDescent="0.3">
      <c r="A76" t="s">
        <v>666</v>
      </c>
      <c r="B76" t="s">
        <v>356</v>
      </c>
      <c r="C76" s="2">
        <v>45713.034722222219</v>
      </c>
      <c r="D76" s="2" t="s">
        <v>1214</v>
      </c>
      <c r="E76" t="s">
        <v>21</v>
      </c>
      <c r="F76" t="s">
        <v>41</v>
      </c>
      <c r="G76">
        <v>841</v>
      </c>
      <c r="H76" s="9">
        <f>fact_trades[[#This Row],[quantity]]*fact_trades[[#This Row],[price]]</f>
        <v>196785.59</v>
      </c>
      <c r="I76" s="9">
        <f>IF(fact_trades[[#This Row],[side]]="BUY",-fact_trades[[#This Row],[Transaction_value]],fact_trades[[#This Row],[Transaction_value]])</f>
        <v>-196785.59</v>
      </c>
      <c r="J76" s="9" t="str">
        <f>IF(fact_trades[[#This Row],[P&amp;L AMT]]&lt;0,"LOSS","PROFIT")</f>
        <v>LOSS</v>
      </c>
      <c r="K76">
        <f>IF(fact_trades[[#This Row],[side]]="BUY",fact_trades[[#This Row],[quantity]],-fact_trades[[#This Row],[quantity]])</f>
        <v>841</v>
      </c>
      <c r="L76">
        <v>233.99</v>
      </c>
      <c r="M76">
        <v>98.39</v>
      </c>
      <c r="N76" t="s">
        <v>72</v>
      </c>
      <c r="O76" t="s">
        <v>88</v>
      </c>
      <c r="P76" s="1">
        <v>45765</v>
      </c>
      <c r="Q76">
        <v>108</v>
      </c>
      <c r="R76" t="b">
        <v>0</v>
      </c>
      <c r="S76" t="b">
        <v>0</v>
      </c>
      <c r="T76" t="b">
        <v>0</v>
      </c>
      <c r="U76" t="b">
        <v>0</v>
      </c>
    </row>
    <row r="77" spans="1:21" x14ac:dyDescent="0.3">
      <c r="A77" t="s">
        <v>667</v>
      </c>
      <c r="B77" t="s">
        <v>130</v>
      </c>
      <c r="C77" s="2">
        <v>45700.025694444441</v>
      </c>
      <c r="D77" s="2" t="s">
        <v>1217</v>
      </c>
      <c r="E77" t="s">
        <v>22</v>
      </c>
      <c r="F77" t="s">
        <v>41</v>
      </c>
      <c r="G77">
        <v>443</v>
      </c>
      <c r="H77" s="9">
        <f>fact_trades[[#This Row],[quantity]]*fact_trades[[#This Row],[price]]</f>
        <v>240052.84</v>
      </c>
      <c r="I77" s="9">
        <f>IF(fact_trades[[#This Row],[side]]="BUY",-fact_trades[[#This Row],[Transaction_value]],fact_trades[[#This Row],[Transaction_value]])</f>
        <v>-240052.84</v>
      </c>
      <c r="J77" s="9" t="str">
        <f>IF(fact_trades[[#This Row],[P&amp;L AMT]]&lt;0,"LOSS","PROFIT")</f>
        <v>LOSS</v>
      </c>
      <c r="K77">
        <f>IF(fact_trades[[#This Row],[side]]="BUY",fact_trades[[#This Row],[quantity]],-fact_trades[[#This Row],[quantity]])</f>
        <v>443</v>
      </c>
      <c r="L77">
        <v>541.88</v>
      </c>
      <c r="M77">
        <v>120.03</v>
      </c>
      <c r="N77" t="s">
        <v>108</v>
      </c>
      <c r="O77" t="s">
        <v>56</v>
      </c>
      <c r="P77" s="1">
        <v>45667</v>
      </c>
      <c r="Q77">
        <v>10</v>
      </c>
      <c r="R77" t="b">
        <v>0</v>
      </c>
      <c r="S77" t="b">
        <v>0</v>
      </c>
      <c r="T77" t="b">
        <v>0</v>
      </c>
      <c r="U77" t="b">
        <v>0</v>
      </c>
    </row>
    <row r="78" spans="1:21" x14ac:dyDescent="0.3">
      <c r="A78" t="s">
        <v>668</v>
      </c>
      <c r="B78" t="s">
        <v>62</v>
      </c>
      <c r="C78" s="2">
        <v>45827.031944444447</v>
      </c>
      <c r="D78" s="2" t="s">
        <v>1216</v>
      </c>
      <c r="E78" t="s">
        <v>22</v>
      </c>
      <c r="F78" t="s">
        <v>49</v>
      </c>
      <c r="G78">
        <v>880</v>
      </c>
      <c r="H78" s="9">
        <f>fact_trades[[#This Row],[quantity]]*fact_trades[[#This Row],[price]]</f>
        <v>530314.4</v>
      </c>
      <c r="I78" s="9">
        <f>IF(fact_trades[[#This Row],[side]]="BUY",-fact_trades[[#This Row],[Transaction_value]],fact_trades[[#This Row],[Transaction_value]])</f>
        <v>530314.4</v>
      </c>
      <c r="J78" s="9" t="str">
        <f>IF(fact_trades[[#This Row],[P&amp;L AMT]]&lt;0,"LOSS","PROFIT")</f>
        <v>PROFIT</v>
      </c>
      <c r="K78">
        <f>IF(fact_trades[[#This Row],[side]]="BUY",fact_trades[[#This Row],[quantity]],-fact_trades[[#This Row],[quantity]])</f>
        <v>-880</v>
      </c>
      <c r="L78">
        <v>602.63</v>
      </c>
      <c r="M78">
        <v>265.16000000000003</v>
      </c>
      <c r="N78" t="s">
        <v>98</v>
      </c>
      <c r="O78" t="s">
        <v>75</v>
      </c>
      <c r="P78" s="1">
        <v>45817</v>
      </c>
      <c r="Q78">
        <v>160</v>
      </c>
      <c r="R78" t="b">
        <v>0</v>
      </c>
      <c r="S78" t="b">
        <v>0</v>
      </c>
      <c r="T78" t="b">
        <v>0</v>
      </c>
      <c r="U78" t="b">
        <v>0</v>
      </c>
    </row>
    <row r="79" spans="1:21" x14ac:dyDescent="0.3">
      <c r="A79" t="s">
        <v>669</v>
      </c>
      <c r="B79" t="s">
        <v>510</v>
      </c>
      <c r="C79" s="2">
        <v>45754.037499999999</v>
      </c>
      <c r="D79" s="2" t="s">
        <v>1215</v>
      </c>
      <c r="E79" t="s">
        <v>16</v>
      </c>
      <c r="F79" t="s">
        <v>41</v>
      </c>
      <c r="G79">
        <v>988</v>
      </c>
      <c r="H79" s="9">
        <f>fact_trades[[#This Row],[quantity]]*fact_trades[[#This Row],[price]]</f>
        <v>804301.16</v>
      </c>
      <c r="I79" s="9">
        <f>IF(fact_trades[[#This Row],[side]]="BUY",-fact_trades[[#This Row],[Transaction_value]],fact_trades[[#This Row],[Transaction_value]])</f>
        <v>-804301.16</v>
      </c>
      <c r="J79" s="9" t="str">
        <f>IF(fact_trades[[#This Row],[P&amp;L AMT]]&lt;0,"LOSS","PROFIT")</f>
        <v>LOSS</v>
      </c>
      <c r="K79">
        <f>IF(fact_trades[[#This Row],[side]]="BUY",fact_trades[[#This Row],[quantity]],-fact_trades[[#This Row],[quantity]])</f>
        <v>988</v>
      </c>
      <c r="L79">
        <v>814.07</v>
      </c>
      <c r="M79">
        <v>402.15</v>
      </c>
      <c r="N79" t="s">
        <v>103</v>
      </c>
      <c r="O79" t="s">
        <v>45</v>
      </c>
      <c r="P79" s="1">
        <v>45729</v>
      </c>
      <c r="Q79">
        <v>72</v>
      </c>
      <c r="R79" t="b">
        <v>0</v>
      </c>
      <c r="S79" t="b">
        <v>0</v>
      </c>
      <c r="T79" t="b">
        <v>0</v>
      </c>
      <c r="U79" t="b">
        <v>0</v>
      </c>
    </row>
    <row r="80" spans="1:21" x14ac:dyDescent="0.3">
      <c r="A80" t="s">
        <v>670</v>
      </c>
      <c r="B80" t="s">
        <v>463</v>
      </c>
      <c r="C80" s="2">
        <v>45835.038888888892</v>
      </c>
      <c r="D80" s="2" t="s">
        <v>1218</v>
      </c>
      <c r="E80" t="s">
        <v>16</v>
      </c>
      <c r="F80" t="s">
        <v>49</v>
      </c>
      <c r="G80">
        <v>225</v>
      </c>
      <c r="H80" s="9">
        <f>fact_trades[[#This Row],[quantity]]*fact_trades[[#This Row],[price]]</f>
        <v>176213.25</v>
      </c>
      <c r="I80" s="9">
        <f>IF(fact_trades[[#This Row],[side]]="BUY",-fact_trades[[#This Row],[Transaction_value]],fact_trades[[#This Row],[Transaction_value]])</f>
        <v>176213.25</v>
      </c>
      <c r="J80" s="9" t="str">
        <f>IF(fact_trades[[#This Row],[P&amp;L AMT]]&lt;0,"LOSS","PROFIT")</f>
        <v>PROFIT</v>
      </c>
      <c r="K80">
        <f>IF(fact_trades[[#This Row],[side]]="BUY",fact_trades[[#This Row],[quantity]],-fact_trades[[#This Row],[quantity]])</f>
        <v>-225</v>
      </c>
      <c r="L80">
        <v>783.17</v>
      </c>
      <c r="M80">
        <v>88.11</v>
      </c>
      <c r="N80" t="s">
        <v>47</v>
      </c>
      <c r="O80" t="s">
        <v>61</v>
      </c>
      <c r="P80" s="1">
        <v>45793</v>
      </c>
      <c r="Q80">
        <v>136</v>
      </c>
      <c r="R80" t="b">
        <v>0</v>
      </c>
      <c r="S80" t="b">
        <v>0</v>
      </c>
      <c r="T80" t="b">
        <v>0</v>
      </c>
      <c r="U80" t="b">
        <v>0</v>
      </c>
    </row>
    <row r="81" spans="1:21" x14ac:dyDescent="0.3">
      <c r="A81" t="s">
        <v>671</v>
      </c>
      <c r="B81" t="s">
        <v>290</v>
      </c>
      <c r="C81" s="2">
        <v>45666.007638888892</v>
      </c>
      <c r="D81" s="2" t="s">
        <v>1216</v>
      </c>
      <c r="E81" t="s">
        <v>20</v>
      </c>
      <c r="F81" t="s">
        <v>49</v>
      </c>
      <c r="G81">
        <v>551</v>
      </c>
      <c r="H81" s="9">
        <f>fact_trades[[#This Row],[quantity]]*fact_trades[[#This Row],[price]]</f>
        <v>125065.98</v>
      </c>
      <c r="I81" s="9">
        <f>IF(fact_trades[[#This Row],[side]]="BUY",-fact_trades[[#This Row],[Transaction_value]],fact_trades[[#This Row],[Transaction_value]])</f>
        <v>125065.98</v>
      </c>
      <c r="J81" s="9" t="str">
        <f>IF(fact_trades[[#This Row],[P&amp;L AMT]]&lt;0,"LOSS","PROFIT")</f>
        <v>PROFIT</v>
      </c>
      <c r="K81">
        <f>IF(fact_trades[[#This Row],[side]]="BUY",fact_trades[[#This Row],[quantity]],-fact_trades[[#This Row],[quantity]])</f>
        <v>-551</v>
      </c>
      <c r="L81">
        <v>226.98</v>
      </c>
      <c r="M81">
        <v>62.53</v>
      </c>
      <c r="N81" t="s">
        <v>121</v>
      </c>
      <c r="O81" t="s">
        <v>75</v>
      </c>
      <c r="P81" s="1">
        <v>45796</v>
      </c>
      <c r="Q81">
        <v>139</v>
      </c>
      <c r="R81" t="b">
        <v>0</v>
      </c>
      <c r="S81" t="b">
        <v>0</v>
      </c>
      <c r="T81" t="b">
        <v>0</v>
      </c>
      <c r="U81" t="b">
        <v>0</v>
      </c>
    </row>
    <row r="82" spans="1:21" x14ac:dyDescent="0.3">
      <c r="A82" t="s">
        <v>672</v>
      </c>
      <c r="B82" t="s">
        <v>292</v>
      </c>
      <c r="C82" s="2">
        <v>45769.040277777778</v>
      </c>
      <c r="D82" s="2" t="s">
        <v>1214</v>
      </c>
      <c r="E82" t="s">
        <v>21</v>
      </c>
      <c r="F82" t="s">
        <v>49</v>
      </c>
      <c r="G82">
        <v>509</v>
      </c>
      <c r="H82" s="9">
        <f>fact_trades[[#This Row],[quantity]]*fact_trades[[#This Row],[price]]</f>
        <v>125259.81</v>
      </c>
      <c r="I82" s="9">
        <f>IF(fact_trades[[#This Row],[side]]="BUY",-fact_trades[[#This Row],[Transaction_value]],fact_trades[[#This Row],[Transaction_value]])</f>
        <v>125259.81</v>
      </c>
      <c r="J82" s="9" t="str">
        <f>IF(fact_trades[[#This Row],[P&amp;L AMT]]&lt;0,"LOSS","PROFIT")</f>
        <v>PROFIT</v>
      </c>
      <c r="K82">
        <f>IF(fact_trades[[#This Row],[side]]="BUY",fact_trades[[#This Row],[quantity]],-fact_trades[[#This Row],[quantity]])</f>
        <v>-509</v>
      </c>
      <c r="L82">
        <v>246.09</v>
      </c>
      <c r="M82">
        <v>62.63</v>
      </c>
      <c r="N82" t="s">
        <v>60</v>
      </c>
      <c r="O82" t="s">
        <v>53</v>
      </c>
      <c r="P82" s="1">
        <v>45671</v>
      </c>
      <c r="Q82">
        <v>14</v>
      </c>
      <c r="R82" t="b">
        <v>0</v>
      </c>
      <c r="S82" t="b">
        <v>0</v>
      </c>
      <c r="T82" t="b">
        <v>0</v>
      </c>
      <c r="U82" t="b">
        <v>0</v>
      </c>
    </row>
    <row r="83" spans="1:21" x14ac:dyDescent="0.3">
      <c r="A83" t="s">
        <v>673</v>
      </c>
      <c r="B83" t="s">
        <v>481</v>
      </c>
      <c r="C83" s="2">
        <v>45698.040972222225</v>
      </c>
      <c r="D83" s="2" t="s">
        <v>1215</v>
      </c>
      <c r="E83" t="s">
        <v>21</v>
      </c>
      <c r="F83" t="s">
        <v>41</v>
      </c>
      <c r="G83">
        <v>135</v>
      </c>
      <c r="H83" s="9">
        <f>fact_trades[[#This Row],[quantity]]*fact_trades[[#This Row],[price]]</f>
        <v>31688.55</v>
      </c>
      <c r="I83" s="9">
        <f>IF(fact_trades[[#This Row],[side]]="BUY",-fact_trades[[#This Row],[Transaction_value]],fact_trades[[#This Row],[Transaction_value]])</f>
        <v>-31688.55</v>
      </c>
      <c r="J83" s="9" t="str">
        <f>IF(fact_trades[[#This Row],[P&amp;L AMT]]&lt;0,"LOSS","PROFIT")</f>
        <v>LOSS</v>
      </c>
      <c r="K83">
        <f>IF(fact_trades[[#This Row],[side]]="BUY",fact_trades[[#This Row],[quantity]],-fact_trades[[#This Row],[quantity]])</f>
        <v>135</v>
      </c>
      <c r="L83">
        <v>234.73</v>
      </c>
      <c r="M83">
        <v>15.84</v>
      </c>
      <c r="N83" t="s">
        <v>79</v>
      </c>
      <c r="O83" t="s">
        <v>73</v>
      </c>
      <c r="P83" s="1">
        <v>45659</v>
      </c>
      <c r="Q83">
        <v>2</v>
      </c>
      <c r="R83" t="b">
        <v>0</v>
      </c>
      <c r="S83" t="b">
        <v>0</v>
      </c>
      <c r="T83" t="b">
        <v>0</v>
      </c>
      <c r="U83" t="b">
        <v>0</v>
      </c>
    </row>
    <row r="84" spans="1:21" x14ac:dyDescent="0.3">
      <c r="A84" t="s">
        <v>674</v>
      </c>
      <c r="B84" t="s">
        <v>492</v>
      </c>
      <c r="C84" s="2">
        <v>45833.031944444447</v>
      </c>
      <c r="D84" s="2" t="s">
        <v>1217</v>
      </c>
      <c r="E84" t="s">
        <v>19</v>
      </c>
      <c r="F84" t="s">
        <v>49</v>
      </c>
      <c r="G84">
        <v>491</v>
      </c>
      <c r="H84" s="9">
        <f>fact_trades[[#This Row],[quantity]]*fact_trades[[#This Row],[price]]</f>
        <v>330713.05</v>
      </c>
      <c r="I84" s="9">
        <f>IF(fact_trades[[#This Row],[side]]="BUY",-fact_trades[[#This Row],[Transaction_value]],fact_trades[[#This Row],[Transaction_value]])</f>
        <v>330713.05</v>
      </c>
      <c r="J84" s="9" t="str">
        <f>IF(fact_trades[[#This Row],[P&amp;L AMT]]&lt;0,"LOSS","PROFIT")</f>
        <v>PROFIT</v>
      </c>
      <c r="K84">
        <f>IF(fact_trades[[#This Row],[side]]="BUY",fact_trades[[#This Row],[quantity]],-fact_trades[[#This Row],[quantity]])</f>
        <v>-491</v>
      </c>
      <c r="L84">
        <v>673.55</v>
      </c>
      <c r="M84">
        <v>165.36</v>
      </c>
      <c r="N84" t="s">
        <v>119</v>
      </c>
      <c r="O84" t="s">
        <v>73</v>
      </c>
      <c r="P84" s="1">
        <v>45736</v>
      </c>
      <c r="Q84">
        <v>79</v>
      </c>
      <c r="R84" t="b">
        <v>0</v>
      </c>
      <c r="S84" t="b">
        <v>0</v>
      </c>
      <c r="T84" t="b">
        <v>0</v>
      </c>
      <c r="U84" t="b">
        <v>0</v>
      </c>
    </row>
    <row r="85" spans="1:21" x14ac:dyDescent="0.3">
      <c r="A85" t="s">
        <v>675</v>
      </c>
      <c r="B85" t="s">
        <v>518</v>
      </c>
      <c r="C85" s="2">
        <v>45813.040972222225</v>
      </c>
      <c r="D85" s="2" t="s">
        <v>1216</v>
      </c>
      <c r="E85" t="s">
        <v>16</v>
      </c>
      <c r="F85" t="s">
        <v>41</v>
      </c>
      <c r="G85">
        <v>745</v>
      </c>
      <c r="H85" s="9">
        <f>fact_trades[[#This Row],[quantity]]*fact_trades[[#This Row],[price]]</f>
        <v>566959.9</v>
      </c>
      <c r="I85" s="9">
        <f>IF(fact_trades[[#This Row],[side]]="BUY",-fact_trades[[#This Row],[Transaction_value]],fact_trades[[#This Row],[Transaction_value]])</f>
        <v>-566959.9</v>
      </c>
      <c r="J85" s="9" t="str">
        <f>IF(fact_trades[[#This Row],[P&amp;L AMT]]&lt;0,"LOSS","PROFIT")</f>
        <v>LOSS</v>
      </c>
      <c r="K85">
        <f>IF(fact_trades[[#This Row],[side]]="BUY",fact_trades[[#This Row],[quantity]],-fact_trades[[#This Row],[quantity]])</f>
        <v>745</v>
      </c>
      <c r="L85">
        <v>761.02</v>
      </c>
      <c r="M85">
        <v>283.48</v>
      </c>
      <c r="N85" t="s">
        <v>139</v>
      </c>
      <c r="O85" t="s">
        <v>88</v>
      </c>
      <c r="P85" s="1">
        <v>45791</v>
      </c>
      <c r="Q85">
        <v>134</v>
      </c>
      <c r="R85" t="b">
        <v>0</v>
      </c>
      <c r="S85" t="b">
        <v>0</v>
      </c>
      <c r="T85" t="b">
        <v>0</v>
      </c>
      <c r="U85" t="b">
        <v>0</v>
      </c>
    </row>
    <row r="86" spans="1:21" x14ac:dyDescent="0.3">
      <c r="A86" t="s">
        <v>676</v>
      </c>
      <c r="B86" t="s">
        <v>539</v>
      </c>
      <c r="C86" s="2">
        <v>45735.040972222225</v>
      </c>
      <c r="D86" s="2" t="s">
        <v>1217</v>
      </c>
      <c r="E86" t="s">
        <v>17</v>
      </c>
      <c r="F86" t="s">
        <v>41</v>
      </c>
      <c r="G86">
        <v>717</v>
      </c>
      <c r="H86" s="9">
        <f>fact_trades[[#This Row],[quantity]]*fact_trades[[#This Row],[price]]</f>
        <v>939628.5</v>
      </c>
      <c r="I86" s="9">
        <f>IF(fact_trades[[#This Row],[side]]="BUY",-fact_trades[[#This Row],[Transaction_value]],fact_trades[[#This Row],[Transaction_value]])</f>
        <v>-939628.5</v>
      </c>
      <c r="J86" s="9" t="str">
        <f>IF(fact_trades[[#This Row],[P&amp;L AMT]]&lt;0,"LOSS","PROFIT")</f>
        <v>LOSS</v>
      </c>
      <c r="K86">
        <f>IF(fact_trades[[#This Row],[side]]="BUY",fact_trades[[#This Row],[quantity]],-fact_trades[[#This Row],[quantity]])</f>
        <v>717</v>
      </c>
      <c r="L86">
        <v>1310.5</v>
      </c>
      <c r="M86">
        <v>469.81</v>
      </c>
      <c r="N86" t="s">
        <v>64</v>
      </c>
      <c r="O86" t="s">
        <v>53</v>
      </c>
      <c r="P86" s="1">
        <v>45744</v>
      </c>
      <c r="Q86">
        <v>87</v>
      </c>
      <c r="R86" t="b">
        <v>0</v>
      </c>
      <c r="S86" t="b">
        <v>0</v>
      </c>
      <c r="T86" t="b">
        <v>0</v>
      </c>
      <c r="U86" t="b">
        <v>0</v>
      </c>
    </row>
    <row r="87" spans="1:21" x14ac:dyDescent="0.3">
      <c r="A87" t="s">
        <v>677</v>
      </c>
      <c r="B87" t="s">
        <v>409</v>
      </c>
      <c r="C87" s="2">
        <v>45778.037499999999</v>
      </c>
      <c r="D87" s="2" t="s">
        <v>1216</v>
      </c>
      <c r="E87" t="s">
        <v>19</v>
      </c>
      <c r="F87" t="s">
        <v>49</v>
      </c>
      <c r="G87">
        <v>562</v>
      </c>
      <c r="H87" s="9">
        <f>fact_trades[[#This Row],[quantity]]*fact_trades[[#This Row],[price]]</f>
        <v>374887.72</v>
      </c>
      <c r="I87" s="9">
        <f>IF(fact_trades[[#This Row],[side]]="BUY",-fact_trades[[#This Row],[Transaction_value]],fact_trades[[#This Row],[Transaction_value]])</f>
        <v>374887.72</v>
      </c>
      <c r="J87" s="9" t="str">
        <f>IF(fact_trades[[#This Row],[P&amp;L AMT]]&lt;0,"LOSS","PROFIT")</f>
        <v>PROFIT</v>
      </c>
      <c r="K87">
        <f>IF(fact_trades[[#This Row],[side]]="BUY",fact_trades[[#This Row],[quantity]],-fact_trades[[#This Row],[quantity]])</f>
        <v>-562</v>
      </c>
      <c r="L87">
        <v>667.06</v>
      </c>
      <c r="M87">
        <v>187.44</v>
      </c>
      <c r="N87" t="s">
        <v>50</v>
      </c>
      <c r="O87" t="s">
        <v>53</v>
      </c>
      <c r="P87" s="1">
        <v>45763</v>
      </c>
      <c r="Q87">
        <v>106</v>
      </c>
      <c r="R87" t="b">
        <v>0</v>
      </c>
      <c r="S87" t="b">
        <v>0</v>
      </c>
      <c r="T87" t="b">
        <v>0</v>
      </c>
      <c r="U87" t="b">
        <v>0</v>
      </c>
    </row>
    <row r="88" spans="1:21" x14ac:dyDescent="0.3">
      <c r="A88" t="s">
        <v>678</v>
      </c>
      <c r="B88" t="s">
        <v>295</v>
      </c>
      <c r="C88" s="2">
        <v>45834.025000000001</v>
      </c>
      <c r="D88" s="2" t="s">
        <v>1216</v>
      </c>
      <c r="E88" t="s">
        <v>22</v>
      </c>
      <c r="F88" t="s">
        <v>49</v>
      </c>
      <c r="G88">
        <v>218</v>
      </c>
      <c r="H88" s="9">
        <f>fact_trades[[#This Row],[quantity]]*fact_trades[[#This Row],[price]]</f>
        <v>128284.28000000001</v>
      </c>
      <c r="I88" s="9">
        <f>IF(fact_trades[[#This Row],[side]]="BUY",-fact_trades[[#This Row],[Transaction_value]],fact_trades[[#This Row],[Transaction_value]])</f>
        <v>128284.28000000001</v>
      </c>
      <c r="J88" s="9" t="str">
        <f>IF(fact_trades[[#This Row],[P&amp;L AMT]]&lt;0,"LOSS","PROFIT")</f>
        <v>PROFIT</v>
      </c>
      <c r="K88">
        <f>IF(fact_trades[[#This Row],[side]]="BUY",fact_trades[[#This Row],[quantity]],-fact_trades[[#This Row],[quantity]])</f>
        <v>-218</v>
      </c>
      <c r="L88">
        <v>588.46</v>
      </c>
      <c r="M88">
        <v>64.14</v>
      </c>
      <c r="N88" t="s">
        <v>121</v>
      </c>
      <c r="O88" t="s">
        <v>73</v>
      </c>
      <c r="P88" s="1">
        <v>45659</v>
      </c>
      <c r="Q88">
        <v>2</v>
      </c>
      <c r="R88" t="b">
        <v>0</v>
      </c>
      <c r="S88" t="b">
        <v>0</v>
      </c>
      <c r="T88" t="b">
        <v>0</v>
      </c>
      <c r="U88" t="b">
        <v>0</v>
      </c>
    </row>
    <row r="89" spans="1:21" x14ac:dyDescent="0.3">
      <c r="A89" t="s">
        <v>679</v>
      </c>
      <c r="B89" t="s">
        <v>275</v>
      </c>
      <c r="C89" s="2">
        <v>45813.00277777778</v>
      </c>
      <c r="D89" s="2" t="s">
        <v>1216</v>
      </c>
      <c r="E89" t="s">
        <v>20</v>
      </c>
      <c r="F89" t="s">
        <v>49</v>
      </c>
      <c r="G89">
        <v>262</v>
      </c>
      <c r="H89" s="9">
        <f>fact_trades[[#This Row],[quantity]]*fact_trades[[#This Row],[price]]</f>
        <v>66574.2</v>
      </c>
      <c r="I89" s="9">
        <f>IF(fact_trades[[#This Row],[side]]="BUY",-fact_trades[[#This Row],[Transaction_value]],fact_trades[[#This Row],[Transaction_value]])</f>
        <v>66574.2</v>
      </c>
      <c r="J89" s="9" t="str">
        <f>IF(fact_trades[[#This Row],[P&amp;L AMT]]&lt;0,"LOSS","PROFIT")</f>
        <v>PROFIT</v>
      </c>
      <c r="K89">
        <f>IF(fact_trades[[#This Row],[side]]="BUY",fact_trades[[#This Row],[quantity]],-fact_trades[[#This Row],[quantity]])</f>
        <v>-262</v>
      </c>
      <c r="L89">
        <v>254.1</v>
      </c>
      <c r="M89">
        <v>33.29</v>
      </c>
      <c r="N89" t="s">
        <v>133</v>
      </c>
      <c r="O89" t="s">
        <v>73</v>
      </c>
      <c r="P89" s="1">
        <v>45684</v>
      </c>
      <c r="Q89">
        <v>27</v>
      </c>
      <c r="R89" t="b">
        <v>0</v>
      </c>
      <c r="S89" t="b">
        <v>0</v>
      </c>
      <c r="T89" t="b">
        <v>0</v>
      </c>
      <c r="U89" t="b">
        <v>0</v>
      </c>
    </row>
    <row r="90" spans="1:21" x14ac:dyDescent="0.3">
      <c r="A90" t="s">
        <v>680</v>
      </c>
      <c r="B90" t="s">
        <v>529</v>
      </c>
      <c r="C90" s="2">
        <v>45727.006249999999</v>
      </c>
      <c r="D90" s="2" t="s">
        <v>1214</v>
      </c>
      <c r="E90" t="s">
        <v>21</v>
      </c>
      <c r="F90" t="s">
        <v>49</v>
      </c>
      <c r="G90">
        <v>511</v>
      </c>
      <c r="H90" s="9">
        <f>fact_trades[[#This Row],[quantity]]*fact_trades[[#This Row],[price]]</f>
        <v>121347.17</v>
      </c>
      <c r="I90" s="9">
        <f>IF(fact_trades[[#This Row],[side]]="BUY",-fact_trades[[#This Row],[Transaction_value]],fact_trades[[#This Row],[Transaction_value]])</f>
        <v>121347.17</v>
      </c>
      <c r="J90" s="9" t="str">
        <f>IF(fact_trades[[#This Row],[P&amp;L AMT]]&lt;0,"LOSS","PROFIT")</f>
        <v>PROFIT</v>
      </c>
      <c r="K90">
        <f>IF(fact_trades[[#This Row],[side]]="BUY",fact_trades[[#This Row],[quantity]],-fact_trades[[#This Row],[quantity]])</f>
        <v>-511</v>
      </c>
      <c r="L90">
        <v>237.47</v>
      </c>
      <c r="M90">
        <v>60.67</v>
      </c>
      <c r="N90" t="s">
        <v>119</v>
      </c>
      <c r="O90" t="s">
        <v>45</v>
      </c>
      <c r="P90" s="1">
        <v>45761</v>
      </c>
      <c r="Q90">
        <v>104</v>
      </c>
      <c r="R90" t="b">
        <v>0</v>
      </c>
      <c r="S90" t="b">
        <v>0</v>
      </c>
      <c r="T90" t="b">
        <v>0</v>
      </c>
      <c r="U90" t="b">
        <v>0</v>
      </c>
    </row>
    <row r="91" spans="1:21" x14ac:dyDescent="0.3">
      <c r="A91" t="s">
        <v>681</v>
      </c>
      <c r="B91" t="s">
        <v>289</v>
      </c>
      <c r="C91" s="2">
        <v>45791.001388888886</v>
      </c>
      <c r="D91" s="2" t="s">
        <v>1217</v>
      </c>
      <c r="E91" t="s">
        <v>23</v>
      </c>
      <c r="F91" t="s">
        <v>41</v>
      </c>
      <c r="G91">
        <v>710</v>
      </c>
      <c r="H91" s="9">
        <f>fact_trades[[#This Row],[quantity]]*fact_trades[[#This Row],[price]]</f>
        <v>959692.80000000005</v>
      </c>
      <c r="I91" s="9">
        <f>IF(fact_trades[[#This Row],[side]]="BUY",-fact_trades[[#This Row],[Transaction_value]],fact_trades[[#This Row],[Transaction_value]])</f>
        <v>-959692.80000000005</v>
      </c>
      <c r="J91" s="9" t="str">
        <f>IF(fact_trades[[#This Row],[P&amp;L AMT]]&lt;0,"LOSS","PROFIT")</f>
        <v>LOSS</v>
      </c>
      <c r="K91">
        <f>IF(fact_trades[[#This Row],[side]]="BUY",fact_trades[[#This Row],[quantity]],-fact_trades[[#This Row],[quantity]])</f>
        <v>710</v>
      </c>
      <c r="L91">
        <v>1351.68</v>
      </c>
      <c r="M91">
        <v>479.85</v>
      </c>
      <c r="N91" t="s">
        <v>72</v>
      </c>
      <c r="O91" t="s">
        <v>94</v>
      </c>
      <c r="P91" s="1">
        <v>45663</v>
      </c>
      <c r="Q91">
        <v>6</v>
      </c>
      <c r="R91" t="b">
        <v>0</v>
      </c>
      <c r="S91" t="b">
        <v>0</v>
      </c>
      <c r="T91" t="b">
        <v>0</v>
      </c>
      <c r="U91" t="b">
        <v>0</v>
      </c>
    </row>
    <row r="92" spans="1:21" x14ac:dyDescent="0.3">
      <c r="A92" t="s">
        <v>682</v>
      </c>
      <c r="B92" t="s">
        <v>525</v>
      </c>
      <c r="C92" s="2">
        <v>45768.006249999999</v>
      </c>
      <c r="D92" s="2" t="s">
        <v>1215</v>
      </c>
      <c r="E92" t="s">
        <v>18</v>
      </c>
      <c r="F92" t="s">
        <v>41</v>
      </c>
      <c r="G92">
        <v>245</v>
      </c>
      <c r="H92" s="9">
        <f>fact_trades[[#This Row],[quantity]]*fact_trades[[#This Row],[price]]</f>
        <v>526801.44999999995</v>
      </c>
      <c r="I92" s="9">
        <f>IF(fact_trades[[#This Row],[side]]="BUY",-fact_trades[[#This Row],[Transaction_value]],fact_trades[[#This Row],[Transaction_value]])</f>
        <v>-526801.44999999995</v>
      </c>
      <c r="J92" s="9" t="str">
        <f>IF(fact_trades[[#This Row],[P&amp;L AMT]]&lt;0,"LOSS","PROFIT")</f>
        <v>LOSS</v>
      </c>
      <c r="K92">
        <f>IF(fact_trades[[#This Row],[side]]="BUY",fact_trades[[#This Row],[quantity]],-fact_trades[[#This Row],[quantity]])</f>
        <v>245</v>
      </c>
      <c r="L92">
        <v>2150.21</v>
      </c>
      <c r="M92">
        <v>263.39999999999998</v>
      </c>
      <c r="N92" t="s">
        <v>121</v>
      </c>
      <c r="O92" t="s">
        <v>45</v>
      </c>
      <c r="P92" s="1">
        <v>45777</v>
      </c>
      <c r="Q92">
        <v>120</v>
      </c>
      <c r="R92" t="b">
        <v>0</v>
      </c>
      <c r="S92" t="b">
        <v>0</v>
      </c>
      <c r="T92" t="b">
        <v>0</v>
      </c>
      <c r="U92" t="b">
        <v>0</v>
      </c>
    </row>
    <row r="93" spans="1:21" x14ac:dyDescent="0.3">
      <c r="A93" t="s">
        <v>683</v>
      </c>
      <c r="B93" t="s">
        <v>540</v>
      </c>
      <c r="C93" s="2">
        <v>45784.010416666664</v>
      </c>
      <c r="D93" s="2" t="s">
        <v>1217</v>
      </c>
      <c r="E93" t="s">
        <v>19</v>
      </c>
      <c r="F93" t="s">
        <v>49</v>
      </c>
      <c r="G93">
        <v>319</v>
      </c>
      <c r="H93" s="9">
        <f>fact_trades[[#This Row],[quantity]]*fact_trades[[#This Row],[price]]</f>
        <v>211946.78999999998</v>
      </c>
      <c r="I93" s="9">
        <f>IF(fact_trades[[#This Row],[side]]="BUY",-fact_trades[[#This Row],[Transaction_value]],fact_trades[[#This Row],[Transaction_value]])</f>
        <v>211946.78999999998</v>
      </c>
      <c r="J93" s="9" t="str">
        <f>IF(fact_trades[[#This Row],[P&amp;L AMT]]&lt;0,"LOSS","PROFIT")</f>
        <v>PROFIT</v>
      </c>
      <c r="K93">
        <f>IF(fact_trades[[#This Row],[side]]="BUY",fact_trades[[#This Row],[quantity]],-fact_trades[[#This Row],[quantity]])</f>
        <v>-319</v>
      </c>
      <c r="L93">
        <v>664.41</v>
      </c>
      <c r="M93">
        <v>105.97</v>
      </c>
      <c r="N93" t="s">
        <v>165</v>
      </c>
      <c r="O93" t="s">
        <v>56</v>
      </c>
      <c r="P93" s="1">
        <v>45665</v>
      </c>
      <c r="Q93">
        <v>8</v>
      </c>
      <c r="R93" t="b">
        <v>0</v>
      </c>
      <c r="S93" t="b">
        <v>0</v>
      </c>
      <c r="T93" t="b">
        <v>0</v>
      </c>
      <c r="U93" t="b">
        <v>0</v>
      </c>
    </row>
    <row r="94" spans="1:21" x14ac:dyDescent="0.3">
      <c r="A94" t="s">
        <v>684</v>
      </c>
      <c r="B94" t="s">
        <v>107</v>
      </c>
      <c r="C94" s="2">
        <v>45775.025000000001</v>
      </c>
      <c r="D94" s="2" t="s">
        <v>1215</v>
      </c>
      <c r="E94" t="s">
        <v>18</v>
      </c>
      <c r="F94" t="s">
        <v>41</v>
      </c>
      <c r="G94">
        <v>606</v>
      </c>
      <c r="H94" s="9">
        <f>fact_trades[[#This Row],[quantity]]*fact_trades[[#This Row],[price]]</f>
        <v>1274745.24</v>
      </c>
      <c r="I94" s="9">
        <f>IF(fact_trades[[#This Row],[side]]="BUY",-fact_trades[[#This Row],[Transaction_value]],fact_trades[[#This Row],[Transaction_value]])</f>
        <v>-1274745.24</v>
      </c>
      <c r="J94" s="9" t="str">
        <f>IF(fact_trades[[#This Row],[P&amp;L AMT]]&lt;0,"LOSS","PROFIT")</f>
        <v>LOSS</v>
      </c>
      <c r="K94">
        <f>IF(fact_trades[[#This Row],[side]]="BUY",fact_trades[[#This Row],[quantity]],-fact_trades[[#This Row],[quantity]])</f>
        <v>606</v>
      </c>
      <c r="L94">
        <v>2103.54</v>
      </c>
      <c r="M94">
        <v>637.37</v>
      </c>
      <c r="N94" t="s">
        <v>79</v>
      </c>
      <c r="O94" t="s">
        <v>109</v>
      </c>
      <c r="P94" s="1">
        <v>45769</v>
      </c>
      <c r="Q94">
        <v>112</v>
      </c>
      <c r="R94" t="b">
        <v>0</v>
      </c>
      <c r="S94" t="b">
        <v>0</v>
      </c>
      <c r="T94" t="b">
        <v>0</v>
      </c>
      <c r="U94" t="b">
        <v>0</v>
      </c>
    </row>
    <row r="95" spans="1:21" x14ac:dyDescent="0.3">
      <c r="A95" t="s">
        <v>685</v>
      </c>
      <c r="B95" t="s">
        <v>338</v>
      </c>
      <c r="C95" s="2">
        <v>45776.002083333333</v>
      </c>
      <c r="D95" s="2" t="s">
        <v>1214</v>
      </c>
      <c r="E95" t="s">
        <v>19</v>
      </c>
      <c r="F95" t="s">
        <v>41</v>
      </c>
      <c r="G95">
        <v>944</v>
      </c>
      <c r="H95" s="9">
        <f>fact_trades[[#This Row],[quantity]]*fact_trades[[#This Row],[price]]</f>
        <v>630176.6399999999</v>
      </c>
      <c r="I95" s="9">
        <f>IF(fact_trades[[#This Row],[side]]="BUY",-fact_trades[[#This Row],[Transaction_value]],fact_trades[[#This Row],[Transaction_value]])</f>
        <v>-630176.6399999999</v>
      </c>
      <c r="J95" s="9" t="str">
        <f>IF(fact_trades[[#This Row],[P&amp;L AMT]]&lt;0,"LOSS","PROFIT")</f>
        <v>LOSS</v>
      </c>
      <c r="K95">
        <f>IF(fact_trades[[#This Row],[side]]="BUY",fact_trades[[#This Row],[quantity]],-fact_trades[[#This Row],[quantity]])</f>
        <v>944</v>
      </c>
      <c r="L95">
        <v>667.56</v>
      </c>
      <c r="M95">
        <v>315.08999999999997</v>
      </c>
      <c r="N95" t="s">
        <v>162</v>
      </c>
      <c r="O95" t="s">
        <v>45</v>
      </c>
      <c r="P95" s="1">
        <v>45667</v>
      </c>
      <c r="Q95">
        <v>10</v>
      </c>
      <c r="R95" t="b">
        <v>0</v>
      </c>
      <c r="S95" t="b">
        <v>0</v>
      </c>
      <c r="T95" t="b">
        <v>0</v>
      </c>
      <c r="U95" t="b">
        <v>0</v>
      </c>
    </row>
    <row r="96" spans="1:21" x14ac:dyDescent="0.3">
      <c r="A96" t="s">
        <v>686</v>
      </c>
      <c r="B96" t="s">
        <v>154</v>
      </c>
      <c r="C96" s="2">
        <v>45754.038194444445</v>
      </c>
      <c r="D96" s="2" t="s">
        <v>1215</v>
      </c>
      <c r="E96" t="s">
        <v>23</v>
      </c>
      <c r="F96" t="s">
        <v>41</v>
      </c>
      <c r="G96">
        <v>669</v>
      </c>
      <c r="H96" s="9">
        <f>fact_trades[[#This Row],[quantity]]*fact_trades[[#This Row],[price]]</f>
        <v>817049.7</v>
      </c>
      <c r="I96" s="9">
        <f>IF(fact_trades[[#This Row],[side]]="BUY",-fact_trades[[#This Row],[Transaction_value]],fact_trades[[#This Row],[Transaction_value]])</f>
        <v>-817049.7</v>
      </c>
      <c r="J96" s="9" t="str">
        <f>IF(fact_trades[[#This Row],[P&amp;L AMT]]&lt;0,"LOSS","PROFIT")</f>
        <v>LOSS</v>
      </c>
      <c r="K96">
        <f>IF(fact_trades[[#This Row],[side]]="BUY",fact_trades[[#This Row],[quantity]],-fact_trades[[#This Row],[quantity]])</f>
        <v>669</v>
      </c>
      <c r="L96">
        <v>1221.3</v>
      </c>
      <c r="M96">
        <v>408.52</v>
      </c>
      <c r="N96" t="s">
        <v>156</v>
      </c>
      <c r="O96" t="s">
        <v>88</v>
      </c>
      <c r="P96" s="1">
        <v>45813</v>
      </c>
      <c r="Q96">
        <v>156</v>
      </c>
      <c r="R96" t="b">
        <v>0</v>
      </c>
      <c r="S96" t="b">
        <v>0</v>
      </c>
      <c r="T96" t="b">
        <v>0</v>
      </c>
      <c r="U96" t="b">
        <v>0</v>
      </c>
    </row>
    <row r="97" spans="1:21" x14ac:dyDescent="0.3">
      <c r="A97" t="s">
        <v>687</v>
      </c>
      <c r="B97" t="s">
        <v>572</v>
      </c>
      <c r="C97" s="2">
        <v>45687.023611111108</v>
      </c>
      <c r="D97" s="2" t="s">
        <v>1216</v>
      </c>
      <c r="E97" t="s">
        <v>20</v>
      </c>
      <c r="F97" t="s">
        <v>41</v>
      </c>
      <c r="G97">
        <v>683</v>
      </c>
      <c r="H97" s="9">
        <f>fact_trades[[#This Row],[quantity]]*fact_trades[[#This Row],[price]]</f>
        <v>159815.17000000001</v>
      </c>
      <c r="I97" s="9">
        <f>IF(fact_trades[[#This Row],[side]]="BUY",-fact_trades[[#This Row],[Transaction_value]],fact_trades[[#This Row],[Transaction_value]])</f>
        <v>-159815.17000000001</v>
      </c>
      <c r="J97" s="9" t="str">
        <f>IF(fact_trades[[#This Row],[P&amp;L AMT]]&lt;0,"LOSS","PROFIT")</f>
        <v>LOSS</v>
      </c>
      <c r="K97">
        <f>IF(fact_trades[[#This Row],[side]]="BUY",fact_trades[[#This Row],[quantity]],-fact_trades[[#This Row],[quantity]])</f>
        <v>683</v>
      </c>
      <c r="L97">
        <v>233.99</v>
      </c>
      <c r="M97">
        <v>79.91</v>
      </c>
      <c r="N97" t="s">
        <v>84</v>
      </c>
      <c r="O97" t="s">
        <v>94</v>
      </c>
      <c r="P97" s="1">
        <v>45691</v>
      </c>
      <c r="Q97">
        <v>34</v>
      </c>
      <c r="R97" t="b">
        <v>0</v>
      </c>
      <c r="S97" t="b">
        <v>0</v>
      </c>
      <c r="T97" t="b">
        <v>0</v>
      </c>
      <c r="U97" t="b">
        <v>0</v>
      </c>
    </row>
    <row r="98" spans="1:21" x14ac:dyDescent="0.3">
      <c r="A98" t="s">
        <v>688</v>
      </c>
      <c r="B98" t="s">
        <v>441</v>
      </c>
      <c r="C98" s="2">
        <v>45756.017361111109</v>
      </c>
      <c r="D98" s="2" t="s">
        <v>1217</v>
      </c>
      <c r="E98" t="s">
        <v>23</v>
      </c>
      <c r="F98" t="s">
        <v>41</v>
      </c>
      <c r="G98">
        <v>970</v>
      </c>
      <c r="H98" s="9">
        <f>fact_trades[[#This Row],[quantity]]*fact_trades[[#This Row],[price]]</f>
        <v>1213402.1000000001</v>
      </c>
      <c r="I98" s="9">
        <f>IF(fact_trades[[#This Row],[side]]="BUY",-fact_trades[[#This Row],[Transaction_value]],fact_trades[[#This Row],[Transaction_value]])</f>
        <v>-1213402.1000000001</v>
      </c>
      <c r="J98" s="9" t="str">
        <f>IF(fact_trades[[#This Row],[P&amp;L AMT]]&lt;0,"LOSS","PROFIT")</f>
        <v>LOSS</v>
      </c>
      <c r="K98">
        <f>IF(fact_trades[[#This Row],[side]]="BUY",fact_trades[[#This Row],[quantity]],-fact_trades[[#This Row],[quantity]])</f>
        <v>970</v>
      </c>
      <c r="L98">
        <v>1250.93</v>
      </c>
      <c r="M98">
        <v>606.70000000000005</v>
      </c>
      <c r="N98" t="s">
        <v>52</v>
      </c>
      <c r="O98" t="s">
        <v>88</v>
      </c>
      <c r="P98" s="1">
        <v>45838</v>
      </c>
      <c r="Q98">
        <v>181</v>
      </c>
      <c r="R98" t="b">
        <v>0</v>
      </c>
      <c r="S98" t="b">
        <v>0</v>
      </c>
      <c r="T98" t="b">
        <v>0</v>
      </c>
      <c r="U98" t="b">
        <v>0</v>
      </c>
    </row>
    <row r="99" spans="1:21" x14ac:dyDescent="0.3">
      <c r="A99" t="s">
        <v>689</v>
      </c>
      <c r="B99" t="s">
        <v>493</v>
      </c>
      <c r="C99" s="2">
        <v>45701.011805555558</v>
      </c>
      <c r="D99" s="2" t="s">
        <v>1216</v>
      </c>
      <c r="E99" t="s">
        <v>21</v>
      </c>
      <c r="F99" t="s">
        <v>49</v>
      </c>
      <c r="G99">
        <v>170</v>
      </c>
      <c r="H99" s="9">
        <f>fact_trades[[#This Row],[quantity]]*fact_trades[[#This Row],[price]]</f>
        <v>39249.599999999999</v>
      </c>
      <c r="I99" s="9">
        <f>IF(fact_trades[[#This Row],[side]]="BUY",-fact_trades[[#This Row],[Transaction_value]],fact_trades[[#This Row],[Transaction_value]])</f>
        <v>39249.599999999999</v>
      </c>
      <c r="J99" s="9" t="str">
        <f>IF(fact_trades[[#This Row],[P&amp;L AMT]]&lt;0,"LOSS","PROFIT")</f>
        <v>PROFIT</v>
      </c>
      <c r="K99">
        <f>IF(fact_trades[[#This Row],[side]]="BUY",fact_trades[[#This Row],[quantity]],-fact_trades[[#This Row],[quantity]])</f>
        <v>-170</v>
      </c>
      <c r="L99">
        <v>230.88</v>
      </c>
      <c r="M99">
        <v>19.62</v>
      </c>
      <c r="N99" t="s">
        <v>79</v>
      </c>
      <c r="O99" t="s">
        <v>94</v>
      </c>
      <c r="P99" s="1">
        <v>45692</v>
      </c>
      <c r="Q99">
        <v>35</v>
      </c>
      <c r="R99" t="b">
        <v>0</v>
      </c>
      <c r="S99" t="b">
        <v>0</v>
      </c>
      <c r="T99" t="b">
        <v>0</v>
      </c>
      <c r="U99" t="b">
        <v>0</v>
      </c>
    </row>
    <row r="100" spans="1:21" x14ac:dyDescent="0.3">
      <c r="A100" t="s">
        <v>690</v>
      </c>
      <c r="B100" t="s">
        <v>487</v>
      </c>
      <c r="C100" s="2">
        <v>45705.005555555559</v>
      </c>
      <c r="D100" s="2" t="s">
        <v>1215</v>
      </c>
      <c r="E100" t="s">
        <v>21</v>
      </c>
      <c r="F100" t="s">
        <v>41</v>
      </c>
      <c r="G100">
        <v>608</v>
      </c>
      <c r="H100" s="9">
        <f>fact_trades[[#This Row],[quantity]]*fact_trades[[#This Row],[price]]</f>
        <v>141475.51999999999</v>
      </c>
      <c r="I100" s="9">
        <f>IF(fact_trades[[#This Row],[side]]="BUY",-fact_trades[[#This Row],[Transaction_value]],fact_trades[[#This Row],[Transaction_value]])</f>
        <v>-141475.51999999999</v>
      </c>
      <c r="J100" s="9" t="str">
        <f>IF(fact_trades[[#This Row],[P&amp;L AMT]]&lt;0,"LOSS","PROFIT")</f>
        <v>LOSS</v>
      </c>
      <c r="K100">
        <f>IF(fact_trades[[#This Row],[side]]="BUY",fact_trades[[#This Row],[quantity]],-fact_trades[[#This Row],[quantity]])</f>
        <v>608</v>
      </c>
      <c r="L100">
        <v>232.69</v>
      </c>
      <c r="M100">
        <v>70.739999999999995</v>
      </c>
      <c r="N100" t="s">
        <v>72</v>
      </c>
      <c r="O100" t="s">
        <v>109</v>
      </c>
      <c r="P100" s="1">
        <v>45798</v>
      </c>
      <c r="Q100">
        <v>141</v>
      </c>
      <c r="R100" t="b">
        <v>0</v>
      </c>
      <c r="S100" t="b">
        <v>0</v>
      </c>
      <c r="T100" t="b">
        <v>0</v>
      </c>
      <c r="U100" t="b">
        <v>0</v>
      </c>
    </row>
    <row r="101" spans="1:21" x14ac:dyDescent="0.3">
      <c r="A101" t="s">
        <v>691</v>
      </c>
      <c r="B101" t="s">
        <v>468</v>
      </c>
      <c r="C101" s="2">
        <v>45712.036805555559</v>
      </c>
      <c r="D101" s="2" t="s">
        <v>1215</v>
      </c>
      <c r="E101" t="s">
        <v>21</v>
      </c>
      <c r="F101" t="s">
        <v>49</v>
      </c>
      <c r="G101">
        <v>198</v>
      </c>
      <c r="H101" s="9">
        <f>fact_trades[[#This Row],[quantity]]*fact_trades[[#This Row],[price]]</f>
        <v>46939.86</v>
      </c>
      <c r="I101" s="9">
        <f>IF(fact_trades[[#This Row],[side]]="BUY",-fact_trades[[#This Row],[Transaction_value]],fact_trades[[#This Row],[Transaction_value]])</f>
        <v>46939.86</v>
      </c>
      <c r="J101" s="9" t="str">
        <f>IF(fact_trades[[#This Row],[P&amp;L AMT]]&lt;0,"LOSS","PROFIT")</f>
        <v>PROFIT</v>
      </c>
      <c r="K101">
        <f>IF(fact_trades[[#This Row],[side]]="BUY",fact_trades[[#This Row],[quantity]],-fact_trades[[#This Row],[quantity]])</f>
        <v>-198</v>
      </c>
      <c r="L101">
        <v>237.07</v>
      </c>
      <c r="M101">
        <v>23.47</v>
      </c>
      <c r="N101" t="s">
        <v>64</v>
      </c>
      <c r="O101" t="s">
        <v>56</v>
      </c>
      <c r="P101" s="1">
        <v>45693</v>
      </c>
      <c r="Q101">
        <v>36</v>
      </c>
      <c r="R101" t="b">
        <v>0</v>
      </c>
      <c r="S101" t="b">
        <v>0</v>
      </c>
      <c r="T101" t="b">
        <v>0</v>
      </c>
      <c r="U101" t="b">
        <v>0</v>
      </c>
    </row>
    <row r="102" spans="1:21" x14ac:dyDescent="0.3">
      <c r="A102" t="s">
        <v>692</v>
      </c>
      <c r="B102" t="s">
        <v>218</v>
      </c>
      <c r="C102" s="2">
        <v>45737.035416666666</v>
      </c>
      <c r="D102" s="2" t="s">
        <v>1218</v>
      </c>
      <c r="E102" t="s">
        <v>22</v>
      </c>
      <c r="F102" t="s">
        <v>49</v>
      </c>
      <c r="G102">
        <v>717</v>
      </c>
      <c r="H102" s="9">
        <f>fact_trades[[#This Row],[quantity]]*fact_trades[[#This Row],[price]]</f>
        <v>419265.75</v>
      </c>
      <c r="I102" s="9">
        <f>IF(fact_trades[[#This Row],[side]]="BUY",-fact_trades[[#This Row],[Transaction_value]],fact_trades[[#This Row],[Transaction_value]])</f>
        <v>419265.75</v>
      </c>
      <c r="J102" s="9" t="str">
        <f>IF(fact_trades[[#This Row],[P&amp;L AMT]]&lt;0,"LOSS","PROFIT")</f>
        <v>PROFIT</v>
      </c>
      <c r="K102">
        <f>IF(fact_trades[[#This Row],[side]]="BUY",fact_trades[[#This Row],[quantity]],-fact_trades[[#This Row],[quantity]])</f>
        <v>-717</v>
      </c>
      <c r="L102">
        <v>584.75</v>
      </c>
      <c r="M102">
        <v>209.63</v>
      </c>
      <c r="N102" t="s">
        <v>70</v>
      </c>
      <c r="O102" t="s">
        <v>94</v>
      </c>
      <c r="P102" s="1">
        <v>45834</v>
      </c>
      <c r="Q102">
        <v>177</v>
      </c>
      <c r="R102" t="b">
        <v>0</v>
      </c>
      <c r="S102" t="b">
        <v>0</v>
      </c>
      <c r="T102" t="b">
        <v>0</v>
      </c>
      <c r="U102" t="b">
        <v>0</v>
      </c>
    </row>
    <row r="103" spans="1:21" x14ac:dyDescent="0.3">
      <c r="A103" t="s">
        <v>693</v>
      </c>
      <c r="B103" t="s">
        <v>81</v>
      </c>
      <c r="C103" s="2">
        <v>45729.000694444447</v>
      </c>
      <c r="D103" s="2" t="s">
        <v>1216</v>
      </c>
      <c r="E103" t="s">
        <v>18</v>
      </c>
      <c r="F103" t="s">
        <v>49</v>
      </c>
      <c r="G103">
        <v>891</v>
      </c>
      <c r="H103" s="9">
        <f>fact_trades[[#This Row],[quantity]]*fact_trades[[#This Row],[price]]</f>
        <v>1935412.38</v>
      </c>
      <c r="I103" s="9">
        <f>IF(fact_trades[[#This Row],[side]]="BUY",-fact_trades[[#This Row],[Transaction_value]],fact_trades[[#This Row],[Transaction_value]])</f>
        <v>1935412.38</v>
      </c>
      <c r="J103" s="9" t="str">
        <f>IF(fact_trades[[#This Row],[P&amp;L AMT]]&lt;0,"LOSS","PROFIT")</f>
        <v>PROFIT</v>
      </c>
      <c r="K103">
        <f>IF(fact_trades[[#This Row],[side]]="BUY",fact_trades[[#This Row],[quantity]],-fact_trades[[#This Row],[quantity]])</f>
        <v>-891</v>
      </c>
      <c r="L103">
        <v>2172.1799999999998</v>
      </c>
      <c r="M103">
        <v>967.71</v>
      </c>
      <c r="N103" t="s">
        <v>133</v>
      </c>
      <c r="O103" t="s">
        <v>88</v>
      </c>
      <c r="P103" s="1">
        <v>45797</v>
      </c>
      <c r="Q103">
        <v>140</v>
      </c>
      <c r="R103" t="b">
        <v>0</v>
      </c>
      <c r="S103" t="b">
        <v>0</v>
      </c>
      <c r="T103" t="b">
        <v>0</v>
      </c>
      <c r="U103" t="b">
        <v>0</v>
      </c>
    </row>
    <row r="104" spans="1:21" x14ac:dyDescent="0.3">
      <c r="A104" t="s">
        <v>694</v>
      </c>
      <c r="B104" t="s">
        <v>385</v>
      </c>
      <c r="C104" s="2">
        <v>45763.027083333334</v>
      </c>
      <c r="D104" s="2" t="s">
        <v>1217</v>
      </c>
      <c r="E104" t="s">
        <v>19</v>
      </c>
      <c r="F104" t="s">
        <v>49</v>
      </c>
      <c r="G104">
        <v>307</v>
      </c>
      <c r="H104" s="9">
        <f>fact_trades[[#This Row],[quantity]]*fact_trades[[#This Row],[price]]</f>
        <v>196338.78</v>
      </c>
      <c r="I104" s="9">
        <f>IF(fact_trades[[#This Row],[side]]="BUY",-fact_trades[[#This Row],[Transaction_value]],fact_trades[[#This Row],[Transaction_value]])</f>
        <v>196338.78</v>
      </c>
      <c r="J104" s="9" t="str">
        <f>IF(fact_trades[[#This Row],[P&amp;L AMT]]&lt;0,"LOSS","PROFIT")</f>
        <v>PROFIT</v>
      </c>
      <c r="K104">
        <f>IF(fact_trades[[#This Row],[side]]="BUY",fact_trades[[#This Row],[quantity]],-fact_trades[[#This Row],[quantity]])</f>
        <v>-307</v>
      </c>
      <c r="L104">
        <v>639.54</v>
      </c>
      <c r="M104">
        <v>98.17</v>
      </c>
      <c r="N104" t="s">
        <v>47</v>
      </c>
      <c r="O104" t="s">
        <v>75</v>
      </c>
      <c r="P104" s="1">
        <v>45771</v>
      </c>
      <c r="Q104">
        <v>114</v>
      </c>
      <c r="R104" t="b">
        <v>0</v>
      </c>
      <c r="S104" t="b">
        <v>0</v>
      </c>
      <c r="T104" t="b">
        <v>0</v>
      </c>
      <c r="U104" t="b">
        <v>0</v>
      </c>
    </row>
    <row r="105" spans="1:21" x14ac:dyDescent="0.3">
      <c r="A105" t="s">
        <v>695</v>
      </c>
      <c r="B105" t="s">
        <v>555</v>
      </c>
      <c r="C105" s="2">
        <v>45691.012499999997</v>
      </c>
      <c r="D105" s="2" t="s">
        <v>1215</v>
      </c>
      <c r="E105" t="s">
        <v>22</v>
      </c>
      <c r="F105" t="s">
        <v>41</v>
      </c>
      <c r="G105">
        <v>393</v>
      </c>
      <c r="H105" s="9">
        <f>fact_trades[[#This Row],[quantity]]*fact_trades[[#This Row],[price]]</f>
        <v>199875.87</v>
      </c>
      <c r="I105" s="9">
        <f>IF(fact_trades[[#This Row],[side]]="BUY",-fact_trades[[#This Row],[Transaction_value]],fact_trades[[#This Row],[Transaction_value]])</f>
        <v>-199875.87</v>
      </c>
      <c r="J105" s="9" t="str">
        <f>IF(fact_trades[[#This Row],[P&amp;L AMT]]&lt;0,"LOSS","PROFIT")</f>
        <v>LOSS</v>
      </c>
      <c r="K105">
        <f>IF(fact_trades[[#This Row],[side]]="BUY",fact_trades[[#This Row],[quantity]],-fact_trades[[#This Row],[quantity]])</f>
        <v>393</v>
      </c>
      <c r="L105">
        <v>508.59</v>
      </c>
      <c r="M105">
        <v>99.94</v>
      </c>
      <c r="N105" t="s">
        <v>162</v>
      </c>
      <c r="O105" t="s">
        <v>53</v>
      </c>
      <c r="P105" s="1">
        <v>45705</v>
      </c>
      <c r="Q105">
        <v>48</v>
      </c>
      <c r="R105" t="b">
        <v>0</v>
      </c>
      <c r="S105" t="b">
        <v>0</v>
      </c>
      <c r="T105" t="b">
        <v>0</v>
      </c>
      <c r="U105" t="b">
        <v>0</v>
      </c>
    </row>
    <row r="106" spans="1:21" x14ac:dyDescent="0.3">
      <c r="A106" t="s">
        <v>696</v>
      </c>
      <c r="B106" t="s">
        <v>74</v>
      </c>
      <c r="C106" s="2">
        <v>45699.027777777781</v>
      </c>
      <c r="D106" s="2" t="s">
        <v>1214</v>
      </c>
      <c r="E106" t="s">
        <v>20</v>
      </c>
      <c r="F106" t="s">
        <v>41</v>
      </c>
      <c r="G106">
        <v>998</v>
      </c>
      <c r="H106" s="9">
        <f>fact_trades[[#This Row],[quantity]]*fact_trades[[#This Row],[price]]</f>
        <v>228981.12</v>
      </c>
      <c r="I106" s="9">
        <f>IF(fact_trades[[#This Row],[side]]="BUY",-fact_trades[[#This Row],[Transaction_value]],fact_trades[[#This Row],[Transaction_value]])</f>
        <v>-228981.12</v>
      </c>
      <c r="J106" s="9" t="str">
        <f>IF(fact_trades[[#This Row],[P&amp;L AMT]]&lt;0,"LOSS","PROFIT")</f>
        <v>LOSS</v>
      </c>
      <c r="K106">
        <f>IF(fact_trades[[#This Row],[side]]="BUY",fact_trades[[#This Row],[quantity]],-fact_trades[[#This Row],[quantity]])</f>
        <v>998</v>
      </c>
      <c r="L106">
        <v>229.44</v>
      </c>
      <c r="M106">
        <v>114.49</v>
      </c>
      <c r="N106" t="s">
        <v>121</v>
      </c>
      <c r="O106" t="s">
        <v>73</v>
      </c>
      <c r="P106" s="1">
        <v>45833</v>
      </c>
      <c r="Q106">
        <v>176</v>
      </c>
      <c r="R106" t="b">
        <v>0</v>
      </c>
      <c r="S106" t="b">
        <v>0</v>
      </c>
      <c r="T106" t="b">
        <v>0</v>
      </c>
      <c r="U106" t="b">
        <v>0</v>
      </c>
    </row>
    <row r="107" spans="1:21" x14ac:dyDescent="0.3">
      <c r="A107" t="s">
        <v>697</v>
      </c>
      <c r="B107" t="s">
        <v>481</v>
      </c>
      <c r="C107" s="2">
        <v>45709.02847222222</v>
      </c>
      <c r="D107" s="2" t="s">
        <v>1218</v>
      </c>
      <c r="E107" t="s">
        <v>19</v>
      </c>
      <c r="F107" t="s">
        <v>49</v>
      </c>
      <c r="G107">
        <v>407</v>
      </c>
      <c r="H107" s="9">
        <f>fact_trades[[#This Row],[quantity]]*fact_trades[[#This Row],[price]]</f>
        <v>255095.38999999998</v>
      </c>
      <c r="I107" s="9">
        <f>IF(fact_trades[[#This Row],[side]]="BUY",-fact_trades[[#This Row],[Transaction_value]],fact_trades[[#This Row],[Transaction_value]])</f>
        <v>255095.38999999998</v>
      </c>
      <c r="J107" s="9" t="str">
        <f>IF(fact_trades[[#This Row],[P&amp;L AMT]]&lt;0,"LOSS","PROFIT")</f>
        <v>PROFIT</v>
      </c>
      <c r="K107">
        <f>IF(fact_trades[[#This Row],[side]]="BUY",fact_trades[[#This Row],[quantity]],-fact_trades[[#This Row],[quantity]])</f>
        <v>-407</v>
      </c>
      <c r="L107">
        <v>626.77</v>
      </c>
      <c r="M107">
        <v>127.55</v>
      </c>
      <c r="N107" t="s">
        <v>72</v>
      </c>
      <c r="O107" t="s">
        <v>109</v>
      </c>
      <c r="P107" s="1">
        <v>45672</v>
      </c>
      <c r="Q107">
        <v>15</v>
      </c>
      <c r="R107" t="b">
        <v>0</v>
      </c>
      <c r="S107" t="b">
        <v>0</v>
      </c>
      <c r="T107" t="b">
        <v>0</v>
      </c>
      <c r="U107" t="b">
        <v>0</v>
      </c>
    </row>
    <row r="108" spans="1:21" x14ac:dyDescent="0.3">
      <c r="A108" t="s">
        <v>698</v>
      </c>
      <c r="B108" t="s">
        <v>351</v>
      </c>
      <c r="C108" s="2">
        <v>45736.01458333333</v>
      </c>
      <c r="D108" s="2" t="s">
        <v>1216</v>
      </c>
      <c r="E108" t="s">
        <v>17</v>
      </c>
      <c r="F108" t="s">
        <v>49</v>
      </c>
      <c r="G108">
        <v>949</v>
      </c>
      <c r="H108" s="9">
        <f>fact_trades[[#This Row],[quantity]]*fact_trades[[#This Row],[price]]</f>
        <v>1235645.45</v>
      </c>
      <c r="I108" s="9">
        <f>IF(fact_trades[[#This Row],[side]]="BUY",-fact_trades[[#This Row],[Transaction_value]],fact_trades[[#This Row],[Transaction_value]])</f>
        <v>1235645.45</v>
      </c>
      <c r="J108" s="9" t="str">
        <f>IF(fact_trades[[#This Row],[P&amp;L AMT]]&lt;0,"LOSS","PROFIT")</f>
        <v>PROFIT</v>
      </c>
      <c r="K108">
        <f>IF(fact_trades[[#This Row],[side]]="BUY",fact_trades[[#This Row],[quantity]],-fact_trades[[#This Row],[quantity]])</f>
        <v>-949</v>
      </c>
      <c r="L108">
        <v>1302.05</v>
      </c>
      <c r="M108">
        <v>617.82000000000005</v>
      </c>
      <c r="N108" t="s">
        <v>121</v>
      </c>
      <c r="O108" t="s">
        <v>73</v>
      </c>
      <c r="P108" s="1">
        <v>45728</v>
      </c>
      <c r="Q108">
        <v>71</v>
      </c>
      <c r="R108" t="b">
        <v>0</v>
      </c>
      <c r="S108" t="b">
        <v>0</v>
      </c>
      <c r="T108" t="b">
        <v>0</v>
      </c>
      <c r="U108" t="b">
        <v>0</v>
      </c>
    </row>
    <row r="109" spans="1:21" x14ac:dyDescent="0.3">
      <c r="A109" t="s">
        <v>699</v>
      </c>
      <c r="B109" t="s">
        <v>400</v>
      </c>
      <c r="C109" s="2">
        <v>45748.017361111109</v>
      </c>
      <c r="D109" s="2" t="s">
        <v>1214</v>
      </c>
      <c r="E109" t="s">
        <v>16</v>
      </c>
      <c r="F109" t="s">
        <v>41</v>
      </c>
      <c r="G109">
        <v>621</v>
      </c>
      <c r="H109" s="9">
        <f>fact_trades[[#This Row],[quantity]]*fact_trades[[#This Row],[price]]</f>
        <v>491894.10000000003</v>
      </c>
      <c r="I109" s="9">
        <f>IF(fact_trades[[#This Row],[side]]="BUY",-fact_trades[[#This Row],[Transaction_value]],fact_trades[[#This Row],[Transaction_value]])</f>
        <v>-491894.10000000003</v>
      </c>
      <c r="J109" s="9" t="str">
        <f>IF(fact_trades[[#This Row],[P&amp;L AMT]]&lt;0,"LOSS","PROFIT")</f>
        <v>LOSS</v>
      </c>
      <c r="K109">
        <f>IF(fact_trades[[#This Row],[side]]="BUY",fact_trades[[#This Row],[quantity]],-fact_trades[[#This Row],[quantity]])</f>
        <v>621</v>
      </c>
      <c r="L109">
        <v>792.1</v>
      </c>
      <c r="M109">
        <v>245.95</v>
      </c>
      <c r="N109" t="s">
        <v>86</v>
      </c>
      <c r="O109" t="s">
        <v>53</v>
      </c>
      <c r="P109" s="1">
        <v>45819</v>
      </c>
      <c r="Q109">
        <v>162</v>
      </c>
      <c r="R109" t="b">
        <v>0</v>
      </c>
      <c r="S109" t="b">
        <v>0</v>
      </c>
      <c r="T109" t="b">
        <v>0</v>
      </c>
      <c r="U109" t="b">
        <v>0</v>
      </c>
    </row>
    <row r="110" spans="1:21" x14ac:dyDescent="0.3">
      <c r="A110" t="s">
        <v>700</v>
      </c>
      <c r="B110" t="s">
        <v>262</v>
      </c>
      <c r="C110" s="2">
        <v>45756.009722222225</v>
      </c>
      <c r="D110" s="2" t="s">
        <v>1217</v>
      </c>
      <c r="E110" t="s">
        <v>23</v>
      </c>
      <c r="F110" t="s">
        <v>49</v>
      </c>
      <c r="G110">
        <v>117</v>
      </c>
      <c r="H110" s="9">
        <f>fact_trades[[#This Row],[quantity]]*fact_trades[[#This Row],[price]]</f>
        <v>146061.63</v>
      </c>
      <c r="I110" s="9">
        <f>IF(fact_trades[[#This Row],[side]]="BUY",-fact_trades[[#This Row],[Transaction_value]],fact_trades[[#This Row],[Transaction_value]])</f>
        <v>146061.63</v>
      </c>
      <c r="J110" s="9" t="str">
        <f>IF(fact_trades[[#This Row],[P&amp;L AMT]]&lt;0,"LOSS","PROFIT")</f>
        <v>PROFIT</v>
      </c>
      <c r="K110">
        <f>IF(fact_trades[[#This Row],[side]]="BUY",fact_trades[[#This Row],[quantity]],-fact_trades[[#This Row],[quantity]])</f>
        <v>-117</v>
      </c>
      <c r="L110">
        <v>1248.3900000000001</v>
      </c>
      <c r="M110">
        <v>73.03</v>
      </c>
      <c r="N110" t="s">
        <v>108</v>
      </c>
      <c r="O110" t="s">
        <v>73</v>
      </c>
      <c r="P110" s="1">
        <v>45783</v>
      </c>
      <c r="Q110">
        <v>126</v>
      </c>
      <c r="R110" t="b">
        <v>0</v>
      </c>
      <c r="S110" t="b">
        <v>0</v>
      </c>
      <c r="T110" t="b">
        <v>0</v>
      </c>
      <c r="U110" t="b">
        <v>0</v>
      </c>
    </row>
    <row r="111" spans="1:21" x14ac:dyDescent="0.3">
      <c r="A111" t="s">
        <v>701</v>
      </c>
      <c r="B111" t="s">
        <v>516</v>
      </c>
      <c r="C111" s="2">
        <v>45832.015972222223</v>
      </c>
      <c r="D111" s="2" t="s">
        <v>1214</v>
      </c>
      <c r="E111" t="s">
        <v>16</v>
      </c>
      <c r="F111" t="s">
        <v>49</v>
      </c>
      <c r="G111">
        <v>90</v>
      </c>
      <c r="H111" s="9">
        <f>fact_trades[[#This Row],[quantity]]*fact_trades[[#This Row],[price]]</f>
        <v>69833.7</v>
      </c>
      <c r="I111" s="9">
        <f>IF(fact_trades[[#This Row],[side]]="BUY",-fact_trades[[#This Row],[Transaction_value]],fact_trades[[#This Row],[Transaction_value]])</f>
        <v>69833.7</v>
      </c>
      <c r="J111" s="9" t="str">
        <f>IF(fact_trades[[#This Row],[P&amp;L AMT]]&lt;0,"LOSS","PROFIT")</f>
        <v>PROFIT</v>
      </c>
      <c r="K111">
        <f>IF(fact_trades[[#This Row],[side]]="BUY",fact_trades[[#This Row],[quantity]],-fact_trades[[#This Row],[quantity]])</f>
        <v>-90</v>
      </c>
      <c r="L111">
        <v>775.93</v>
      </c>
      <c r="M111">
        <v>34.92</v>
      </c>
      <c r="N111" t="s">
        <v>64</v>
      </c>
      <c r="O111" t="s">
        <v>56</v>
      </c>
      <c r="P111" s="1">
        <v>45834</v>
      </c>
      <c r="Q111">
        <v>177</v>
      </c>
      <c r="R111" t="b">
        <v>0</v>
      </c>
      <c r="S111" t="b">
        <v>0</v>
      </c>
      <c r="T111" t="b">
        <v>0</v>
      </c>
      <c r="U111" t="b">
        <v>0</v>
      </c>
    </row>
    <row r="112" spans="1:21" x14ac:dyDescent="0.3">
      <c r="A112" t="s">
        <v>702</v>
      </c>
      <c r="B112" t="s">
        <v>472</v>
      </c>
      <c r="C112" s="2">
        <v>45737.033333333333</v>
      </c>
      <c r="D112" s="2" t="s">
        <v>1218</v>
      </c>
      <c r="E112" t="s">
        <v>18</v>
      </c>
      <c r="F112" t="s">
        <v>41</v>
      </c>
      <c r="G112">
        <v>207</v>
      </c>
      <c r="H112" s="9">
        <f>fact_trades[[#This Row],[quantity]]*fact_trades[[#This Row],[price]]</f>
        <v>446662.52999999997</v>
      </c>
      <c r="I112" s="9">
        <f>IF(fact_trades[[#This Row],[side]]="BUY",-fact_trades[[#This Row],[Transaction_value]],fact_trades[[#This Row],[Transaction_value]])</f>
        <v>-446662.52999999997</v>
      </c>
      <c r="J112" s="9" t="str">
        <f>IF(fact_trades[[#This Row],[P&amp;L AMT]]&lt;0,"LOSS","PROFIT")</f>
        <v>LOSS</v>
      </c>
      <c r="K112">
        <f>IF(fact_trades[[#This Row],[side]]="BUY",fact_trades[[#This Row],[quantity]],-fact_trades[[#This Row],[quantity]])</f>
        <v>207</v>
      </c>
      <c r="L112">
        <v>2157.79</v>
      </c>
      <c r="M112">
        <v>223.33</v>
      </c>
      <c r="N112" t="s">
        <v>187</v>
      </c>
      <c r="O112" t="s">
        <v>75</v>
      </c>
      <c r="P112" s="1">
        <v>45835</v>
      </c>
      <c r="Q112">
        <v>178</v>
      </c>
      <c r="R112" t="b">
        <v>0</v>
      </c>
      <c r="S112" t="b">
        <v>0</v>
      </c>
      <c r="T112" t="b">
        <v>0</v>
      </c>
      <c r="U112" t="b">
        <v>0</v>
      </c>
    </row>
    <row r="113" spans="1:21" x14ac:dyDescent="0.3">
      <c r="A113" t="s">
        <v>703</v>
      </c>
      <c r="B113" t="s">
        <v>372</v>
      </c>
      <c r="C113" s="2">
        <v>45694.031944444447</v>
      </c>
      <c r="D113" s="2" t="s">
        <v>1216</v>
      </c>
      <c r="E113" t="s">
        <v>23</v>
      </c>
      <c r="F113" t="s">
        <v>49</v>
      </c>
      <c r="G113">
        <v>803</v>
      </c>
      <c r="H113" s="9">
        <f>fact_trades[[#This Row],[quantity]]*fact_trades[[#This Row],[price]]</f>
        <v>834156.39999999991</v>
      </c>
      <c r="I113" s="9">
        <f>IF(fact_trades[[#This Row],[side]]="BUY",-fact_trades[[#This Row],[Transaction_value]],fact_trades[[#This Row],[Transaction_value]])</f>
        <v>834156.39999999991</v>
      </c>
      <c r="J113" s="9" t="str">
        <f>IF(fact_trades[[#This Row],[P&amp;L AMT]]&lt;0,"LOSS","PROFIT")</f>
        <v>PROFIT</v>
      </c>
      <c r="K113">
        <f>IF(fact_trades[[#This Row],[side]]="BUY",fact_trades[[#This Row],[quantity]],-fact_trades[[#This Row],[quantity]])</f>
        <v>-803</v>
      </c>
      <c r="L113">
        <v>1038.8</v>
      </c>
      <c r="M113">
        <v>417.08</v>
      </c>
      <c r="N113" t="s">
        <v>70</v>
      </c>
      <c r="O113" t="s">
        <v>45</v>
      </c>
      <c r="P113" s="1">
        <v>45749</v>
      </c>
      <c r="Q113">
        <v>92</v>
      </c>
      <c r="R113" t="b">
        <v>0</v>
      </c>
      <c r="S113" t="b">
        <v>0</v>
      </c>
      <c r="T113" t="b">
        <v>0</v>
      </c>
      <c r="U113" t="b">
        <v>0</v>
      </c>
    </row>
    <row r="114" spans="1:21" x14ac:dyDescent="0.3">
      <c r="A114" t="s">
        <v>704</v>
      </c>
      <c r="B114" t="s">
        <v>501</v>
      </c>
      <c r="C114" s="2">
        <v>45754.011111111111</v>
      </c>
      <c r="D114" s="2" t="s">
        <v>1215</v>
      </c>
      <c r="E114" t="s">
        <v>17</v>
      </c>
      <c r="F114" t="s">
        <v>41</v>
      </c>
      <c r="G114">
        <v>838</v>
      </c>
      <c r="H114" s="9">
        <f>fact_trades[[#This Row],[quantity]]*fact_trades[[#This Row],[price]]</f>
        <v>1098509.0599999998</v>
      </c>
      <c r="I114" s="9">
        <f>IF(fact_trades[[#This Row],[side]]="BUY",-fact_trades[[#This Row],[Transaction_value]],fact_trades[[#This Row],[Transaction_value]])</f>
        <v>-1098509.0599999998</v>
      </c>
      <c r="J114" s="9" t="str">
        <f>IF(fact_trades[[#This Row],[P&amp;L AMT]]&lt;0,"LOSS","PROFIT")</f>
        <v>LOSS</v>
      </c>
      <c r="K114">
        <f>IF(fact_trades[[#This Row],[side]]="BUY",fact_trades[[#This Row],[quantity]],-fact_trades[[#This Row],[quantity]])</f>
        <v>838</v>
      </c>
      <c r="L114">
        <v>1310.87</v>
      </c>
      <c r="M114">
        <v>549.25</v>
      </c>
      <c r="N114" t="s">
        <v>52</v>
      </c>
      <c r="O114" t="s">
        <v>67</v>
      </c>
      <c r="P114" s="1">
        <v>45727</v>
      </c>
      <c r="Q114">
        <v>70</v>
      </c>
      <c r="R114" t="b">
        <v>0</v>
      </c>
      <c r="S114" t="b">
        <v>0</v>
      </c>
      <c r="T114" t="b">
        <v>0</v>
      </c>
      <c r="U114" t="b">
        <v>0</v>
      </c>
    </row>
    <row r="115" spans="1:21" x14ac:dyDescent="0.3">
      <c r="A115" t="s">
        <v>705</v>
      </c>
      <c r="B115" t="s">
        <v>126</v>
      </c>
      <c r="C115" s="2">
        <v>45750.031944444447</v>
      </c>
      <c r="D115" s="2" t="s">
        <v>1216</v>
      </c>
      <c r="E115" t="s">
        <v>19</v>
      </c>
      <c r="F115" t="s">
        <v>49</v>
      </c>
      <c r="G115">
        <v>864</v>
      </c>
      <c r="H115" s="9">
        <f>fact_trades[[#This Row],[quantity]]*fact_trades[[#This Row],[price]]</f>
        <v>560545.91999999993</v>
      </c>
      <c r="I115" s="9">
        <f>IF(fact_trades[[#This Row],[side]]="BUY",-fact_trades[[#This Row],[Transaction_value]],fact_trades[[#This Row],[Transaction_value]])</f>
        <v>560545.91999999993</v>
      </c>
      <c r="J115" s="9" t="str">
        <f>IF(fact_trades[[#This Row],[P&amp;L AMT]]&lt;0,"LOSS","PROFIT")</f>
        <v>PROFIT</v>
      </c>
      <c r="K115">
        <f>IF(fact_trades[[#This Row],[side]]="BUY",fact_trades[[#This Row],[quantity]],-fact_trades[[#This Row],[quantity]])</f>
        <v>-864</v>
      </c>
      <c r="L115">
        <v>648.78</v>
      </c>
      <c r="M115">
        <v>280.27</v>
      </c>
      <c r="N115" t="s">
        <v>66</v>
      </c>
      <c r="O115" t="s">
        <v>56</v>
      </c>
      <c r="P115" s="1">
        <v>45659</v>
      </c>
      <c r="Q115">
        <v>2</v>
      </c>
      <c r="R115" t="b">
        <v>0</v>
      </c>
      <c r="S115" t="b">
        <v>0</v>
      </c>
      <c r="T115" t="b">
        <v>0</v>
      </c>
      <c r="U115" t="b">
        <v>0</v>
      </c>
    </row>
    <row r="116" spans="1:21" x14ac:dyDescent="0.3">
      <c r="A116" t="s">
        <v>706</v>
      </c>
      <c r="B116" t="s">
        <v>309</v>
      </c>
      <c r="C116" s="2">
        <v>45660.018055555556</v>
      </c>
      <c r="D116" s="2" t="s">
        <v>1218</v>
      </c>
      <c r="E116" t="s">
        <v>22</v>
      </c>
      <c r="F116" t="s">
        <v>41</v>
      </c>
      <c r="G116">
        <v>323</v>
      </c>
      <c r="H116" s="9">
        <f>fact_trades[[#This Row],[quantity]]*fact_trades[[#This Row],[price]]</f>
        <v>145505.04</v>
      </c>
      <c r="I116" s="9">
        <f>IF(fact_trades[[#This Row],[side]]="BUY",-fact_trades[[#This Row],[Transaction_value]],fact_trades[[#This Row],[Transaction_value]])</f>
        <v>-145505.04</v>
      </c>
      <c r="J116" s="9" t="str">
        <f>IF(fact_trades[[#This Row],[P&amp;L AMT]]&lt;0,"LOSS","PROFIT")</f>
        <v>LOSS</v>
      </c>
      <c r="K116">
        <f>IF(fact_trades[[#This Row],[side]]="BUY",fact_trades[[#This Row],[quantity]],-fact_trades[[#This Row],[quantity]])</f>
        <v>323</v>
      </c>
      <c r="L116">
        <v>450.48</v>
      </c>
      <c r="M116">
        <v>72.75</v>
      </c>
      <c r="N116" t="s">
        <v>82</v>
      </c>
      <c r="O116" t="s">
        <v>75</v>
      </c>
      <c r="P116" s="1">
        <v>45706</v>
      </c>
      <c r="Q116">
        <v>49</v>
      </c>
      <c r="R116" t="b">
        <v>0</v>
      </c>
      <c r="S116" t="b">
        <v>0</v>
      </c>
      <c r="T116" t="b">
        <v>0</v>
      </c>
      <c r="U116" t="b">
        <v>0</v>
      </c>
    </row>
    <row r="117" spans="1:21" x14ac:dyDescent="0.3">
      <c r="A117" t="s">
        <v>707</v>
      </c>
      <c r="B117" t="s">
        <v>287</v>
      </c>
      <c r="C117" s="2">
        <v>45671.036805555559</v>
      </c>
      <c r="D117" s="2" t="s">
        <v>1214</v>
      </c>
      <c r="E117" t="s">
        <v>18</v>
      </c>
      <c r="F117" t="s">
        <v>41</v>
      </c>
      <c r="G117">
        <v>592</v>
      </c>
      <c r="H117" s="9">
        <f>fact_trades[[#This Row],[quantity]]*fact_trades[[#This Row],[price]]</f>
        <v>1194981.5999999999</v>
      </c>
      <c r="I117" s="9">
        <f>IF(fact_trades[[#This Row],[side]]="BUY",-fact_trades[[#This Row],[Transaction_value]],fact_trades[[#This Row],[Transaction_value]])</f>
        <v>-1194981.5999999999</v>
      </c>
      <c r="J117" s="9" t="str">
        <f>IF(fact_trades[[#This Row],[P&amp;L AMT]]&lt;0,"LOSS","PROFIT")</f>
        <v>LOSS</v>
      </c>
      <c r="K117">
        <f>IF(fact_trades[[#This Row],[side]]="BUY",fact_trades[[#This Row],[quantity]],-fact_trades[[#This Row],[quantity]])</f>
        <v>592</v>
      </c>
      <c r="L117">
        <v>2018.55</v>
      </c>
      <c r="M117">
        <v>597.49</v>
      </c>
      <c r="N117" t="s">
        <v>50</v>
      </c>
      <c r="O117" t="s">
        <v>67</v>
      </c>
      <c r="P117" s="1">
        <v>45826</v>
      </c>
      <c r="Q117">
        <v>169</v>
      </c>
      <c r="R117" t="b">
        <v>0</v>
      </c>
      <c r="S117" t="b">
        <v>0</v>
      </c>
      <c r="T117" t="b">
        <v>0</v>
      </c>
      <c r="U117" t="b">
        <v>0</v>
      </c>
    </row>
    <row r="118" spans="1:21" x14ac:dyDescent="0.3">
      <c r="A118" t="s">
        <v>708</v>
      </c>
      <c r="B118" t="s">
        <v>436</v>
      </c>
      <c r="C118" s="2">
        <v>45792.000694444447</v>
      </c>
      <c r="D118" s="2" t="s">
        <v>1216</v>
      </c>
      <c r="E118" t="s">
        <v>20</v>
      </c>
      <c r="F118" t="s">
        <v>49</v>
      </c>
      <c r="G118">
        <v>83</v>
      </c>
      <c r="H118" s="9">
        <f>fact_trades[[#This Row],[quantity]]*fact_trades[[#This Row],[price]]</f>
        <v>20418.829999999998</v>
      </c>
      <c r="I118" s="9">
        <f>IF(fact_trades[[#This Row],[side]]="BUY",-fact_trades[[#This Row],[Transaction_value]],fact_trades[[#This Row],[Transaction_value]])</f>
        <v>20418.829999999998</v>
      </c>
      <c r="J118" s="9" t="str">
        <f>IF(fact_trades[[#This Row],[P&amp;L AMT]]&lt;0,"LOSS","PROFIT")</f>
        <v>PROFIT</v>
      </c>
      <c r="K118">
        <f>IF(fact_trades[[#This Row],[side]]="BUY",fact_trades[[#This Row],[quantity]],-fact_trades[[#This Row],[quantity]])</f>
        <v>-83</v>
      </c>
      <c r="L118">
        <v>246.01</v>
      </c>
      <c r="M118">
        <v>10.210000000000001</v>
      </c>
      <c r="N118" t="s">
        <v>47</v>
      </c>
      <c r="O118" t="s">
        <v>88</v>
      </c>
      <c r="P118" s="1">
        <v>45671</v>
      </c>
      <c r="Q118">
        <v>14</v>
      </c>
      <c r="R118" t="b">
        <v>0</v>
      </c>
      <c r="S118" t="b">
        <v>0</v>
      </c>
      <c r="T118" t="b">
        <v>0</v>
      </c>
      <c r="U118" t="b">
        <v>0</v>
      </c>
    </row>
    <row r="119" spans="1:21" x14ac:dyDescent="0.3">
      <c r="A119" t="s">
        <v>709</v>
      </c>
      <c r="B119" t="s">
        <v>114</v>
      </c>
      <c r="C119" s="2">
        <v>45834.023611111108</v>
      </c>
      <c r="D119" s="2" t="s">
        <v>1216</v>
      </c>
      <c r="E119" t="s">
        <v>20</v>
      </c>
      <c r="F119" t="s">
        <v>41</v>
      </c>
      <c r="G119">
        <v>301</v>
      </c>
      <c r="H119" s="9">
        <f>fact_trades[[#This Row],[quantity]]*fact_trades[[#This Row],[price]]</f>
        <v>76634.599999999991</v>
      </c>
      <c r="I119" s="9">
        <f>IF(fact_trades[[#This Row],[side]]="BUY",-fact_trades[[#This Row],[Transaction_value]],fact_trades[[#This Row],[Transaction_value]])</f>
        <v>-76634.599999999991</v>
      </c>
      <c r="J119" s="9" t="str">
        <f>IF(fact_trades[[#This Row],[P&amp;L AMT]]&lt;0,"LOSS","PROFIT")</f>
        <v>LOSS</v>
      </c>
      <c r="K119">
        <f>IF(fact_trades[[#This Row],[side]]="BUY",fact_trades[[#This Row],[quantity]],-fact_trades[[#This Row],[quantity]])</f>
        <v>301</v>
      </c>
      <c r="L119">
        <v>254.6</v>
      </c>
      <c r="M119">
        <v>38.32</v>
      </c>
      <c r="N119" t="s">
        <v>52</v>
      </c>
      <c r="O119" t="s">
        <v>56</v>
      </c>
      <c r="P119" s="1">
        <v>45665</v>
      </c>
      <c r="Q119">
        <v>8</v>
      </c>
      <c r="R119" t="b">
        <v>0</v>
      </c>
      <c r="S119" t="b">
        <v>0</v>
      </c>
      <c r="T119" t="b">
        <v>0</v>
      </c>
      <c r="U119" t="b">
        <v>0</v>
      </c>
    </row>
    <row r="120" spans="1:21" x14ac:dyDescent="0.3">
      <c r="A120" t="s">
        <v>710</v>
      </c>
      <c r="B120" t="s">
        <v>202</v>
      </c>
      <c r="C120" s="2">
        <v>45761.027083333334</v>
      </c>
      <c r="D120" s="2" t="s">
        <v>1215</v>
      </c>
      <c r="E120" t="s">
        <v>21</v>
      </c>
      <c r="F120" t="s">
        <v>41</v>
      </c>
      <c r="G120">
        <v>546</v>
      </c>
      <c r="H120" s="9">
        <f>fact_trades[[#This Row],[quantity]]*fact_trades[[#This Row],[price]]</f>
        <v>134649.06</v>
      </c>
      <c r="I120" s="9">
        <f>IF(fact_trades[[#This Row],[side]]="BUY",-fact_trades[[#This Row],[Transaction_value]],fact_trades[[#This Row],[Transaction_value]])</f>
        <v>-134649.06</v>
      </c>
      <c r="J120" s="9" t="str">
        <f>IF(fact_trades[[#This Row],[P&amp;L AMT]]&lt;0,"LOSS","PROFIT")</f>
        <v>LOSS</v>
      </c>
      <c r="K120">
        <f>IF(fact_trades[[#This Row],[side]]="BUY",fact_trades[[#This Row],[quantity]],-fact_trades[[#This Row],[quantity]])</f>
        <v>546</v>
      </c>
      <c r="L120">
        <v>246.61</v>
      </c>
      <c r="M120">
        <v>67.319999999999993</v>
      </c>
      <c r="N120" t="s">
        <v>91</v>
      </c>
      <c r="O120" t="s">
        <v>88</v>
      </c>
      <c r="P120" s="1">
        <v>45784</v>
      </c>
      <c r="Q120">
        <v>127</v>
      </c>
      <c r="R120" t="b">
        <v>0</v>
      </c>
      <c r="S120" t="b">
        <v>0</v>
      </c>
      <c r="T120" t="b">
        <v>0</v>
      </c>
      <c r="U120" t="b">
        <v>0</v>
      </c>
    </row>
    <row r="121" spans="1:21" x14ac:dyDescent="0.3">
      <c r="A121" t="s">
        <v>711</v>
      </c>
      <c r="B121" t="s">
        <v>416</v>
      </c>
      <c r="C121" s="2">
        <v>45791.024305555555</v>
      </c>
      <c r="D121" s="2" t="s">
        <v>1217</v>
      </c>
      <c r="E121" t="s">
        <v>17</v>
      </c>
      <c r="F121" t="s">
        <v>49</v>
      </c>
      <c r="G121">
        <v>898</v>
      </c>
      <c r="H121" s="9">
        <f>fact_trades[[#This Row],[quantity]]*fact_trades[[#This Row],[price]]</f>
        <v>1106569.48</v>
      </c>
      <c r="I121" s="9">
        <f>IF(fact_trades[[#This Row],[side]]="BUY",-fact_trades[[#This Row],[Transaction_value]],fact_trades[[#This Row],[Transaction_value]])</f>
        <v>1106569.48</v>
      </c>
      <c r="J121" s="9" t="str">
        <f>IF(fact_trades[[#This Row],[P&amp;L AMT]]&lt;0,"LOSS","PROFIT")</f>
        <v>PROFIT</v>
      </c>
      <c r="K121">
        <f>IF(fact_trades[[#This Row],[side]]="BUY",fact_trades[[#This Row],[quantity]],-fact_trades[[#This Row],[quantity]])</f>
        <v>-898</v>
      </c>
      <c r="L121">
        <v>1232.26</v>
      </c>
      <c r="M121">
        <v>553.28</v>
      </c>
      <c r="N121" t="s">
        <v>79</v>
      </c>
      <c r="O121" t="s">
        <v>73</v>
      </c>
      <c r="P121" s="1">
        <v>45716</v>
      </c>
      <c r="Q121">
        <v>59</v>
      </c>
      <c r="R121" t="b">
        <v>0</v>
      </c>
      <c r="S121" t="b">
        <v>0</v>
      </c>
      <c r="T121" t="b">
        <v>0</v>
      </c>
      <c r="U121" t="b">
        <v>0</v>
      </c>
    </row>
    <row r="122" spans="1:21" x14ac:dyDescent="0.3">
      <c r="A122" t="s">
        <v>712</v>
      </c>
      <c r="B122" t="s">
        <v>101</v>
      </c>
      <c r="C122" s="2">
        <v>45727.036111111112</v>
      </c>
      <c r="D122" s="2" t="s">
        <v>1214</v>
      </c>
      <c r="E122" t="s">
        <v>17</v>
      </c>
      <c r="F122" t="s">
        <v>41</v>
      </c>
      <c r="G122">
        <v>377</v>
      </c>
      <c r="H122" s="9">
        <f>fact_trades[[#This Row],[quantity]]*fact_trades[[#This Row],[price]]</f>
        <v>493606.1</v>
      </c>
      <c r="I122" s="9">
        <f>IF(fact_trades[[#This Row],[side]]="BUY",-fact_trades[[#This Row],[Transaction_value]],fact_trades[[#This Row],[Transaction_value]])</f>
        <v>-493606.1</v>
      </c>
      <c r="J122" s="9" t="str">
        <f>IF(fact_trades[[#This Row],[P&amp;L AMT]]&lt;0,"LOSS","PROFIT")</f>
        <v>LOSS</v>
      </c>
      <c r="K122">
        <f>IF(fact_trades[[#This Row],[side]]="BUY",fact_trades[[#This Row],[quantity]],-fact_trades[[#This Row],[quantity]])</f>
        <v>377</v>
      </c>
      <c r="L122">
        <v>1309.3</v>
      </c>
      <c r="M122">
        <v>246.8</v>
      </c>
      <c r="N122" t="s">
        <v>64</v>
      </c>
      <c r="O122" t="s">
        <v>53</v>
      </c>
      <c r="P122" s="1">
        <v>45807</v>
      </c>
      <c r="Q122">
        <v>150</v>
      </c>
      <c r="R122" t="b">
        <v>0</v>
      </c>
      <c r="S122" t="b">
        <v>0</v>
      </c>
      <c r="T122" t="b">
        <v>0</v>
      </c>
      <c r="U122" t="b">
        <v>0</v>
      </c>
    </row>
    <row r="123" spans="1:21" x14ac:dyDescent="0.3">
      <c r="A123" t="s">
        <v>713</v>
      </c>
      <c r="B123" t="s">
        <v>188</v>
      </c>
      <c r="C123" s="2">
        <v>45681.011805555558</v>
      </c>
      <c r="D123" s="2" t="s">
        <v>1218</v>
      </c>
      <c r="E123" t="s">
        <v>18</v>
      </c>
      <c r="F123" t="s">
        <v>41</v>
      </c>
      <c r="G123">
        <v>563</v>
      </c>
      <c r="H123" s="9">
        <f>fact_trades[[#This Row],[quantity]]*fact_trades[[#This Row],[price]]</f>
        <v>1190452.24</v>
      </c>
      <c r="I123" s="9">
        <f>IF(fact_trades[[#This Row],[side]]="BUY",-fact_trades[[#This Row],[Transaction_value]],fact_trades[[#This Row],[Transaction_value]])</f>
        <v>-1190452.24</v>
      </c>
      <c r="J123" s="9" t="str">
        <f>IF(fact_trades[[#This Row],[P&amp;L AMT]]&lt;0,"LOSS","PROFIT")</f>
        <v>LOSS</v>
      </c>
      <c r="K123">
        <f>IF(fact_trades[[#This Row],[side]]="BUY",fact_trades[[#This Row],[quantity]],-fact_trades[[#This Row],[quantity]])</f>
        <v>563</v>
      </c>
      <c r="L123">
        <v>2114.48</v>
      </c>
      <c r="M123">
        <v>595.23</v>
      </c>
      <c r="N123" t="s">
        <v>98</v>
      </c>
      <c r="O123" t="s">
        <v>53</v>
      </c>
      <c r="P123" s="1">
        <v>45701</v>
      </c>
      <c r="Q123">
        <v>44</v>
      </c>
      <c r="R123" t="b">
        <v>0</v>
      </c>
      <c r="S123" t="b">
        <v>0</v>
      </c>
      <c r="T123" t="b">
        <v>0</v>
      </c>
      <c r="U123" t="b">
        <v>0</v>
      </c>
    </row>
    <row r="124" spans="1:21" x14ac:dyDescent="0.3">
      <c r="A124" t="s">
        <v>714</v>
      </c>
      <c r="B124" t="s">
        <v>394</v>
      </c>
      <c r="C124" s="2">
        <v>45677.004861111112</v>
      </c>
      <c r="D124" s="2" t="s">
        <v>1215</v>
      </c>
      <c r="E124" t="s">
        <v>22</v>
      </c>
      <c r="F124" t="s">
        <v>49</v>
      </c>
      <c r="G124">
        <v>442</v>
      </c>
      <c r="H124" s="9">
        <f>fact_trades[[#This Row],[quantity]]*fact_trades[[#This Row],[price]]</f>
        <v>215218.64</v>
      </c>
      <c r="I124" s="9">
        <f>IF(fact_trades[[#This Row],[side]]="BUY",-fact_trades[[#This Row],[Transaction_value]],fact_trades[[#This Row],[Transaction_value]])</f>
        <v>215218.64</v>
      </c>
      <c r="J124" s="9" t="str">
        <f>IF(fact_trades[[#This Row],[P&amp;L AMT]]&lt;0,"LOSS","PROFIT")</f>
        <v>PROFIT</v>
      </c>
      <c r="K124">
        <f>IF(fact_trades[[#This Row],[side]]="BUY",fact_trades[[#This Row],[quantity]],-fact_trades[[#This Row],[quantity]])</f>
        <v>-442</v>
      </c>
      <c r="L124">
        <v>486.92</v>
      </c>
      <c r="M124">
        <v>107.61</v>
      </c>
      <c r="N124" t="s">
        <v>70</v>
      </c>
      <c r="O124" t="s">
        <v>67</v>
      </c>
      <c r="P124" s="1">
        <v>45748</v>
      </c>
      <c r="Q124">
        <v>91</v>
      </c>
      <c r="R124" t="b">
        <v>0</v>
      </c>
      <c r="S124" t="b">
        <v>0</v>
      </c>
      <c r="T124" t="b">
        <v>0</v>
      </c>
      <c r="U124" t="b">
        <v>0</v>
      </c>
    </row>
    <row r="125" spans="1:21" x14ac:dyDescent="0.3">
      <c r="A125" t="s">
        <v>715</v>
      </c>
      <c r="B125" t="s">
        <v>151</v>
      </c>
      <c r="C125" s="2">
        <v>45678.027083333334</v>
      </c>
      <c r="D125" s="2" t="s">
        <v>1214</v>
      </c>
      <c r="E125" t="s">
        <v>17</v>
      </c>
      <c r="F125" t="s">
        <v>49</v>
      </c>
      <c r="G125">
        <v>997</v>
      </c>
      <c r="H125" s="9">
        <f>fact_trades[[#This Row],[quantity]]*fact_trades[[#This Row],[price]]</f>
        <v>1235123.48</v>
      </c>
      <c r="I125" s="9">
        <f>IF(fact_trades[[#This Row],[side]]="BUY",-fact_trades[[#This Row],[Transaction_value]],fact_trades[[#This Row],[Transaction_value]])</f>
        <v>1235123.48</v>
      </c>
      <c r="J125" s="9" t="str">
        <f>IF(fact_trades[[#This Row],[P&amp;L AMT]]&lt;0,"LOSS","PROFIT")</f>
        <v>PROFIT</v>
      </c>
      <c r="K125">
        <f>IF(fact_trades[[#This Row],[side]]="BUY",fact_trades[[#This Row],[quantity]],-fact_trades[[#This Row],[quantity]])</f>
        <v>-997</v>
      </c>
      <c r="L125">
        <v>1238.8399999999999</v>
      </c>
      <c r="M125">
        <v>617.55999999999995</v>
      </c>
      <c r="N125" t="s">
        <v>156</v>
      </c>
      <c r="O125" t="s">
        <v>94</v>
      </c>
      <c r="P125" s="1">
        <v>45719</v>
      </c>
      <c r="Q125">
        <v>62</v>
      </c>
      <c r="R125" t="b">
        <v>0</v>
      </c>
      <c r="S125" t="b">
        <v>0</v>
      </c>
      <c r="T125" t="b">
        <v>0</v>
      </c>
      <c r="U125" t="b">
        <v>0</v>
      </c>
    </row>
    <row r="126" spans="1:21" x14ac:dyDescent="0.3">
      <c r="A126" t="s">
        <v>716</v>
      </c>
      <c r="B126" t="s">
        <v>144</v>
      </c>
      <c r="C126" s="2">
        <v>45785.009722222225</v>
      </c>
      <c r="D126" s="2" t="s">
        <v>1216</v>
      </c>
      <c r="E126" t="s">
        <v>21</v>
      </c>
      <c r="F126" t="s">
        <v>41</v>
      </c>
      <c r="G126">
        <v>442</v>
      </c>
      <c r="H126" s="9">
        <f>fact_trades[[#This Row],[quantity]]*fact_trades[[#This Row],[price]]</f>
        <v>100431.24</v>
      </c>
      <c r="I126" s="9">
        <f>IF(fact_trades[[#This Row],[side]]="BUY",-fact_trades[[#This Row],[Transaction_value]],fact_trades[[#This Row],[Transaction_value]])</f>
        <v>-100431.24</v>
      </c>
      <c r="J126" s="9" t="str">
        <f>IF(fact_trades[[#This Row],[P&amp;L AMT]]&lt;0,"LOSS","PROFIT")</f>
        <v>LOSS</v>
      </c>
      <c r="K126">
        <f>IF(fact_trades[[#This Row],[side]]="BUY",fact_trades[[#This Row],[quantity]],-fact_trades[[#This Row],[quantity]])</f>
        <v>442</v>
      </c>
      <c r="L126">
        <v>227.22</v>
      </c>
      <c r="M126">
        <v>50.22</v>
      </c>
      <c r="N126" t="s">
        <v>50</v>
      </c>
      <c r="O126" t="s">
        <v>73</v>
      </c>
      <c r="P126" s="1">
        <v>45826</v>
      </c>
      <c r="Q126">
        <v>169</v>
      </c>
      <c r="R126" t="b">
        <v>0</v>
      </c>
      <c r="S126" t="b">
        <v>0</v>
      </c>
      <c r="T126" t="b">
        <v>0</v>
      </c>
      <c r="U126" t="b">
        <v>0</v>
      </c>
    </row>
    <row r="127" spans="1:21" x14ac:dyDescent="0.3">
      <c r="A127" t="s">
        <v>717</v>
      </c>
      <c r="B127" t="s">
        <v>270</v>
      </c>
      <c r="C127" s="2">
        <v>45744.020138888889</v>
      </c>
      <c r="D127" s="2" t="s">
        <v>1218</v>
      </c>
      <c r="E127" t="s">
        <v>20</v>
      </c>
      <c r="F127" t="s">
        <v>41</v>
      </c>
      <c r="G127">
        <v>652</v>
      </c>
      <c r="H127" s="9">
        <f>fact_trades[[#This Row],[quantity]]*fact_trades[[#This Row],[price]]</f>
        <v>159068.44</v>
      </c>
      <c r="I127" s="9">
        <f>IF(fact_trades[[#This Row],[side]]="BUY",-fact_trades[[#This Row],[Transaction_value]],fact_trades[[#This Row],[Transaction_value]])</f>
        <v>-159068.44</v>
      </c>
      <c r="J127" s="9" t="str">
        <f>IF(fact_trades[[#This Row],[P&amp;L AMT]]&lt;0,"LOSS","PROFIT")</f>
        <v>LOSS</v>
      </c>
      <c r="K127">
        <f>IF(fact_trades[[#This Row],[side]]="BUY",fact_trades[[#This Row],[quantity]],-fact_trades[[#This Row],[quantity]])</f>
        <v>652</v>
      </c>
      <c r="L127">
        <v>243.97</v>
      </c>
      <c r="M127">
        <v>79.53</v>
      </c>
      <c r="N127" t="s">
        <v>149</v>
      </c>
      <c r="O127" t="s">
        <v>61</v>
      </c>
      <c r="P127" s="1">
        <v>45664</v>
      </c>
      <c r="Q127">
        <v>7</v>
      </c>
      <c r="R127" t="b">
        <v>0</v>
      </c>
      <c r="S127" t="b">
        <v>0</v>
      </c>
      <c r="T127" t="b">
        <v>0</v>
      </c>
      <c r="U127" t="b">
        <v>0</v>
      </c>
    </row>
    <row r="128" spans="1:21" x14ac:dyDescent="0.3">
      <c r="A128" t="s">
        <v>718</v>
      </c>
      <c r="B128" t="s">
        <v>217</v>
      </c>
      <c r="C128" s="2">
        <v>45666.017361111109</v>
      </c>
      <c r="D128" s="2" t="s">
        <v>1216</v>
      </c>
      <c r="E128" t="s">
        <v>20</v>
      </c>
      <c r="F128" t="s">
        <v>49</v>
      </c>
      <c r="G128">
        <v>55</v>
      </c>
      <c r="H128" s="9">
        <f>fact_trades[[#This Row],[quantity]]*fact_trades[[#This Row],[price]]</f>
        <v>12503.150000000001</v>
      </c>
      <c r="I128" s="9">
        <f>IF(fact_trades[[#This Row],[side]]="BUY",-fact_trades[[#This Row],[Transaction_value]],fact_trades[[#This Row],[Transaction_value]])</f>
        <v>12503.150000000001</v>
      </c>
      <c r="J128" s="9" t="str">
        <f>IF(fact_trades[[#This Row],[P&amp;L AMT]]&lt;0,"LOSS","PROFIT")</f>
        <v>PROFIT</v>
      </c>
      <c r="K128">
        <f>IF(fact_trades[[#This Row],[side]]="BUY",fact_trades[[#This Row],[quantity]],-fact_trades[[#This Row],[quantity]])</f>
        <v>-55</v>
      </c>
      <c r="L128">
        <v>227.33</v>
      </c>
      <c r="M128">
        <v>6.25</v>
      </c>
      <c r="N128" t="s">
        <v>165</v>
      </c>
      <c r="O128" t="s">
        <v>67</v>
      </c>
      <c r="P128" s="1">
        <v>45756</v>
      </c>
      <c r="Q128">
        <v>99</v>
      </c>
      <c r="R128" t="b">
        <v>0</v>
      </c>
      <c r="S128" t="b">
        <v>0</v>
      </c>
      <c r="T128" t="b">
        <v>0</v>
      </c>
      <c r="U128" t="b">
        <v>0</v>
      </c>
    </row>
    <row r="129" spans="1:21" x14ac:dyDescent="0.3">
      <c r="A129" t="s">
        <v>719</v>
      </c>
      <c r="B129" t="s">
        <v>185</v>
      </c>
      <c r="C129" s="2">
        <v>45821.022916666669</v>
      </c>
      <c r="D129" s="2" t="s">
        <v>1218</v>
      </c>
      <c r="E129" t="s">
        <v>18</v>
      </c>
      <c r="F129" t="s">
        <v>49</v>
      </c>
      <c r="G129">
        <v>473</v>
      </c>
      <c r="H129" s="9">
        <f>fact_trades[[#This Row],[quantity]]*fact_trades[[#This Row],[price]]</f>
        <v>1021230.6500000001</v>
      </c>
      <c r="I129" s="9">
        <f>IF(fact_trades[[#This Row],[side]]="BUY",-fact_trades[[#This Row],[Transaction_value]],fact_trades[[#This Row],[Transaction_value]])</f>
        <v>1021230.6500000001</v>
      </c>
      <c r="J129" s="9" t="str">
        <f>IF(fact_trades[[#This Row],[P&amp;L AMT]]&lt;0,"LOSS","PROFIT")</f>
        <v>PROFIT</v>
      </c>
      <c r="K129">
        <f>IF(fact_trades[[#This Row],[side]]="BUY",fact_trades[[#This Row],[quantity]],-fact_trades[[#This Row],[quantity]])</f>
        <v>-473</v>
      </c>
      <c r="L129">
        <v>2159.0500000000002</v>
      </c>
      <c r="M129">
        <v>510.62</v>
      </c>
      <c r="N129" t="s">
        <v>70</v>
      </c>
      <c r="O129" t="s">
        <v>61</v>
      </c>
      <c r="P129" s="1">
        <v>45797</v>
      </c>
      <c r="Q129">
        <v>140</v>
      </c>
      <c r="R129" t="b">
        <v>0</v>
      </c>
      <c r="S129" t="b">
        <v>0</v>
      </c>
      <c r="T129" t="b">
        <v>0</v>
      </c>
      <c r="U129" t="b">
        <v>0</v>
      </c>
    </row>
    <row r="130" spans="1:21" x14ac:dyDescent="0.3">
      <c r="A130" t="s">
        <v>720</v>
      </c>
      <c r="B130" t="s">
        <v>373</v>
      </c>
      <c r="C130" s="2">
        <v>45765.020138888889</v>
      </c>
      <c r="D130" s="2" t="s">
        <v>1218</v>
      </c>
      <c r="E130" t="s">
        <v>21</v>
      </c>
      <c r="F130" t="s">
        <v>41</v>
      </c>
      <c r="G130">
        <v>820</v>
      </c>
      <c r="H130" s="9">
        <f>fact_trades[[#This Row],[quantity]]*fact_trades[[#This Row],[price]]</f>
        <v>197964.4</v>
      </c>
      <c r="I130" s="9">
        <f>IF(fact_trades[[#This Row],[side]]="BUY",-fact_trades[[#This Row],[Transaction_value]],fact_trades[[#This Row],[Transaction_value]])</f>
        <v>-197964.4</v>
      </c>
      <c r="J130" s="9" t="str">
        <f>IF(fact_trades[[#This Row],[P&amp;L AMT]]&lt;0,"LOSS","PROFIT")</f>
        <v>LOSS</v>
      </c>
      <c r="K130">
        <f>IF(fact_trades[[#This Row],[side]]="BUY",fact_trades[[#This Row],[quantity]],-fact_trades[[#This Row],[quantity]])</f>
        <v>820</v>
      </c>
      <c r="L130">
        <v>241.42</v>
      </c>
      <c r="M130">
        <v>98.98</v>
      </c>
      <c r="N130" t="s">
        <v>162</v>
      </c>
      <c r="O130" t="s">
        <v>67</v>
      </c>
      <c r="P130" s="1">
        <v>45792</v>
      </c>
      <c r="Q130">
        <v>135</v>
      </c>
      <c r="R130" t="b">
        <v>0</v>
      </c>
      <c r="S130" t="b">
        <v>0</v>
      </c>
      <c r="T130" t="b">
        <v>0</v>
      </c>
      <c r="U130" t="b">
        <v>0</v>
      </c>
    </row>
    <row r="131" spans="1:21" x14ac:dyDescent="0.3">
      <c r="A131" t="s">
        <v>721</v>
      </c>
      <c r="B131" t="s">
        <v>560</v>
      </c>
      <c r="C131" s="2">
        <v>45751.011805555558</v>
      </c>
      <c r="D131" s="2" t="s">
        <v>1218</v>
      </c>
      <c r="E131" t="s">
        <v>22</v>
      </c>
      <c r="F131" t="s">
        <v>41</v>
      </c>
      <c r="G131">
        <v>774</v>
      </c>
      <c r="H131" s="9">
        <f>fact_trades[[#This Row],[quantity]]*fact_trades[[#This Row],[price]]</f>
        <v>454593.42000000004</v>
      </c>
      <c r="I131" s="9">
        <f>IF(fact_trades[[#This Row],[side]]="BUY",-fact_trades[[#This Row],[Transaction_value]],fact_trades[[#This Row],[Transaction_value]])</f>
        <v>-454593.42000000004</v>
      </c>
      <c r="J131" s="9" t="str">
        <f>IF(fact_trades[[#This Row],[P&amp;L AMT]]&lt;0,"LOSS","PROFIT")</f>
        <v>LOSS</v>
      </c>
      <c r="K131">
        <f>IF(fact_trades[[#This Row],[side]]="BUY",fact_trades[[#This Row],[quantity]],-fact_trades[[#This Row],[quantity]])</f>
        <v>774</v>
      </c>
      <c r="L131">
        <v>587.33000000000004</v>
      </c>
      <c r="M131">
        <v>227.3</v>
      </c>
      <c r="N131" t="s">
        <v>103</v>
      </c>
      <c r="O131" t="s">
        <v>61</v>
      </c>
      <c r="P131" s="1">
        <v>45835</v>
      </c>
      <c r="Q131">
        <v>178</v>
      </c>
      <c r="R131" t="b">
        <v>0</v>
      </c>
      <c r="S131" t="b">
        <v>0</v>
      </c>
      <c r="T131" t="b">
        <v>0</v>
      </c>
      <c r="U131" t="b">
        <v>0</v>
      </c>
    </row>
    <row r="132" spans="1:21" x14ac:dyDescent="0.3">
      <c r="A132" t="s">
        <v>722</v>
      </c>
      <c r="B132" t="s">
        <v>378</v>
      </c>
      <c r="C132" s="2">
        <v>45719.011111111111</v>
      </c>
      <c r="D132" s="2" t="s">
        <v>1215</v>
      </c>
      <c r="E132" t="s">
        <v>22</v>
      </c>
      <c r="F132" t="s">
        <v>41</v>
      </c>
      <c r="G132">
        <v>938</v>
      </c>
      <c r="H132" s="9">
        <f>fact_trades[[#This Row],[quantity]]*fact_trades[[#This Row],[price]]</f>
        <v>534716.27999999991</v>
      </c>
      <c r="I132" s="9">
        <f>IF(fact_trades[[#This Row],[side]]="BUY",-fact_trades[[#This Row],[Transaction_value]],fact_trades[[#This Row],[Transaction_value]])</f>
        <v>-534716.27999999991</v>
      </c>
      <c r="J132" s="9" t="str">
        <f>IF(fact_trades[[#This Row],[P&amp;L AMT]]&lt;0,"LOSS","PROFIT")</f>
        <v>LOSS</v>
      </c>
      <c r="K132">
        <f>IF(fact_trades[[#This Row],[side]]="BUY",fact_trades[[#This Row],[quantity]],-fact_trades[[#This Row],[quantity]])</f>
        <v>938</v>
      </c>
      <c r="L132">
        <v>570.05999999999995</v>
      </c>
      <c r="M132">
        <v>267.36</v>
      </c>
      <c r="N132" t="s">
        <v>77</v>
      </c>
      <c r="O132" t="s">
        <v>94</v>
      </c>
      <c r="P132" s="1">
        <v>45681</v>
      </c>
      <c r="Q132">
        <v>24</v>
      </c>
      <c r="R132" t="b">
        <v>0</v>
      </c>
      <c r="S132" t="b">
        <v>0</v>
      </c>
      <c r="T132" t="b">
        <v>0</v>
      </c>
      <c r="U132" t="b">
        <v>0</v>
      </c>
    </row>
    <row r="133" spans="1:21" x14ac:dyDescent="0.3">
      <c r="A133" t="s">
        <v>723</v>
      </c>
      <c r="B133" t="s">
        <v>372</v>
      </c>
      <c r="C133" s="2">
        <v>45778.020833333336</v>
      </c>
      <c r="D133" s="2" t="s">
        <v>1216</v>
      </c>
      <c r="E133" t="s">
        <v>16</v>
      </c>
      <c r="F133" t="s">
        <v>41</v>
      </c>
      <c r="G133">
        <v>88</v>
      </c>
      <c r="H133" s="9">
        <f>fact_trades[[#This Row],[quantity]]*fact_trades[[#This Row],[price]]</f>
        <v>73303.12</v>
      </c>
      <c r="I133" s="9">
        <f>IF(fact_trades[[#This Row],[side]]="BUY",-fact_trades[[#This Row],[Transaction_value]],fact_trades[[#This Row],[Transaction_value]])</f>
        <v>-73303.12</v>
      </c>
      <c r="J133" s="9" t="str">
        <f>IF(fact_trades[[#This Row],[P&amp;L AMT]]&lt;0,"LOSS","PROFIT")</f>
        <v>LOSS</v>
      </c>
      <c r="K133">
        <f>IF(fact_trades[[#This Row],[side]]="BUY",fact_trades[[#This Row],[quantity]],-fact_trades[[#This Row],[quantity]])</f>
        <v>88</v>
      </c>
      <c r="L133">
        <v>832.99</v>
      </c>
      <c r="M133">
        <v>36.65</v>
      </c>
      <c r="N133" t="s">
        <v>149</v>
      </c>
      <c r="O133" t="s">
        <v>53</v>
      </c>
      <c r="P133" s="1">
        <v>45673</v>
      </c>
      <c r="Q133">
        <v>16</v>
      </c>
      <c r="R133" t="b">
        <v>0</v>
      </c>
      <c r="S133" t="b">
        <v>0</v>
      </c>
      <c r="T133" t="b">
        <v>0</v>
      </c>
      <c r="U133" t="b">
        <v>0</v>
      </c>
    </row>
    <row r="134" spans="1:21" x14ac:dyDescent="0.3">
      <c r="A134" t="s">
        <v>724</v>
      </c>
      <c r="B134" t="s">
        <v>366</v>
      </c>
      <c r="C134" s="2">
        <v>45673.019444444442</v>
      </c>
      <c r="D134" s="2" t="s">
        <v>1216</v>
      </c>
      <c r="E134" t="s">
        <v>21</v>
      </c>
      <c r="F134" t="s">
        <v>41</v>
      </c>
      <c r="G134">
        <v>817</v>
      </c>
      <c r="H134" s="9">
        <f>fact_trades[[#This Row],[quantity]]*fact_trades[[#This Row],[price]]</f>
        <v>198653.55000000002</v>
      </c>
      <c r="I134" s="9">
        <f>IF(fact_trades[[#This Row],[side]]="BUY",-fact_trades[[#This Row],[Transaction_value]],fact_trades[[#This Row],[Transaction_value]])</f>
        <v>-198653.55000000002</v>
      </c>
      <c r="J134" s="9" t="str">
        <f>IF(fact_trades[[#This Row],[P&amp;L AMT]]&lt;0,"LOSS","PROFIT")</f>
        <v>LOSS</v>
      </c>
      <c r="K134">
        <f>IF(fact_trades[[#This Row],[side]]="BUY",fact_trades[[#This Row],[quantity]],-fact_trades[[#This Row],[quantity]])</f>
        <v>817</v>
      </c>
      <c r="L134">
        <v>243.15</v>
      </c>
      <c r="M134">
        <v>99.33</v>
      </c>
      <c r="N134" t="s">
        <v>139</v>
      </c>
      <c r="O134" t="s">
        <v>73</v>
      </c>
      <c r="P134" s="1">
        <v>45761</v>
      </c>
      <c r="Q134">
        <v>104</v>
      </c>
      <c r="R134" t="b">
        <v>0</v>
      </c>
      <c r="S134" t="b">
        <v>0</v>
      </c>
      <c r="T134" t="b">
        <v>0</v>
      </c>
      <c r="U134" t="b">
        <v>0</v>
      </c>
    </row>
    <row r="135" spans="1:21" x14ac:dyDescent="0.3">
      <c r="A135" t="s">
        <v>725</v>
      </c>
      <c r="B135" t="s">
        <v>582</v>
      </c>
      <c r="C135" s="2">
        <v>45673.026388888888</v>
      </c>
      <c r="D135" s="2" t="s">
        <v>1216</v>
      </c>
      <c r="E135" t="s">
        <v>16</v>
      </c>
      <c r="F135" t="s">
        <v>49</v>
      </c>
      <c r="G135">
        <v>189</v>
      </c>
      <c r="H135" s="9">
        <f>fact_trades[[#This Row],[quantity]]*fact_trades[[#This Row],[price]]</f>
        <v>145422.26999999999</v>
      </c>
      <c r="I135" s="9">
        <f>IF(fact_trades[[#This Row],[side]]="BUY",-fact_trades[[#This Row],[Transaction_value]],fact_trades[[#This Row],[Transaction_value]])</f>
        <v>145422.26999999999</v>
      </c>
      <c r="J135" s="9" t="str">
        <f>IF(fact_trades[[#This Row],[P&amp;L AMT]]&lt;0,"LOSS","PROFIT")</f>
        <v>PROFIT</v>
      </c>
      <c r="K135">
        <f>IF(fact_trades[[#This Row],[side]]="BUY",fact_trades[[#This Row],[quantity]],-fact_trades[[#This Row],[quantity]])</f>
        <v>-189</v>
      </c>
      <c r="L135">
        <v>769.43</v>
      </c>
      <c r="M135">
        <v>72.709999999999994</v>
      </c>
      <c r="N135" t="s">
        <v>70</v>
      </c>
      <c r="O135" t="s">
        <v>45</v>
      </c>
      <c r="P135" s="1">
        <v>45691</v>
      </c>
      <c r="Q135">
        <v>34</v>
      </c>
      <c r="R135" t="b">
        <v>0</v>
      </c>
      <c r="S135" t="b">
        <v>0</v>
      </c>
      <c r="T135" t="b">
        <v>0</v>
      </c>
      <c r="U135" t="b">
        <v>0</v>
      </c>
    </row>
    <row r="136" spans="1:21" x14ac:dyDescent="0.3">
      <c r="A136" t="s">
        <v>726</v>
      </c>
      <c r="B136" t="s">
        <v>141</v>
      </c>
      <c r="C136" s="2">
        <v>45723.009722222225</v>
      </c>
      <c r="D136" s="2" t="s">
        <v>1218</v>
      </c>
      <c r="E136" t="s">
        <v>16</v>
      </c>
      <c r="F136" t="s">
        <v>41</v>
      </c>
      <c r="G136">
        <v>28</v>
      </c>
      <c r="H136" s="9">
        <f>fact_trades[[#This Row],[quantity]]*fact_trades[[#This Row],[price]]</f>
        <v>21134.399999999998</v>
      </c>
      <c r="I136" s="9">
        <f>IF(fact_trades[[#This Row],[side]]="BUY",-fact_trades[[#This Row],[Transaction_value]],fact_trades[[#This Row],[Transaction_value]])</f>
        <v>-21134.399999999998</v>
      </c>
      <c r="J136" s="9" t="str">
        <f>IF(fact_trades[[#This Row],[P&amp;L AMT]]&lt;0,"LOSS","PROFIT")</f>
        <v>LOSS</v>
      </c>
      <c r="K136">
        <f>IF(fact_trades[[#This Row],[side]]="BUY",fact_trades[[#This Row],[quantity]],-fact_trades[[#This Row],[quantity]])</f>
        <v>28</v>
      </c>
      <c r="L136">
        <v>754.8</v>
      </c>
      <c r="M136">
        <v>10.57</v>
      </c>
      <c r="N136" t="s">
        <v>66</v>
      </c>
      <c r="O136" t="s">
        <v>56</v>
      </c>
      <c r="P136" s="1">
        <v>45663</v>
      </c>
      <c r="Q136">
        <v>6</v>
      </c>
      <c r="R136" t="b">
        <v>0</v>
      </c>
      <c r="S136" t="b">
        <v>0</v>
      </c>
      <c r="T136" t="b">
        <v>0</v>
      </c>
      <c r="U136" t="b">
        <v>0</v>
      </c>
    </row>
    <row r="137" spans="1:21" x14ac:dyDescent="0.3">
      <c r="A137" t="s">
        <v>727</v>
      </c>
      <c r="B137" t="s">
        <v>383</v>
      </c>
      <c r="C137" s="2">
        <v>45827.03402777778</v>
      </c>
      <c r="D137" s="2" t="s">
        <v>1216</v>
      </c>
      <c r="E137" t="s">
        <v>16</v>
      </c>
      <c r="F137" t="s">
        <v>41</v>
      </c>
      <c r="G137">
        <v>590</v>
      </c>
      <c r="H137" s="9">
        <f>fact_trades[[#This Row],[quantity]]*fact_trades[[#This Row],[price]]</f>
        <v>446624.1</v>
      </c>
      <c r="I137" s="9">
        <f>IF(fact_trades[[#This Row],[side]]="BUY",-fact_trades[[#This Row],[Transaction_value]],fact_trades[[#This Row],[Transaction_value]])</f>
        <v>-446624.1</v>
      </c>
      <c r="J137" s="9" t="str">
        <f>IF(fact_trades[[#This Row],[P&amp;L AMT]]&lt;0,"LOSS","PROFIT")</f>
        <v>LOSS</v>
      </c>
      <c r="K137">
        <f>IF(fact_trades[[#This Row],[side]]="BUY",fact_trades[[#This Row],[quantity]],-fact_trades[[#This Row],[quantity]])</f>
        <v>590</v>
      </c>
      <c r="L137">
        <v>756.99</v>
      </c>
      <c r="M137">
        <v>223.31</v>
      </c>
      <c r="N137" t="s">
        <v>165</v>
      </c>
      <c r="O137" t="s">
        <v>67</v>
      </c>
      <c r="P137" s="1">
        <v>45789</v>
      </c>
      <c r="Q137">
        <v>132</v>
      </c>
      <c r="R137" t="b">
        <v>0</v>
      </c>
      <c r="S137" t="b">
        <v>0</v>
      </c>
      <c r="T137" t="b">
        <v>0</v>
      </c>
      <c r="U137" t="b">
        <v>0</v>
      </c>
    </row>
    <row r="138" spans="1:21" x14ac:dyDescent="0.3">
      <c r="A138" t="s">
        <v>728</v>
      </c>
      <c r="B138" t="s">
        <v>213</v>
      </c>
      <c r="C138" s="2">
        <v>45680.025694444441</v>
      </c>
      <c r="D138" s="2" t="s">
        <v>1216</v>
      </c>
      <c r="E138" t="s">
        <v>17</v>
      </c>
      <c r="F138" t="s">
        <v>41</v>
      </c>
      <c r="G138">
        <v>163</v>
      </c>
      <c r="H138" s="9">
        <f>fact_trades[[#This Row],[quantity]]*fact_trades[[#This Row],[price]]</f>
        <v>205873.88999999998</v>
      </c>
      <c r="I138" s="9">
        <f>IF(fact_trades[[#This Row],[side]]="BUY",-fact_trades[[#This Row],[Transaction_value]],fact_trades[[#This Row],[Transaction_value]])</f>
        <v>-205873.88999999998</v>
      </c>
      <c r="J138" s="9" t="str">
        <f>IF(fact_trades[[#This Row],[P&amp;L AMT]]&lt;0,"LOSS","PROFIT")</f>
        <v>LOSS</v>
      </c>
      <c r="K138">
        <f>IF(fact_trades[[#This Row],[side]]="BUY",fact_trades[[#This Row],[quantity]],-fact_trades[[#This Row],[quantity]])</f>
        <v>163</v>
      </c>
      <c r="L138">
        <v>1263.03</v>
      </c>
      <c r="M138">
        <v>102.94</v>
      </c>
      <c r="N138" t="s">
        <v>121</v>
      </c>
      <c r="O138" t="s">
        <v>109</v>
      </c>
      <c r="P138" s="1">
        <v>45742</v>
      </c>
      <c r="Q138">
        <v>85</v>
      </c>
      <c r="R138" t="b">
        <v>0</v>
      </c>
      <c r="S138" t="b">
        <v>0</v>
      </c>
      <c r="T138" t="b">
        <v>0</v>
      </c>
      <c r="U138" t="b">
        <v>0</v>
      </c>
    </row>
    <row r="139" spans="1:21" x14ac:dyDescent="0.3">
      <c r="A139" t="s">
        <v>729</v>
      </c>
      <c r="B139" t="s">
        <v>437</v>
      </c>
      <c r="C139" s="2">
        <v>45677.032638888886</v>
      </c>
      <c r="D139" s="2" t="s">
        <v>1215</v>
      </c>
      <c r="E139" t="s">
        <v>16</v>
      </c>
      <c r="F139" t="s">
        <v>49</v>
      </c>
      <c r="G139">
        <v>787</v>
      </c>
      <c r="H139" s="9">
        <f>fact_trades[[#This Row],[quantity]]*fact_trades[[#This Row],[price]]</f>
        <v>597789.46000000008</v>
      </c>
      <c r="I139" s="9">
        <f>IF(fact_trades[[#This Row],[side]]="BUY",-fact_trades[[#This Row],[Transaction_value]],fact_trades[[#This Row],[Transaction_value]])</f>
        <v>597789.46000000008</v>
      </c>
      <c r="J139" s="9" t="str">
        <f>IF(fact_trades[[#This Row],[P&amp;L AMT]]&lt;0,"LOSS","PROFIT")</f>
        <v>PROFIT</v>
      </c>
      <c r="K139">
        <f>IF(fact_trades[[#This Row],[side]]="BUY",fact_trades[[#This Row],[quantity]],-fact_trades[[#This Row],[quantity]])</f>
        <v>-787</v>
      </c>
      <c r="L139">
        <v>759.58</v>
      </c>
      <c r="M139">
        <v>298.89</v>
      </c>
      <c r="N139" t="s">
        <v>55</v>
      </c>
      <c r="O139" t="s">
        <v>45</v>
      </c>
      <c r="P139" s="1">
        <v>45723</v>
      </c>
      <c r="Q139">
        <v>66</v>
      </c>
      <c r="R139" t="b">
        <v>0</v>
      </c>
      <c r="S139" t="b">
        <v>0</v>
      </c>
      <c r="T139" t="b">
        <v>0</v>
      </c>
      <c r="U139" t="b">
        <v>0</v>
      </c>
    </row>
    <row r="140" spans="1:21" x14ac:dyDescent="0.3">
      <c r="A140" t="s">
        <v>730</v>
      </c>
      <c r="B140" t="s">
        <v>411</v>
      </c>
      <c r="C140" s="2">
        <v>45818.02847222222</v>
      </c>
      <c r="D140" s="2" t="s">
        <v>1214</v>
      </c>
      <c r="E140" t="s">
        <v>22</v>
      </c>
      <c r="F140" t="s">
        <v>41</v>
      </c>
      <c r="G140">
        <v>778</v>
      </c>
      <c r="H140" s="9">
        <f>fact_trades[[#This Row],[quantity]]*fact_trades[[#This Row],[price]]</f>
        <v>478602.25999999995</v>
      </c>
      <c r="I140" s="9">
        <f>IF(fact_trades[[#This Row],[side]]="BUY",-fact_trades[[#This Row],[Transaction_value]],fact_trades[[#This Row],[Transaction_value]])</f>
        <v>-478602.25999999995</v>
      </c>
      <c r="J140" s="9" t="str">
        <f>IF(fact_trades[[#This Row],[P&amp;L AMT]]&lt;0,"LOSS","PROFIT")</f>
        <v>LOSS</v>
      </c>
      <c r="K140">
        <f>IF(fact_trades[[#This Row],[side]]="BUY",fact_trades[[#This Row],[quantity]],-fact_trades[[#This Row],[quantity]])</f>
        <v>778</v>
      </c>
      <c r="L140">
        <v>615.16999999999996</v>
      </c>
      <c r="M140">
        <v>239.3</v>
      </c>
      <c r="N140" t="s">
        <v>103</v>
      </c>
      <c r="O140" t="s">
        <v>45</v>
      </c>
      <c r="P140" s="1">
        <v>45771</v>
      </c>
      <c r="Q140">
        <v>114</v>
      </c>
      <c r="R140" t="b">
        <v>0</v>
      </c>
      <c r="S140" t="b">
        <v>0</v>
      </c>
      <c r="T140" t="b">
        <v>0</v>
      </c>
      <c r="U140" t="b">
        <v>0</v>
      </c>
    </row>
    <row r="141" spans="1:21" x14ac:dyDescent="0.3">
      <c r="A141" t="s">
        <v>731</v>
      </c>
      <c r="B141" t="s">
        <v>414</v>
      </c>
      <c r="C141" s="2">
        <v>45771.011805555558</v>
      </c>
      <c r="D141" s="2" t="s">
        <v>1216</v>
      </c>
      <c r="E141" t="s">
        <v>18</v>
      </c>
      <c r="F141" t="s">
        <v>49</v>
      </c>
      <c r="G141">
        <v>206</v>
      </c>
      <c r="H141" s="9">
        <f>fact_trades[[#This Row],[quantity]]*fact_trades[[#This Row],[price]]</f>
        <v>443264.62</v>
      </c>
      <c r="I141" s="9">
        <f>IF(fact_trades[[#This Row],[side]]="BUY",-fact_trades[[#This Row],[Transaction_value]],fact_trades[[#This Row],[Transaction_value]])</f>
        <v>443264.62</v>
      </c>
      <c r="J141" s="9" t="str">
        <f>IF(fact_trades[[#This Row],[P&amp;L AMT]]&lt;0,"LOSS","PROFIT")</f>
        <v>PROFIT</v>
      </c>
      <c r="K141">
        <f>IF(fact_trades[[#This Row],[side]]="BUY",fact_trades[[#This Row],[quantity]],-fact_trades[[#This Row],[quantity]])</f>
        <v>-206</v>
      </c>
      <c r="L141">
        <v>2151.77</v>
      </c>
      <c r="M141">
        <v>221.63</v>
      </c>
      <c r="N141" t="s">
        <v>79</v>
      </c>
      <c r="O141" t="s">
        <v>109</v>
      </c>
      <c r="P141" s="1">
        <v>45814</v>
      </c>
      <c r="Q141">
        <v>157</v>
      </c>
      <c r="R141" t="b">
        <v>0</v>
      </c>
      <c r="S141" t="b">
        <v>0</v>
      </c>
      <c r="T141" t="b">
        <v>0</v>
      </c>
      <c r="U141" t="b">
        <v>0</v>
      </c>
    </row>
    <row r="142" spans="1:21" x14ac:dyDescent="0.3">
      <c r="A142" t="s">
        <v>732</v>
      </c>
      <c r="B142" t="s">
        <v>438</v>
      </c>
      <c r="C142" s="2">
        <v>45832.004166666666</v>
      </c>
      <c r="D142" s="2" t="s">
        <v>1214</v>
      </c>
      <c r="E142" t="s">
        <v>20</v>
      </c>
      <c r="F142" t="s">
        <v>49</v>
      </c>
      <c r="G142">
        <v>316</v>
      </c>
      <c r="H142" s="9">
        <f>fact_trades[[#This Row],[quantity]]*fact_trades[[#This Row],[price]]</f>
        <v>82166.319999999992</v>
      </c>
      <c r="I142" s="9">
        <f>IF(fact_trades[[#This Row],[side]]="BUY",-fact_trades[[#This Row],[Transaction_value]],fact_trades[[#This Row],[Transaction_value]])</f>
        <v>82166.319999999992</v>
      </c>
      <c r="J142" s="9" t="str">
        <f>IF(fact_trades[[#This Row],[P&amp;L AMT]]&lt;0,"LOSS","PROFIT")</f>
        <v>PROFIT</v>
      </c>
      <c r="K142">
        <f>IF(fact_trades[[#This Row],[side]]="BUY",fact_trades[[#This Row],[quantity]],-fact_trades[[#This Row],[quantity]])</f>
        <v>-316</v>
      </c>
      <c r="L142">
        <v>260.02</v>
      </c>
      <c r="M142">
        <v>41.08</v>
      </c>
      <c r="N142" t="s">
        <v>121</v>
      </c>
      <c r="O142" t="s">
        <v>53</v>
      </c>
      <c r="P142" s="1">
        <v>45706</v>
      </c>
      <c r="Q142">
        <v>49</v>
      </c>
      <c r="R142" t="b">
        <v>0</v>
      </c>
      <c r="S142" t="b">
        <v>0</v>
      </c>
      <c r="T142" t="b">
        <v>0</v>
      </c>
      <c r="U142" t="b">
        <v>0</v>
      </c>
    </row>
    <row r="143" spans="1:21" x14ac:dyDescent="0.3">
      <c r="A143" t="s">
        <v>733</v>
      </c>
      <c r="B143" t="s">
        <v>507</v>
      </c>
      <c r="C143" s="2">
        <v>45671.025000000001</v>
      </c>
      <c r="D143" s="2" t="s">
        <v>1214</v>
      </c>
      <c r="E143" t="s">
        <v>23</v>
      </c>
      <c r="F143" t="s">
        <v>41</v>
      </c>
      <c r="G143">
        <v>478</v>
      </c>
      <c r="H143" s="9">
        <f>fact_trades[[#This Row],[quantity]]*fact_trades[[#This Row],[price]]</f>
        <v>475179.8</v>
      </c>
      <c r="I143" s="9">
        <f>IF(fact_trades[[#This Row],[side]]="BUY",-fact_trades[[#This Row],[Transaction_value]],fact_trades[[#This Row],[Transaction_value]])</f>
        <v>-475179.8</v>
      </c>
      <c r="J143" s="9" t="str">
        <f>IF(fact_trades[[#This Row],[P&amp;L AMT]]&lt;0,"LOSS","PROFIT")</f>
        <v>LOSS</v>
      </c>
      <c r="K143">
        <f>IF(fact_trades[[#This Row],[side]]="BUY",fact_trades[[#This Row],[quantity]],-fact_trades[[#This Row],[quantity]])</f>
        <v>478</v>
      </c>
      <c r="L143">
        <v>994.1</v>
      </c>
      <c r="M143">
        <v>237.59</v>
      </c>
      <c r="N143" t="s">
        <v>91</v>
      </c>
      <c r="O143" t="s">
        <v>94</v>
      </c>
      <c r="P143" s="1">
        <v>45813</v>
      </c>
      <c r="Q143">
        <v>156</v>
      </c>
      <c r="R143" t="b">
        <v>0</v>
      </c>
      <c r="S143" t="b">
        <v>0</v>
      </c>
      <c r="T143" t="b">
        <v>0</v>
      </c>
      <c r="U143" t="b">
        <v>0</v>
      </c>
    </row>
    <row r="144" spans="1:21" x14ac:dyDescent="0.3">
      <c r="A144" t="s">
        <v>734</v>
      </c>
      <c r="B144" t="s">
        <v>507</v>
      </c>
      <c r="C144" s="2">
        <v>45777.009722222225</v>
      </c>
      <c r="D144" s="2" t="s">
        <v>1217</v>
      </c>
      <c r="E144" t="s">
        <v>18</v>
      </c>
      <c r="F144" t="s">
        <v>41</v>
      </c>
      <c r="G144">
        <v>670</v>
      </c>
      <c r="H144" s="9">
        <f>fact_trades[[#This Row],[quantity]]*fact_trades[[#This Row],[price]]</f>
        <v>1399449.1</v>
      </c>
      <c r="I144" s="9">
        <f>IF(fact_trades[[#This Row],[side]]="BUY",-fact_trades[[#This Row],[Transaction_value]],fact_trades[[#This Row],[Transaction_value]])</f>
        <v>-1399449.1</v>
      </c>
      <c r="J144" s="9" t="str">
        <f>IF(fact_trades[[#This Row],[P&amp;L AMT]]&lt;0,"LOSS","PROFIT")</f>
        <v>LOSS</v>
      </c>
      <c r="K144">
        <f>IF(fact_trades[[#This Row],[side]]="BUY",fact_trades[[#This Row],[quantity]],-fact_trades[[#This Row],[quantity]])</f>
        <v>670</v>
      </c>
      <c r="L144">
        <v>2088.73</v>
      </c>
      <c r="M144">
        <v>699.72</v>
      </c>
      <c r="N144" t="s">
        <v>149</v>
      </c>
      <c r="O144" t="s">
        <v>109</v>
      </c>
      <c r="P144" s="1">
        <v>45790</v>
      </c>
      <c r="Q144">
        <v>133</v>
      </c>
      <c r="R144" t="b">
        <v>0</v>
      </c>
      <c r="S144" t="b">
        <v>0</v>
      </c>
      <c r="T144" t="b">
        <v>0</v>
      </c>
      <c r="U144" t="b">
        <v>0</v>
      </c>
    </row>
    <row r="145" spans="1:21" x14ac:dyDescent="0.3">
      <c r="A145" t="s">
        <v>735</v>
      </c>
      <c r="B145" t="s">
        <v>184</v>
      </c>
      <c r="C145" s="2">
        <v>45761.004166666666</v>
      </c>
      <c r="D145" s="2" t="s">
        <v>1215</v>
      </c>
      <c r="E145" t="s">
        <v>22</v>
      </c>
      <c r="F145" t="s">
        <v>49</v>
      </c>
      <c r="G145">
        <v>384</v>
      </c>
      <c r="H145" s="9">
        <f>fact_trades[[#This Row],[quantity]]*fact_trades[[#This Row],[price]]</f>
        <v>218449.91999999998</v>
      </c>
      <c r="I145" s="9">
        <f>IF(fact_trades[[#This Row],[side]]="BUY",-fact_trades[[#This Row],[Transaction_value]],fact_trades[[#This Row],[Transaction_value]])</f>
        <v>218449.91999999998</v>
      </c>
      <c r="J145" s="9" t="str">
        <f>IF(fact_trades[[#This Row],[P&amp;L AMT]]&lt;0,"LOSS","PROFIT")</f>
        <v>PROFIT</v>
      </c>
      <c r="K145">
        <f>IF(fact_trades[[#This Row],[side]]="BUY",fact_trades[[#This Row],[quantity]],-fact_trades[[#This Row],[quantity]])</f>
        <v>-384</v>
      </c>
      <c r="L145">
        <v>568.88</v>
      </c>
      <c r="M145">
        <v>109.22</v>
      </c>
      <c r="N145" t="s">
        <v>91</v>
      </c>
      <c r="O145" t="s">
        <v>73</v>
      </c>
      <c r="P145" s="1">
        <v>45736</v>
      </c>
      <c r="Q145">
        <v>79</v>
      </c>
      <c r="R145" t="b">
        <v>0</v>
      </c>
      <c r="S145" t="b">
        <v>0</v>
      </c>
      <c r="T145" t="b">
        <v>0</v>
      </c>
      <c r="U145" t="b">
        <v>0</v>
      </c>
    </row>
    <row r="146" spans="1:21" x14ac:dyDescent="0.3">
      <c r="A146" t="s">
        <v>736</v>
      </c>
      <c r="B146" t="s">
        <v>436</v>
      </c>
      <c r="C146" s="2">
        <v>45728</v>
      </c>
      <c r="D146" s="2" t="s">
        <v>1217</v>
      </c>
      <c r="E146" t="s">
        <v>20</v>
      </c>
      <c r="F146" t="s">
        <v>49</v>
      </c>
      <c r="G146">
        <v>275</v>
      </c>
      <c r="H146" s="9">
        <f>fact_trades[[#This Row],[quantity]]*fact_trades[[#This Row],[price]]</f>
        <v>68708.75</v>
      </c>
      <c r="I146" s="9">
        <f>IF(fact_trades[[#This Row],[side]]="BUY",-fact_trades[[#This Row],[Transaction_value]],fact_trades[[#This Row],[Transaction_value]])</f>
        <v>68708.75</v>
      </c>
      <c r="J146" s="9" t="str">
        <f>IF(fact_trades[[#This Row],[P&amp;L AMT]]&lt;0,"LOSS","PROFIT")</f>
        <v>PROFIT</v>
      </c>
      <c r="K146">
        <f>IF(fact_trades[[#This Row],[side]]="BUY",fact_trades[[#This Row],[quantity]],-fact_trades[[#This Row],[quantity]])</f>
        <v>-275</v>
      </c>
      <c r="L146">
        <v>249.85</v>
      </c>
      <c r="M146">
        <v>34.35</v>
      </c>
      <c r="N146" t="s">
        <v>44</v>
      </c>
      <c r="O146" t="s">
        <v>53</v>
      </c>
      <c r="P146" s="1">
        <v>45672</v>
      </c>
      <c r="Q146">
        <v>15</v>
      </c>
      <c r="R146" t="b">
        <v>0</v>
      </c>
      <c r="S146" t="b">
        <v>0</v>
      </c>
      <c r="T146" t="b">
        <v>0</v>
      </c>
      <c r="U146" t="b">
        <v>0</v>
      </c>
    </row>
    <row r="147" spans="1:21" x14ac:dyDescent="0.3">
      <c r="A147" t="s">
        <v>737</v>
      </c>
      <c r="B147" t="s">
        <v>426</v>
      </c>
      <c r="C147" s="2">
        <v>45736.027777777781</v>
      </c>
      <c r="D147" s="2" t="s">
        <v>1216</v>
      </c>
      <c r="E147" t="s">
        <v>22</v>
      </c>
      <c r="F147" t="s">
        <v>49</v>
      </c>
      <c r="G147">
        <v>765</v>
      </c>
      <c r="H147" s="9">
        <f>fact_trades[[#This Row],[quantity]]*fact_trades[[#This Row],[price]]</f>
        <v>450347.85000000003</v>
      </c>
      <c r="I147" s="9">
        <f>IF(fact_trades[[#This Row],[side]]="BUY",-fact_trades[[#This Row],[Transaction_value]],fact_trades[[#This Row],[Transaction_value]])</f>
        <v>450347.85000000003</v>
      </c>
      <c r="J147" s="9" t="str">
        <f>IF(fact_trades[[#This Row],[P&amp;L AMT]]&lt;0,"LOSS","PROFIT")</f>
        <v>PROFIT</v>
      </c>
      <c r="K147">
        <f>IF(fact_trades[[#This Row],[side]]="BUY",fact_trades[[#This Row],[quantity]],-fact_trades[[#This Row],[quantity]])</f>
        <v>-765</v>
      </c>
      <c r="L147">
        <v>588.69000000000005</v>
      </c>
      <c r="M147">
        <v>225.17</v>
      </c>
      <c r="N147" t="s">
        <v>108</v>
      </c>
      <c r="O147" t="s">
        <v>67</v>
      </c>
      <c r="P147" s="1">
        <v>45744</v>
      </c>
      <c r="Q147">
        <v>87</v>
      </c>
      <c r="R147" t="b">
        <v>0</v>
      </c>
      <c r="S147" t="b">
        <v>0</v>
      </c>
      <c r="T147" t="b">
        <v>0</v>
      </c>
      <c r="U147" t="b">
        <v>0</v>
      </c>
    </row>
    <row r="148" spans="1:21" x14ac:dyDescent="0.3">
      <c r="A148" t="s">
        <v>738</v>
      </c>
      <c r="B148" t="s">
        <v>502</v>
      </c>
      <c r="C148" s="2">
        <v>45701.025694444441</v>
      </c>
      <c r="D148" s="2" t="s">
        <v>1216</v>
      </c>
      <c r="E148" t="s">
        <v>20</v>
      </c>
      <c r="F148" t="s">
        <v>49</v>
      </c>
      <c r="G148">
        <v>755</v>
      </c>
      <c r="H148" s="9">
        <f>fact_trades[[#This Row],[quantity]]*fact_trades[[#This Row],[price]]</f>
        <v>175658.3</v>
      </c>
      <c r="I148" s="9">
        <f>IF(fact_trades[[#This Row],[side]]="BUY",-fact_trades[[#This Row],[Transaction_value]],fact_trades[[#This Row],[Transaction_value]])</f>
        <v>175658.3</v>
      </c>
      <c r="J148" s="9" t="str">
        <f>IF(fact_trades[[#This Row],[P&amp;L AMT]]&lt;0,"LOSS","PROFIT")</f>
        <v>PROFIT</v>
      </c>
      <c r="K148">
        <f>IF(fact_trades[[#This Row],[side]]="BUY",fact_trades[[#This Row],[quantity]],-fact_trades[[#This Row],[quantity]])</f>
        <v>-755</v>
      </c>
      <c r="L148">
        <v>232.66</v>
      </c>
      <c r="M148">
        <v>87.83</v>
      </c>
      <c r="N148" t="s">
        <v>100</v>
      </c>
      <c r="O148" t="s">
        <v>94</v>
      </c>
      <c r="P148" s="1">
        <v>45799</v>
      </c>
      <c r="Q148">
        <v>142</v>
      </c>
      <c r="R148" t="b">
        <v>0</v>
      </c>
      <c r="S148" t="b">
        <v>0</v>
      </c>
      <c r="T148" t="b">
        <v>0</v>
      </c>
      <c r="U148" t="b">
        <v>0</v>
      </c>
    </row>
    <row r="149" spans="1:21" x14ac:dyDescent="0.3">
      <c r="A149" t="s">
        <v>739</v>
      </c>
      <c r="B149" t="s">
        <v>464</v>
      </c>
      <c r="C149" s="2">
        <v>45702.03402777778</v>
      </c>
      <c r="D149" s="2" t="s">
        <v>1218</v>
      </c>
      <c r="E149" t="s">
        <v>22</v>
      </c>
      <c r="F149" t="s">
        <v>49</v>
      </c>
      <c r="G149">
        <v>222</v>
      </c>
      <c r="H149" s="9">
        <f>fact_trades[[#This Row],[quantity]]*fact_trades[[#This Row],[price]]</f>
        <v>120068.70000000001</v>
      </c>
      <c r="I149" s="9">
        <f>IF(fact_trades[[#This Row],[side]]="BUY",-fact_trades[[#This Row],[Transaction_value]],fact_trades[[#This Row],[Transaction_value]])</f>
        <v>120068.70000000001</v>
      </c>
      <c r="J149" s="9" t="str">
        <f>IF(fact_trades[[#This Row],[P&amp;L AMT]]&lt;0,"LOSS","PROFIT")</f>
        <v>PROFIT</v>
      </c>
      <c r="K149">
        <f>IF(fact_trades[[#This Row],[side]]="BUY",fact_trades[[#This Row],[quantity]],-fact_trades[[#This Row],[quantity]])</f>
        <v>-222</v>
      </c>
      <c r="L149">
        <v>540.85</v>
      </c>
      <c r="M149">
        <v>60.03</v>
      </c>
      <c r="N149" t="s">
        <v>82</v>
      </c>
      <c r="O149" t="s">
        <v>109</v>
      </c>
      <c r="P149" s="1">
        <v>45772</v>
      </c>
      <c r="Q149">
        <v>115</v>
      </c>
      <c r="R149" t="b">
        <v>0</v>
      </c>
      <c r="S149" t="b">
        <v>0</v>
      </c>
      <c r="T149" t="b">
        <v>0</v>
      </c>
      <c r="U149" t="b">
        <v>0</v>
      </c>
    </row>
    <row r="150" spans="1:21" x14ac:dyDescent="0.3">
      <c r="A150" t="s">
        <v>740</v>
      </c>
      <c r="B150" t="s">
        <v>365</v>
      </c>
      <c r="C150" s="2">
        <v>45817.03125</v>
      </c>
      <c r="D150" s="2" t="s">
        <v>1215</v>
      </c>
      <c r="E150" t="s">
        <v>19</v>
      </c>
      <c r="F150" t="s">
        <v>41</v>
      </c>
      <c r="G150">
        <v>767</v>
      </c>
      <c r="H150" s="9">
        <f>fact_trades[[#This Row],[quantity]]*fact_trades[[#This Row],[price]]</f>
        <v>515562.05999999994</v>
      </c>
      <c r="I150" s="9">
        <f>IF(fact_trades[[#This Row],[side]]="BUY",-fact_trades[[#This Row],[Transaction_value]],fact_trades[[#This Row],[Transaction_value]])</f>
        <v>-515562.05999999994</v>
      </c>
      <c r="J150" s="9" t="str">
        <f>IF(fact_trades[[#This Row],[P&amp;L AMT]]&lt;0,"LOSS","PROFIT")</f>
        <v>LOSS</v>
      </c>
      <c r="K150">
        <f>IF(fact_trades[[#This Row],[side]]="BUY",fact_trades[[#This Row],[quantity]],-fact_trades[[#This Row],[quantity]])</f>
        <v>767</v>
      </c>
      <c r="L150">
        <v>672.18</v>
      </c>
      <c r="M150">
        <v>257.77999999999997</v>
      </c>
      <c r="N150" t="s">
        <v>187</v>
      </c>
      <c r="O150" t="s">
        <v>67</v>
      </c>
      <c r="P150" s="1">
        <v>45698</v>
      </c>
      <c r="Q150">
        <v>41</v>
      </c>
      <c r="R150" t="b">
        <v>0</v>
      </c>
      <c r="S150" t="b">
        <v>0</v>
      </c>
      <c r="T150" t="b">
        <v>0</v>
      </c>
      <c r="U150" t="b">
        <v>0</v>
      </c>
    </row>
    <row r="151" spans="1:21" x14ac:dyDescent="0.3">
      <c r="A151" t="s">
        <v>741</v>
      </c>
      <c r="B151" t="s">
        <v>310</v>
      </c>
      <c r="C151" s="2">
        <v>45674.022222222222</v>
      </c>
      <c r="D151" s="2" t="s">
        <v>1218</v>
      </c>
      <c r="E151" t="s">
        <v>18</v>
      </c>
      <c r="F151" t="s">
        <v>41</v>
      </c>
      <c r="G151">
        <v>817</v>
      </c>
      <c r="H151" s="9">
        <f>fact_trades[[#This Row],[quantity]]*fact_trades[[#This Row],[price]]</f>
        <v>1673461.1</v>
      </c>
      <c r="I151" s="9">
        <f>IF(fact_trades[[#This Row],[side]]="BUY",-fact_trades[[#This Row],[Transaction_value]],fact_trades[[#This Row],[Transaction_value]])</f>
        <v>-1673461.1</v>
      </c>
      <c r="J151" s="9" t="str">
        <f>IF(fact_trades[[#This Row],[P&amp;L AMT]]&lt;0,"LOSS","PROFIT")</f>
        <v>LOSS</v>
      </c>
      <c r="K151">
        <f>IF(fact_trades[[#This Row],[side]]="BUY",fact_trades[[#This Row],[quantity]],-fact_trades[[#This Row],[quantity]])</f>
        <v>817</v>
      </c>
      <c r="L151">
        <v>2048.3000000000002</v>
      </c>
      <c r="M151">
        <v>836.73</v>
      </c>
      <c r="N151" t="s">
        <v>133</v>
      </c>
      <c r="O151" t="s">
        <v>94</v>
      </c>
      <c r="P151" s="1">
        <v>45658</v>
      </c>
      <c r="Q151">
        <v>1</v>
      </c>
      <c r="R151" t="b">
        <v>0</v>
      </c>
      <c r="S151" t="b">
        <v>0</v>
      </c>
      <c r="T151" t="b">
        <v>0</v>
      </c>
      <c r="U151" t="b">
        <v>0</v>
      </c>
    </row>
    <row r="152" spans="1:21" x14ac:dyDescent="0.3">
      <c r="A152" t="s">
        <v>742</v>
      </c>
      <c r="B152" t="s">
        <v>386</v>
      </c>
      <c r="C152" s="2">
        <v>45684.031944444447</v>
      </c>
      <c r="D152" s="2" t="s">
        <v>1215</v>
      </c>
      <c r="E152" t="s">
        <v>20</v>
      </c>
      <c r="F152" t="s">
        <v>41</v>
      </c>
      <c r="G152">
        <v>963</v>
      </c>
      <c r="H152" s="9">
        <f>fact_trades[[#This Row],[quantity]]*fact_trades[[#This Row],[price]]</f>
        <v>226064.25</v>
      </c>
      <c r="I152" s="9">
        <f>IF(fact_trades[[#This Row],[side]]="BUY",-fact_trades[[#This Row],[Transaction_value]],fact_trades[[#This Row],[Transaction_value]])</f>
        <v>-226064.25</v>
      </c>
      <c r="J152" s="9" t="str">
        <f>IF(fact_trades[[#This Row],[P&amp;L AMT]]&lt;0,"LOSS","PROFIT")</f>
        <v>LOSS</v>
      </c>
      <c r="K152">
        <f>IF(fact_trades[[#This Row],[side]]="BUY",fact_trades[[#This Row],[quantity]],-fact_trades[[#This Row],[quantity]])</f>
        <v>963</v>
      </c>
      <c r="L152">
        <v>234.75</v>
      </c>
      <c r="M152">
        <v>113.03</v>
      </c>
      <c r="N152" t="s">
        <v>44</v>
      </c>
      <c r="O152" t="s">
        <v>109</v>
      </c>
      <c r="P152" s="1">
        <v>45797</v>
      </c>
      <c r="Q152">
        <v>140</v>
      </c>
      <c r="R152" t="b">
        <v>0</v>
      </c>
      <c r="S152" t="b">
        <v>0</v>
      </c>
      <c r="T152" t="b">
        <v>0</v>
      </c>
      <c r="U152" t="b">
        <v>0</v>
      </c>
    </row>
    <row r="153" spans="1:21" x14ac:dyDescent="0.3">
      <c r="A153" t="s">
        <v>743</v>
      </c>
      <c r="B153" t="s">
        <v>265</v>
      </c>
      <c r="C153" s="2">
        <v>45813.031944444447</v>
      </c>
      <c r="D153" s="2" t="s">
        <v>1216</v>
      </c>
      <c r="E153" t="s">
        <v>18</v>
      </c>
      <c r="F153" t="s">
        <v>41</v>
      </c>
      <c r="G153">
        <v>14</v>
      </c>
      <c r="H153" s="9">
        <f>fact_trades[[#This Row],[quantity]]*fact_trades[[#This Row],[price]]</f>
        <v>30460.22</v>
      </c>
      <c r="I153" s="9">
        <f>IF(fact_trades[[#This Row],[side]]="BUY",-fact_trades[[#This Row],[Transaction_value]],fact_trades[[#This Row],[Transaction_value]])</f>
        <v>-30460.22</v>
      </c>
      <c r="J153" s="9" t="str">
        <f>IF(fact_trades[[#This Row],[P&amp;L AMT]]&lt;0,"LOSS","PROFIT")</f>
        <v>LOSS</v>
      </c>
      <c r="K153">
        <f>IF(fact_trades[[#This Row],[side]]="BUY",fact_trades[[#This Row],[quantity]],-fact_trades[[#This Row],[quantity]])</f>
        <v>14</v>
      </c>
      <c r="L153">
        <v>2175.73</v>
      </c>
      <c r="M153">
        <v>15.23</v>
      </c>
      <c r="N153" t="s">
        <v>156</v>
      </c>
      <c r="O153" t="s">
        <v>67</v>
      </c>
      <c r="P153" s="1">
        <v>45834</v>
      </c>
      <c r="Q153">
        <v>177</v>
      </c>
      <c r="R153" t="b">
        <v>0</v>
      </c>
      <c r="S153" t="b">
        <v>0</v>
      </c>
      <c r="T153" t="b">
        <v>0</v>
      </c>
      <c r="U153" t="b">
        <v>0</v>
      </c>
    </row>
    <row r="154" spans="1:21" x14ac:dyDescent="0.3">
      <c r="A154" t="s">
        <v>744</v>
      </c>
      <c r="B154" t="s">
        <v>547</v>
      </c>
      <c r="C154" s="2">
        <v>45783.022222222222</v>
      </c>
      <c r="D154" s="2" t="s">
        <v>1214</v>
      </c>
      <c r="E154" t="s">
        <v>23</v>
      </c>
      <c r="F154" t="s">
        <v>49</v>
      </c>
      <c r="G154">
        <v>625</v>
      </c>
      <c r="H154" s="9">
        <f>fact_trades[[#This Row],[quantity]]*fact_trades[[#This Row],[price]]</f>
        <v>850793.75</v>
      </c>
      <c r="I154" s="9">
        <f>IF(fact_trades[[#This Row],[side]]="BUY",-fact_trades[[#This Row],[Transaction_value]],fact_trades[[#This Row],[Transaction_value]])</f>
        <v>850793.75</v>
      </c>
      <c r="J154" s="9" t="str">
        <f>IF(fact_trades[[#This Row],[P&amp;L AMT]]&lt;0,"LOSS","PROFIT")</f>
        <v>PROFIT</v>
      </c>
      <c r="K154">
        <f>IF(fact_trades[[#This Row],[side]]="BUY",fact_trades[[#This Row],[quantity]],-fact_trades[[#This Row],[quantity]])</f>
        <v>-625</v>
      </c>
      <c r="L154">
        <v>1361.27</v>
      </c>
      <c r="M154">
        <v>425.4</v>
      </c>
      <c r="N154" t="s">
        <v>47</v>
      </c>
      <c r="O154" t="s">
        <v>53</v>
      </c>
      <c r="P154" s="1">
        <v>45784</v>
      </c>
      <c r="Q154">
        <v>127</v>
      </c>
      <c r="R154" t="b">
        <v>0</v>
      </c>
      <c r="S154" t="b">
        <v>0</v>
      </c>
      <c r="T154" t="b">
        <v>0</v>
      </c>
      <c r="U154" t="b">
        <v>0</v>
      </c>
    </row>
    <row r="155" spans="1:21" x14ac:dyDescent="0.3">
      <c r="A155" t="s">
        <v>745</v>
      </c>
      <c r="B155" t="s">
        <v>533</v>
      </c>
      <c r="C155" s="2">
        <v>45659.020833333336</v>
      </c>
      <c r="D155" s="2" t="s">
        <v>1216</v>
      </c>
      <c r="E155" t="s">
        <v>21</v>
      </c>
      <c r="F155" t="s">
        <v>41</v>
      </c>
      <c r="G155">
        <v>648</v>
      </c>
      <c r="H155" s="9">
        <f>fact_trades[[#This Row],[quantity]]*fact_trades[[#This Row],[price]]</f>
        <v>159051.6</v>
      </c>
      <c r="I155" s="9">
        <f>IF(fact_trades[[#This Row],[side]]="BUY",-fact_trades[[#This Row],[Transaction_value]],fact_trades[[#This Row],[Transaction_value]])</f>
        <v>-159051.6</v>
      </c>
      <c r="J155" s="9" t="str">
        <f>IF(fact_trades[[#This Row],[P&amp;L AMT]]&lt;0,"LOSS","PROFIT")</f>
        <v>LOSS</v>
      </c>
      <c r="K155">
        <f>IF(fact_trades[[#This Row],[side]]="BUY",fact_trades[[#This Row],[quantity]],-fact_trades[[#This Row],[quantity]])</f>
        <v>648</v>
      </c>
      <c r="L155">
        <v>245.45</v>
      </c>
      <c r="M155">
        <v>79.53</v>
      </c>
      <c r="N155" t="s">
        <v>52</v>
      </c>
      <c r="O155" t="s">
        <v>73</v>
      </c>
      <c r="P155" s="1">
        <v>45833</v>
      </c>
      <c r="Q155">
        <v>176</v>
      </c>
      <c r="R155" t="b">
        <v>0</v>
      </c>
      <c r="S155" t="b">
        <v>0</v>
      </c>
      <c r="T155" t="b">
        <v>0</v>
      </c>
      <c r="U155" t="b">
        <v>0</v>
      </c>
    </row>
    <row r="156" spans="1:21" x14ac:dyDescent="0.3">
      <c r="A156" t="s">
        <v>746</v>
      </c>
      <c r="B156" t="s">
        <v>218</v>
      </c>
      <c r="C156" s="2">
        <v>45758.038194444445</v>
      </c>
      <c r="D156" s="2" t="s">
        <v>1218</v>
      </c>
      <c r="E156" t="s">
        <v>16</v>
      </c>
      <c r="F156" t="s">
        <v>41</v>
      </c>
      <c r="G156">
        <v>553</v>
      </c>
      <c r="H156" s="9">
        <f>fact_trades[[#This Row],[quantity]]*fact_trades[[#This Row],[price]]</f>
        <v>453034.19</v>
      </c>
      <c r="I156" s="9">
        <f>IF(fact_trades[[#This Row],[side]]="BUY",-fact_trades[[#This Row],[Transaction_value]],fact_trades[[#This Row],[Transaction_value]])</f>
        <v>-453034.19</v>
      </c>
      <c r="J156" s="9" t="str">
        <f>IF(fact_trades[[#This Row],[P&amp;L AMT]]&lt;0,"LOSS","PROFIT")</f>
        <v>LOSS</v>
      </c>
      <c r="K156">
        <f>IF(fact_trades[[#This Row],[side]]="BUY",fact_trades[[#This Row],[quantity]],-fact_trades[[#This Row],[quantity]])</f>
        <v>553</v>
      </c>
      <c r="L156">
        <v>819.23</v>
      </c>
      <c r="M156">
        <v>226.52</v>
      </c>
      <c r="N156" t="s">
        <v>119</v>
      </c>
      <c r="O156" t="s">
        <v>73</v>
      </c>
      <c r="P156" s="1">
        <v>45789</v>
      </c>
      <c r="Q156">
        <v>132</v>
      </c>
      <c r="R156" t="b">
        <v>0</v>
      </c>
      <c r="S156" t="b">
        <v>0</v>
      </c>
      <c r="T156" t="b">
        <v>0</v>
      </c>
      <c r="U156" t="b">
        <v>0</v>
      </c>
    </row>
    <row r="157" spans="1:21" x14ac:dyDescent="0.3">
      <c r="A157" t="s">
        <v>747</v>
      </c>
      <c r="B157" t="s">
        <v>59</v>
      </c>
      <c r="C157" s="2">
        <v>45805.010416666664</v>
      </c>
      <c r="D157" s="2" t="s">
        <v>1217</v>
      </c>
      <c r="E157" t="s">
        <v>23</v>
      </c>
      <c r="F157" t="s">
        <v>41</v>
      </c>
      <c r="G157">
        <v>769</v>
      </c>
      <c r="H157" s="9">
        <f>fact_trades[[#This Row],[quantity]]*fact_trades[[#This Row],[price]]</f>
        <v>1111581.81</v>
      </c>
      <c r="I157" s="9">
        <f>IF(fact_trades[[#This Row],[side]]="BUY",-fact_trades[[#This Row],[Transaction_value]],fact_trades[[#This Row],[Transaction_value]])</f>
        <v>-1111581.81</v>
      </c>
      <c r="J157" s="9" t="str">
        <f>IF(fact_trades[[#This Row],[P&amp;L AMT]]&lt;0,"LOSS","PROFIT")</f>
        <v>LOSS</v>
      </c>
      <c r="K157">
        <f>IF(fact_trades[[#This Row],[side]]="BUY",fact_trades[[#This Row],[quantity]],-fact_trades[[#This Row],[quantity]])</f>
        <v>769</v>
      </c>
      <c r="L157">
        <v>1445.49</v>
      </c>
      <c r="M157">
        <v>555.79</v>
      </c>
      <c r="N157" t="s">
        <v>55</v>
      </c>
      <c r="O157" t="s">
        <v>61</v>
      </c>
      <c r="P157" s="1">
        <v>45680</v>
      </c>
      <c r="Q157">
        <v>23</v>
      </c>
      <c r="R157" t="b">
        <v>0</v>
      </c>
      <c r="S157" t="b">
        <v>0</v>
      </c>
      <c r="T157" t="b">
        <v>0</v>
      </c>
      <c r="U157" t="b">
        <v>0</v>
      </c>
    </row>
    <row r="158" spans="1:21" x14ac:dyDescent="0.3">
      <c r="A158" t="s">
        <v>748</v>
      </c>
      <c r="B158" t="s">
        <v>312</v>
      </c>
      <c r="C158" s="2">
        <v>45776.032638888886</v>
      </c>
      <c r="D158" s="2" t="s">
        <v>1214</v>
      </c>
      <c r="E158" t="s">
        <v>16</v>
      </c>
      <c r="F158" t="s">
        <v>41</v>
      </c>
      <c r="G158">
        <v>719</v>
      </c>
      <c r="H158" s="9">
        <f>fact_trades[[#This Row],[quantity]]*fact_trades[[#This Row],[price]]</f>
        <v>599459.06000000006</v>
      </c>
      <c r="I158" s="9">
        <f>IF(fact_trades[[#This Row],[side]]="BUY",-fact_trades[[#This Row],[Transaction_value]],fact_trades[[#This Row],[Transaction_value]])</f>
        <v>-599459.06000000006</v>
      </c>
      <c r="J158" s="9" t="str">
        <f>IF(fact_trades[[#This Row],[P&amp;L AMT]]&lt;0,"LOSS","PROFIT")</f>
        <v>LOSS</v>
      </c>
      <c r="K158">
        <f>IF(fact_trades[[#This Row],[side]]="BUY",fact_trades[[#This Row],[quantity]],-fact_trades[[#This Row],[quantity]])</f>
        <v>719</v>
      </c>
      <c r="L158">
        <v>833.74</v>
      </c>
      <c r="M158">
        <v>299.73</v>
      </c>
      <c r="N158" t="s">
        <v>91</v>
      </c>
      <c r="O158" t="s">
        <v>67</v>
      </c>
      <c r="P158" s="1">
        <v>45663</v>
      </c>
      <c r="Q158">
        <v>6</v>
      </c>
      <c r="R158" t="b">
        <v>0</v>
      </c>
      <c r="S158" t="b">
        <v>0</v>
      </c>
      <c r="T158" t="b">
        <v>0</v>
      </c>
      <c r="U158" t="b">
        <v>0</v>
      </c>
    </row>
    <row r="159" spans="1:21" x14ac:dyDescent="0.3">
      <c r="A159" t="s">
        <v>749</v>
      </c>
      <c r="B159" t="s">
        <v>536</v>
      </c>
      <c r="C159" s="2">
        <v>45828.01458333333</v>
      </c>
      <c r="D159" s="2" t="s">
        <v>1218</v>
      </c>
      <c r="E159" t="s">
        <v>23</v>
      </c>
      <c r="F159" t="s">
        <v>41</v>
      </c>
      <c r="G159">
        <v>153</v>
      </c>
      <c r="H159" s="9">
        <f>fact_trades[[#This Row],[quantity]]*fact_trades[[#This Row],[price]]</f>
        <v>218396.79</v>
      </c>
      <c r="I159" s="9">
        <f>IF(fact_trades[[#This Row],[side]]="BUY",-fact_trades[[#This Row],[Transaction_value]],fact_trades[[#This Row],[Transaction_value]])</f>
        <v>-218396.79</v>
      </c>
      <c r="J159" s="9" t="str">
        <f>IF(fact_trades[[#This Row],[P&amp;L AMT]]&lt;0,"LOSS","PROFIT")</f>
        <v>LOSS</v>
      </c>
      <c r="K159">
        <f>IF(fact_trades[[#This Row],[side]]="BUY",fact_trades[[#This Row],[quantity]],-fact_trades[[#This Row],[quantity]])</f>
        <v>153</v>
      </c>
      <c r="L159">
        <v>1427.43</v>
      </c>
      <c r="M159">
        <v>109.2</v>
      </c>
      <c r="N159" t="s">
        <v>91</v>
      </c>
      <c r="O159" t="s">
        <v>75</v>
      </c>
      <c r="P159" s="1">
        <v>45734</v>
      </c>
      <c r="Q159">
        <v>77</v>
      </c>
      <c r="R159" t="b">
        <v>0</v>
      </c>
      <c r="S159" t="b">
        <v>0</v>
      </c>
      <c r="T159" t="b">
        <v>0</v>
      </c>
      <c r="U159" t="b">
        <v>0</v>
      </c>
    </row>
    <row r="160" spans="1:21" x14ac:dyDescent="0.3">
      <c r="A160" t="s">
        <v>750</v>
      </c>
      <c r="B160" t="s">
        <v>180</v>
      </c>
      <c r="C160" s="2">
        <v>45783.004166666666</v>
      </c>
      <c r="D160" s="2" t="s">
        <v>1214</v>
      </c>
      <c r="E160" t="s">
        <v>18</v>
      </c>
      <c r="F160" t="s">
        <v>41</v>
      </c>
      <c r="G160">
        <v>366</v>
      </c>
      <c r="H160" s="9">
        <f>fact_trades[[#This Row],[quantity]]*fact_trades[[#This Row],[price]]</f>
        <v>801078.84</v>
      </c>
      <c r="I160" s="9">
        <f>IF(fact_trades[[#This Row],[side]]="BUY",-fact_trades[[#This Row],[Transaction_value]],fact_trades[[#This Row],[Transaction_value]])</f>
        <v>-801078.84</v>
      </c>
      <c r="J160" s="9" t="str">
        <f>IF(fact_trades[[#This Row],[P&amp;L AMT]]&lt;0,"LOSS","PROFIT")</f>
        <v>LOSS</v>
      </c>
      <c r="K160">
        <f>IF(fact_trades[[#This Row],[side]]="BUY",fact_trades[[#This Row],[quantity]],-fact_trades[[#This Row],[quantity]])</f>
        <v>366</v>
      </c>
      <c r="L160">
        <v>2188.7399999999998</v>
      </c>
      <c r="M160">
        <v>400.54</v>
      </c>
      <c r="N160" t="s">
        <v>58</v>
      </c>
      <c r="O160" t="s">
        <v>61</v>
      </c>
      <c r="P160" s="1">
        <v>45674</v>
      </c>
      <c r="Q160">
        <v>17</v>
      </c>
      <c r="R160" t="b">
        <v>0</v>
      </c>
      <c r="S160" t="b">
        <v>0</v>
      </c>
      <c r="T160" t="b">
        <v>0</v>
      </c>
      <c r="U160" t="b">
        <v>0</v>
      </c>
    </row>
    <row r="161" spans="1:21" x14ac:dyDescent="0.3">
      <c r="A161" t="s">
        <v>751</v>
      </c>
      <c r="B161" t="s">
        <v>147</v>
      </c>
      <c r="C161" s="2">
        <v>45764.022222222222</v>
      </c>
      <c r="D161" s="2" t="s">
        <v>1216</v>
      </c>
      <c r="E161" t="s">
        <v>22</v>
      </c>
      <c r="F161" t="s">
        <v>41</v>
      </c>
      <c r="G161">
        <v>624</v>
      </c>
      <c r="H161" s="9">
        <f>fact_trades[[#This Row],[quantity]]*fact_trades[[#This Row],[price]]</f>
        <v>361920</v>
      </c>
      <c r="I161" s="9">
        <f>IF(fact_trades[[#This Row],[side]]="BUY",-fact_trades[[#This Row],[Transaction_value]],fact_trades[[#This Row],[Transaction_value]])</f>
        <v>-361920</v>
      </c>
      <c r="J161" s="9" t="str">
        <f>IF(fact_trades[[#This Row],[P&amp;L AMT]]&lt;0,"LOSS","PROFIT")</f>
        <v>LOSS</v>
      </c>
      <c r="K161">
        <f>IF(fact_trades[[#This Row],[side]]="BUY",fact_trades[[#This Row],[quantity]],-fact_trades[[#This Row],[quantity]])</f>
        <v>624</v>
      </c>
      <c r="L161">
        <v>580</v>
      </c>
      <c r="M161">
        <v>180.96</v>
      </c>
      <c r="N161" t="s">
        <v>77</v>
      </c>
      <c r="O161" t="s">
        <v>56</v>
      </c>
      <c r="P161" s="1">
        <v>45779</v>
      </c>
      <c r="Q161">
        <v>122</v>
      </c>
      <c r="R161" t="b">
        <v>0</v>
      </c>
      <c r="S161" t="b">
        <v>0</v>
      </c>
      <c r="T161" t="b">
        <v>0</v>
      </c>
      <c r="U161" t="b">
        <v>0</v>
      </c>
    </row>
    <row r="162" spans="1:21" x14ac:dyDescent="0.3">
      <c r="A162" t="s">
        <v>752</v>
      </c>
      <c r="B162" t="s">
        <v>184</v>
      </c>
      <c r="C162" s="2">
        <v>45702.011111111111</v>
      </c>
      <c r="D162" s="2" t="s">
        <v>1218</v>
      </c>
      <c r="E162" t="s">
        <v>16</v>
      </c>
      <c r="F162" t="s">
        <v>41</v>
      </c>
      <c r="G162">
        <v>80</v>
      </c>
      <c r="H162" s="9">
        <f>fact_trades[[#This Row],[quantity]]*fact_trades[[#This Row],[price]]</f>
        <v>58476</v>
      </c>
      <c r="I162" s="9">
        <f>IF(fact_trades[[#This Row],[side]]="BUY",-fact_trades[[#This Row],[Transaction_value]],fact_trades[[#This Row],[Transaction_value]])</f>
        <v>-58476</v>
      </c>
      <c r="J162" s="9" t="str">
        <f>IF(fact_trades[[#This Row],[P&amp;L AMT]]&lt;0,"LOSS","PROFIT")</f>
        <v>LOSS</v>
      </c>
      <c r="K162">
        <f>IF(fact_trades[[#This Row],[side]]="BUY",fact_trades[[#This Row],[quantity]],-fact_trades[[#This Row],[quantity]])</f>
        <v>80</v>
      </c>
      <c r="L162">
        <v>730.95</v>
      </c>
      <c r="M162">
        <v>29.24</v>
      </c>
      <c r="N162" t="s">
        <v>165</v>
      </c>
      <c r="O162" t="s">
        <v>67</v>
      </c>
      <c r="P162" s="1">
        <v>45699</v>
      </c>
      <c r="Q162">
        <v>42</v>
      </c>
      <c r="R162" t="b">
        <v>0</v>
      </c>
      <c r="S162" t="b">
        <v>0</v>
      </c>
      <c r="T162" t="b">
        <v>0</v>
      </c>
      <c r="U162" t="b">
        <v>0</v>
      </c>
    </row>
    <row r="163" spans="1:21" x14ac:dyDescent="0.3">
      <c r="A163" t="s">
        <v>753</v>
      </c>
      <c r="B163" t="s">
        <v>458</v>
      </c>
      <c r="C163" s="2">
        <v>45664.018055555556</v>
      </c>
      <c r="D163" s="2" t="s">
        <v>1214</v>
      </c>
      <c r="E163" t="s">
        <v>19</v>
      </c>
      <c r="F163" t="s">
        <v>41</v>
      </c>
      <c r="G163">
        <v>230</v>
      </c>
      <c r="H163" s="9">
        <f>fact_trades[[#This Row],[quantity]]*fact_trades[[#This Row],[price]]</f>
        <v>141877.80000000002</v>
      </c>
      <c r="I163" s="9">
        <f>IF(fact_trades[[#This Row],[side]]="BUY",-fact_trades[[#This Row],[Transaction_value]],fact_trades[[#This Row],[Transaction_value]])</f>
        <v>-141877.80000000002</v>
      </c>
      <c r="J163" s="9" t="str">
        <f>IF(fact_trades[[#This Row],[P&amp;L AMT]]&lt;0,"LOSS","PROFIT")</f>
        <v>LOSS</v>
      </c>
      <c r="K163">
        <f>IF(fact_trades[[#This Row],[side]]="BUY",fact_trades[[#This Row],[quantity]],-fact_trades[[#This Row],[quantity]])</f>
        <v>230</v>
      </c>
      <c r="L163">
        <v>616.86</v>
      </c>
      <c r="M163">
        <v>70.94</v>
      </c>
      <c r="N163" t="s">
        <v>58</v>
      </c>
      <c r="O163" t="s">
        <v>53</v>
      </c>
      <c r="P163" s="1">
        <v>45833</v>
      </c>
      <c r="Q163">
        <v>176</v>
      </c>
      <c r="R163" t="b">
        <v>0</v>
      </c>
      <c r="S163" t="b">
        <v>0</v>
      </c>
      <c r="T163" t="b">
        <v>0</v>
      </c>
      <c r="U163" t="b">
        <v>0</v>
      </c>
    </row>
    <row r="164" spans="1:21" x14ac:dyDescent="0.3">
      <c r="A164" t="s">
        <v>754</v>
      </c>
      <c r="B164" t="s">
        <v>373</v>
      </c>
      <c r="C164" s="2">
        <v>45790.033333333333</v>
      </c>
      <c r="D164" s="2" t="s">
        <v>1214</v>
      </c>
      <c r="E164" t="s">
        <v>16</v>
      </c>
      <c r="F164" t="s">
        <v>49</v>
      </c>
      <c r="G164">
        <v>923</v>
      </c>
      <c r="H164" s="9">
        <f>fact_trades[[#This Row],[quantity]]*fact_trades[[#This Row],[price]]</f>
        <v>752134.24</v>
      </c>
      <c r="I164" s="9">
        <f>IF(fact_trades[[#This Row],[side]]="BUY",-fact_trades[[#This Row],[Transaction_value]],fact_trades[[#This Row],[Transaction_value]])</f>
        <v>752134.24</v>
      </c>
      <c r="J164" s="9" t="str">
        <f>IF(fact_trades[[#This Row],[P&amp;L AMT]]&lt;0,"LOSS","PROFIT")</f>
        <v>PROFIT</v>
      </c>
      <c r="K164">
        <f>IF(fact_trades[[#This Row],[side]]="BUY",fact_trades[[#This Row],[quantity]],-fact_trades[[#This Row],[quantity]])</f>
        <v>-923</v>
      </c>
      <c r="L164">
        <v>814.88</v>
      </c>
      <c r="M164">
        <v>376.07</v>
      </c>
      <c r="N164" t="s">
        <v>47</v>
      </c>
      <c r="O164" t="s">
        <v>75</v>
      </c>
      <c r="P164" s="1">
        <v>45832</v>
      </c>
      <c r="Q164">
        <v>175</v>
      </c>
      <c r="R164" t="b">
        <v>0</v>
      </c>
      <c r="S164" t="b">
        <v>0</v>
      </c>
      <c r="T164" t="b">
        <v>0</v>
      </c>
      <c r="U164" t="b">
        <v>0</v>
      </c>
    </row>
    <row r="165" spans="1:21" x14ac:dyDescent="0.3">
      <c r="A165" t="s">
        <v>755</v>
      </c>
      <c r="B165" t="s">
        <v>393</v>
      </c>
      <c r="C165" s="2">
        <v>45742.025000000001</v>
      </c>
      <c r="D165" s="2" t="s">
        <v>1217</v>
      </c>
      <c r="E165" t="s">
        <v>21</v>
      </c>
      <c r="F165" t="s">
        <v>41</v>
      </c>
      <c r="G165">
        <v>318</v>
      </c>
      <c r="H165" s="9">
        <f>fact_trades[[#This Row],[quantity]]*fact_trades[[#This Row],[price]]</f>
        <v>73566.12</v>
      </c>
      <c r="I165" s="9">
        <f>IF(fact_trades[[#This Row],[side]]="BUY",-fact_trades[[#This Row],[Transaction_value]],fact_trades[[#This Row],[Transaction_value]])</f>
        <v>-73566.12</v>
      </c>
      <c r="J165" s="9" t="str">
        <f>IF(fact_trades[[#This Row],[P&amp;L AMT]]&lt;0,"LOSS","PROFIT")</f>
        <v>LOSS</v>
      </c>
      <c r="K165">
        <f>IF(fact_trades[[#This Row],[side]]="BUY",fact_trades[[#This Row],[quantity]],-fact_trades[[#This Row],[quantity]])</f>
        <v>318</v>
      </c>
      <c r="L165">
        <v>231.34</v>
      </c>
      <c r="M165">
        <v>36.78</v>
      </c>
      <c r="N165" t="s">
        <v>82</v>
      </c>
      <c r="O165" t="s">
        <v>109</v>
      </c>
      <c r="P165" s="1">
        <v>45782</v>
      </c>
      <c r="Q165">
        <v>125</v>
      </c>
      <c r="R165" t="b">
        <v>0</v>
      </c>
      <c r="S165" t="b">
        <v>0</v>
      </c>
      <c r="T165" t="b">
        <v>0</v>
      </c>
      <c r="U165" t="b">
        <v>0</v>
      </c>
    </row>
    <row r="166" spans="1:21" x14ac:dyDescent="0.3">
      <c r="A166" t="s">
        <v>756</v>
      </c>
      <c r="B166" t="s">
        <v>246</v>
      </c>
      <c r="C166" s="2">
        <v>45663.038888888892</v>
      </c>
      <c r="D166" s="2" t="s">
        <v>1215</v>
      </c>
      <c r="E166" t="s">
        <v>19</v>
      </c>
      <c r="F166" t="s">
        <v>41</v>
      </c>
      <c r="G166">
        <v>870</v>
      </c>
      <c r="H166" s="9">
        <f>fact_trades[[#This Row],[quantity]]*fact_trades[[#This Row],[price]]</f>
        <v>528272.70000000007</v>
      </c>
      <c r="I166" s="9">
        <f>IF(fact_trades[[#This Row],[side]]="BUY",-fact_trades[[#This Row],[Transaction_value]],fact_trades[[#This Row],[Transaction_value]])</f>
        <v>-528272.70000000007</v>
      </c>
      <c r="J166" s="9" t="str">
        <f>IF(fact_trades[[#This Row],[P&amp;L AMT]]&lt;0,"LOSS","PROFIT")</f>
        <v>LOSS</v>
      </c>
      <c r="K166">
        <f>IF(fact_trades[[#This Row],[side]]="BUY",fact_trades[[#This Row],[quantity]],-fact_trades[[#This Row],[quantity]])</f>
        <v>870</v>
      </c>
      <c r="L166">
        <v>607.21</v>
      </c>
      <c r="M166">
        <v>264.14</v>
      </c>
      <c r="N166" t="s">
        <v>91</v>
      </c>
      <c r="O166" t="s">
        <v>94</v>
      </c>
      <c r="P166" s="1">
        <v>45693</v>
      </c>
      <c r="Q166">
        <v>36</v>
      </c>
      <c r="R166" t="b">
        <v>0</v>
      </c>
      <c r="S166" t="b">
        <v>0</v>
      </c>
      <c r="T166" t="b">
        <v>0</v>
      </c>
      <c r="U166" t="b">
        <v>0</v>
      </c>
    </row>
    <row r="167" spans="1:21" x14ac:dyDescent="0.3">
      <c r="A167" t="s">
        <v>757</v>
      </c>
      <c r="B167" t="s">
        <v>403</v>
      </c>
      <c r="C167" s="2">
        <v>45658</v>
      </c>
      <c r="D167" s="2" t="s">
        <v>1217</v>
      </c>
      <c r="E167" t="s">
        <v>18</v>
      </c>
      <c r="F167" t="s">
        <v>49</v>
      </c>
      <c r="G167">
        <v>176</v>
      </c>
      <c r="H167" s="9">
        <f>fact_trades[[#This Row],[quantity]]*fact_trades[[#This Row],[price]]</f>
        <v>345222.24</v>
      </c>
      <c r="I167" s="9">
        <f>IF(fact_trades[[#This Row],[side]]="BUY",-fact_trades[[#This Row],[Transaction_value]],fact_trades[[#This Row],[Transaction_value]])</f>
        <v>345222.24</v>
      </c>
      <c r="J167" s="9" t="str">
        <f>IF(fact_trades[[#This Row],[P&amp;L AMT]]&lt;0,"LOSS","PROFIT")</f>
        <v>PROFIT</v>
      </c>
      <c r="K167">
        <f>IF(fact_trades[[#This Row],[side]]="BUY",fact_trades[[#This Row],[quantity]],-fact_trades[[#This Row],[quantity]])</f>
        <v>-176</v>
      </c>
      <c r="L167">
        <v>1961.49</v>
      </c>
      <c r="M167">
        <v>172.61</v>
      </c>
      <c r="N167" t="s">
        <v>86</v>
      </c>
      <c r="O167" t="s">
        <v>61</v>
      </c>
      <c r="P167" s="1">
        <v>45692</v>
      </c>
      <c r="Q167">
        <v>35</v>
      </c>
      <c r="R167" t="b">
        <v>0</v>
      </c>
      <c r="S167" t="b">
        <v>0</v>
      </c>
      <c r="T167" t="b">
        <v>0</v>
      </c>
      <c r="U167" t="b">
        <v>0</v>
      </c>
    </row>
    <row r="168" spans="1:21" x14ac:dyDescent="0.3">
      <c r="A168" t="s">
        <v>758</v>
      </c>
      <c r="B168" t="s">
        <v>327</v>
      </c>
      <c r="C168" s="2">
        <v>45783.040972222225</v>
      </c>
      <c r="D168" s="2" t="s">
        <v>1214</v>
      </c>
      <c r="E168" t="s">
        <v>21</v>
      </c>
      <c r="F168" t="s">
        <v>49</v>
      </c>
      <c r="G168">
        <v>570</v>
      </c>
      <c r="H168" s="9">
        <f>fact_trades[[#This Row],[quantity]]*fact_trades[[#This Row],[price]]</f>
        <v>129486.9</v>
      </c>
      <c r="I168" s="9">
        <f>IF(fact_trades[[#This Row],[side]]="BUY",-fact_trades[[#This Row],[Transaction_value]],fact_trades[[#This Row],[Transaction_value]])</f>
        <v>129486.9</v>
      </c>
      <c r="J168" s="9" t="str">
        <f>IF(fact_trades[[#This Row],[P&amp;L AMT]]&lt;0,"LOSS","PROFIT")</f>
        <v>PROFIT</v>
      </c>
      <c r="K168">
        <f>IF(fact_trades[[#This Row],[side]]="BUY",fact_trades[[#This Row],[quantity]],-fact_trades[[#This Row],[quantity]])</f>
        <v>-570</v>
      </c>
      <c r="L168">
        <v>227.17</v>
      </c>
      <c r="M168">
        <v>64.739999999999995</v>
      </c>
      <c r="N168" t="s">
        <v>156</v>
      </c>
      <c r="O168" t="s">
        <v>61</v>
      </c>
      <c r="P168" s="1">
        <v>45749</v>
      </c>
      <c r="Q168">
        <v>92</v>
      </c>
      <c r="R168" t="b">
        <v>0</v>
      </c>
      <c r="S168" t="b">
        <v>0</v>
      </c>
      <c r="T168" t="b">
        <v>0</v>
      </c>
      <c r="U168" t="b">
        <v>0</v>
      </c>
    </row>
    <row r="169" spans="1:21" x14ac:dyDescent="0.3">
      <c r="A169" t="s">
        <v>759</v>
      </c>
      <c r="B169" t="s">
        <v>306</v>
      </c>
      <c r="C169" s="2">
        <v>45726.019444444442</v>
      </c>
      <c r="D169" s="2" t="s">
        <v>1215</v>
      </c>
      <c r="E169" t="s">
        <v>17</v>
      </c>
      <c r="F169" t="s">
        <v>41</v>
      </c>
      <c r="G169">
        <v>481</v>
      </c>
      <c r="H169" s="9">
        <f>fact_trades[[#This Row],[quantity]]*fact_trades[[#This Row],[price]]</f>
        <v>620826.70000000007</v>
      </c>
      <c r="I169" s="9">
        <f>IF(fact_trades[[#This Row],[side]]="BUY",-fact_trades[[#This Row],[Transaction_value]],fact_trades[[#This Row],[Transaction_value]])</f>
        <v>-620826.70000000007</v>
      </c>
      <c r="J169" s="9" t="str">
        <f>IF(fact_trades[[#This Row],[P&amp;L AMT]]&lt;0,"LOSS","PROFIT")</f>
        <v>LOSS</v>
      </c>
      <c r="K169">
        <f>IF(fact_trades[[#This Row],[side]]="BUY",fact_trades[[#This Row],[quantity]],-fact_trades[[#This Row],[quantity]])</f>
        <v>481</v>
      </c>
      <c r="L169">
        <v>1290.7</v>
      </c>
      <c r="M169">
        <v>310.41000000000003</v>
      </c>
      <c r="N169" t="s">
        <v>86</v>
      </c>
      <c r="O169" t="s">
        <v>94</v>
      </c>
      <c r="P169" s="1">
        <v>45707</v>
      </c>
      <c r="Q169">
        <v>50</v>
      </c>
      <c r="R169" t="b">
        <v>0</v>
      </c>
      <c r="S169" t="b">
        <v>0</v>
      </c>
      <c r="T169" t="b">
        <v>0</v>
      </c>
      <c r="U169" t="b">
        <v>0</v>
      </c>
    </row>
    <row r="170" spans="1:21" x14ac:dyDescent="0.3">
      <c r="A170" t="s">
        <v>760</v>
      </c>
      <c r="B170" t="s">
        <v>506</v>
      </c>
      <c r="C170" s="2">
        <v>45831.038888888892</v>
      </c>
      <c r="D170" s="2" t="s">
        <v>1215</v>
      </c>
      <c r="E170" t="s">
        <v>19</v>
      </c>
      <c r="F170" t="s">
        <v>41</v>
      </c>
      <c r="G170">
        <v>483</v>
      </c>
      <c r="H170" s="9">
        <f>fact_trades[[#This Row],[quantity]]*fact_trades[[#This Row],[price]]</f>
        <v>325430.90999999997</v>
      </c>
      <c r="I170" s="9">
        <f>IF(fact_trades[[#This Row],[side]]="BUY",-fact_trades[[#This Row],[Transaction_value]],fact_trades[[#This Row],[Transaction_value]])</f>
        <v>-325430.90999999997</v>
      </c>
      <c r="J170" s="9" t="str">
        <f>IF(fact_trades[[#This Row],[P&amp;L AMT]]&lt;0,"LOSS","PROFIT")</f>
        <v>LOSS</v>
      </c>
      <c r="K170">
        <f>IF(fact_trades[[#This Row],[side]]="BUY",fact_trades[[#This Row],[quantity]],-fact_trades[[#This Row],[quantity]])</f>
        <v>483</v>
      </c>
      <c r="L170">
        <v>673.77</v>
      </c>
      <c r="M170">
        <v>162.72</v>
      </c>
      <c r="N170" t="s">
        <v>82</v>
      </c>
      <c r="O170" t="s">
        <v>67</v>
      </c>
      <c r="P170" s="1">
        <v>45713</v>
      </c>
      <c r="Q170">
        <v>56</v>
      </c>
      <c r="R170" t="b">
        <v>0</v>
      </c>
      <c r="S170" t="b">
        <v>0</v>
      </c>
      <c r="T170" t="b">
        <v>0</v>
      </c>
      <c r="U170" t="b">
        <v>0</v>
      </c>
    </row>
    <row r="171" spans="1:21" x14ac:dyDescent="0.3">
      <c r="A171" t="s">
        <v>761</v>
      </c>
      <c r="B171" t="s">
        <v>447</v>
      </c>
      <c r="C171" s="2">
        <v>45814.021527777775</v>
      </c>
      <c r="D171" s="2" t="s">
        <v>1218</v>
      </c>
      <c r="E171" t="s">
        <v>16</v>
      </c>
      <c r="F171" t="s">
        <v>49</v>
      </c>
      <c r="G171">
        <v>863</v>
      </c>
      <c r="H171" s="9">
        <f>fact_trades[[#This Row],[quantity]]*fact_trades[[#This Row],[price]]</f>
        <v>652876.76</v>
      </c>
      <c r="I171" s="9">
        <f>IF(fact_trades[[#This Row],[side]]="BUY",-fact_trades[[#This Row],[Transaction_value]],fact_trades[[#This Row],[Transaction_value]])</f>
        <v>652876.76</v>
      </c>
      <c r="J171" s="9" t="str">
        <f>IF(fact_trades[[#This Row],[P&amp;L AMT]]&lt;0,"LOSS","PROFIT")</f>
        <v>PROFIT</v>
      </c>
      <c r="K171">
        <f>IF(fact_trades[[#This Row],[side]]="BUY",fact_trades[[#This Row],[quantity]],-fact_trades[[#This Row],[quantity]])</f>
        <v>-863</v>
      </c>
      <c r="L171">
        <v>756.52</v>
      </c>
      <c r="M171">
        <v>326.44</v>
      </c>
      <c r="N171" t="s">
        <v>149</v>
      </c>
      <c r="O171" t="s">
        <v>61</v>
      </c>
      <c r="P171" s="1">
        <v>45825</v>
      </c>
      <c r="Q171">
        <v>168</v>
      </c>
      <c r="R171" t="b">
        <v>0</v>
      </c>
      <c r="S171" t="b">
        <v>0</v>
      </c>
      <c r="T171" t="b">
        <v>0</v>
      </c>
      <c r="U171" t="b">
        <v>0</v>
      </c>
    </row>
    <row r="172" spans="1:21" x14ac:dyDescent="0.3">
      <c r="A172" t="s">
        <v>762</v>
      </c>
      <c r="B172" t="s">
        <v>521</v>
      </c>
      <c r="C172" s="2">
        <v>45735.017361111109</v>
      </c>
      <c r="D172" s="2" t="s">
        <v>1217</v>
      </c>
      <c r="E172" t="s">
        <v>21</v>
      </c>
      <c r="F172" t="s">
        <v>41</v>
      </c>
      <c r="G172">
        <v>717</v>
      </c>
      <c r="H172" s="9">
        <f>fact_trades[[#This Row],[quantity]]*fact_trades[[#This Row],[price]]</f>
        <v>170036.55000000002</v>
      </c>
      <c r="I172" s="9">
        <f>IF(fact_trades[[#This Row],[side]]="BUY",-fact_trades[[#This Row],[Transaction_value]],fact_trades[[#This Row],[Transaction_value]])</f>
        <v>-170036.55000000002</v>
      </c>
      <c r="J172" s="9" t="str">
        <f>IF(fact_trades[[#This Row],[P&amp;L AMT]]&lt;0,"LOSS","PROFIT")</f>
        <v>LOSS</v>
      </c>
      <c r="K172">
        <f>IF(fact_trades[[#This Row],[side]]="BUY",fact_trades[[#This Row],[quantity]],-fact_trades[[#This Row],[quantity]])</f>
        <v>717</v>
      </c>
      <c r="L172">
        <v>237.15</v>
      </c>
      <c r="M172">
        <v>85.02</v>
      </c>
      <c r="N172" t="s">
        <v>47</v>
      </c>
      <c r="O172" t="s">
        <v>45</v>
      </c>
      <c r="P172" s="1">
        <v>45818</v>
      </c>
      <c r="Q172">
        <v>161</v>
      </c>
      <c r="R172" t="b">
        <v>0</v>
      </c>
      <c r="S172" t="b">
        <v>0</v>
      </c>
      <c r="T172" t="b">
        <v>0</v>
      </c>
      <c r="U172" t="b">
        <v>0</v>
      </c>
    </row>
    <row r="173" spans="1:21" x14ac:dyDescent="0.3">
      <c r="A173" t="s">
        <v>763</v>
      </c>
      <c r="B173" t="s">
        <v>407</v>
      </c>
      <c r="C173" s="2">
        <v>45679.032638888886</v>
      </c>
      <c r="D173" s="2" t="s">
        <v>1217</v>
      </c>
      <c r="E173" t="s">
        <v>16</v>
      </c>
      <c r="F173" t="s">
        <v>49</v>
      </c>
      <c r="G173">
        <v>174</v>
      </c>
      <c r="H173" s="9">
        <f>fact_trades[[#This Row],[quantity]]*fact_trades[[#This Row],[price]]</f>
        <v>127373.22</v>
      </c>
      <c r="I173" s="9">
        <f>IF(fact_trades[[#This Row],[side]]="BUY",-fact_trades[[#This Row],[Transaction_value]],fact_trades[[#This Row],[Transaction_value]])</f>
        <v>127373.22</v>
      </c>
      <c r="J173" s="9" t="str">
        <f>IF(fact_trades[[#This Row],[P&amp;L AMT]]&lt;0,"LOSS","PROFIT")</f>
        <v>PROFIT</v>
      </c>
      <c r="K173">
        <f>IF(fact_trades[[#This Row],[side]]="BUY",fact_trades[[#This Row],[quantity]],-fact_trades[[#This Row],[quantity]])</f>
        <v>-174</v>
      </c>
      <c r="L173">
        <v>732.03</v>
      </c>
      <c r="M173">
        <v>63.69</v>
      </c>
      <c r="N173" t="s">
        <v>86</v>
      </c>
      <c r="O173" t="s">
        <v>88</v>
      </c>
      <c r="P173" s="1">
        <v>45791</v>
      </c>
      <c r="Q173">
        <v>134</v>
      </c>
      <c r="R173" t="b">
        <v>0</v>
      </c>
      <c r="S173" t="b">
        <v>0</v>
      </c>
      <c r="T173" t="b">
        <v>0</v>
      </c>
      <c r="U173" t="b">
        <v>0</v>
      </c>
    </row>
    <row r="174" spans="1:21" x14ac:dyDescent="0.3">
      <c r="A174" t="s">
        <v>764</v>
      </c>
      <c r="B174" t="s">
        <v>549</v>
      </c>
      <c r="C174" s="2">
        <v>45720.022222222222</v>
      </c>
      <c r="D174" s="2" t="s">
        <v>1214</v>
      </c>
      <c r="E174" t="s">
        <v>23</v>
      </c>
      <c r="F174" t="s">
        <v>49</v>
      </c>
      <c r="G174">
        <v>411</v>
      </c>
      <c r="H174" s="9">
        <f>fact_trades[[#This Row],[quantity]]*fact_trades[[#This Row],[price]]</f>
        <v>427789.35</v>
      </c>
      <c r="I174" s="9">
        <f>IF(fact_trades[[#This Row],[side]]="BUY",-fact_trades[[#This Row],[Transaction_value]],fact_trades[[#This Row],[Transaction_value]])</f>
        <v>427789.35</v>
      </c>
      <c r="J174" s="9" t="str">
        <f>IF(fact_trades[[#This Row],[P&amp;L AMT]]&lt;0,"LOSS","PROFIT")</f>
        <v>PROFIT</v>
      </c>
      <c r="K174">
        <f>IF(fact_trades[[#This Row],[side]]="BUY",fact_trades[[#This Row],[quantity]],-fact_trades[[#This Row],[quantity]])</f>
        <v>-411</v>
      </c>
      <c r="L174">
        <v>1040.8499999999999</v>
      </c>
      <c r="M174">
        <v>213.89</v>
      </c>
      <c r="N174" t="s">
        <v>98</v>
      </c>
      <c r="O174" t="s">
        <v>109</v>
      </c>
      <c r="P174" s="1">
        <v>45673</v>
      </c>
      <c r="Q174">
        <v>16</v>
      </c>
      <c r="R174" t="b">
        <v>0</v>
      </c>
      <c r="S174" t="b">
        <v>0</v>
      </c>
      <c r="T174" t="b">
        <v>0</v>
      </c>
      <c r="U174" t="b">
        <v>0</v>
      </c>
    </row>
    <row r="175" spans="1:21" x14ac:dyDescent="0.3">
      <c r="A175" t="s">
        <v>765</v>
      </c>
      <c r="B175" t="s">
        <v>114</v>
      </c>
      <c r="C175" s="2">
        <v>45820.022222222222</v>
      </c>
      <c r="D175" s="2" t="s">
        <v>1216</v>
      </c>
      <c r="E175" t="s">
        <v>17</v>
      </c>
      <c r="F175" t="s">
        <v>41</v>
      </c>
      <c r="G175">
        <v>589</v>
      </c>
      <c r="H175" s="9">
        <f>fact_trades[[#This Row],[quantity]]*fact_trades[[#This Row],[price]]</f>
        <v>735937.83</v>
      </c>
      <c r="I175" s="9">
        <f>IF(fact_trades[[#This Row],[side]]="BUY",-fact_trades[[#This Row],[Transaction_value]],fact_trades[[#This Row],[Transaction_value]])</f>
        <v>-735937.83</v>
      </c>
      <c r="J175" s="9" t="str">
        <f>IF(fact_trades[[#This Row],[P&amp;L AMT]]&lt;0,"LOSS","PROFIT")</f>
        <v>LOSS</v>
      </c>
      <c r="K175">
        <f>IF(fact_trades[[#This Row],[side]]="BUY",fact_trades[[#This Row],[quantity]],-fact_trades[[#This Row],[quantity]])</f>
        <v>589</v>
      </c>
      <c r="L175">
        <v>1249.47</v>
      </c>
      <c r="M175">
        <v>367.97</v>
      </c>
      <c r="N175" t="s">
        <v>50</v>
      </c>
      <c r="O175" t="s">
        <v>56</v>
      </c>
      <c r="P175" s="1">
        <v>45833</v>
      </c>
      <c r="Q175">
        <v>176</v>
      </c>
      <c r="R175" t="b">
        <v>0</v>
      </c>
      <c r="S175" t="b">
        <v>0</v>
      </c>
      <c r="T175" t="b">
        <v>0</v>
      </c>
      <c r="U175" t="b">
        <v>0</v>
      </c>
    </row>
    <row r="176" spans="1:21" x14ac:dyDescent="0.3">
      <c r="A176" t="s">
        <v>766</v>
      </c>
      <c r="B176" t="s">
        <v>48</v>
      </c>
      <c r="C176" s="2">
        <v>45715.003472222219</v>
      </c>
      <c r="D176" s="2" t="s">
        <v>1216</v>
      </c>
      <c r="E176" t="s">
        <v>16</v>
      </c>
      <c r="F176" t="s">
        <v>41</v>
      </c>
      <c r="G176">
        <v>306</v>
      </c>
      <c r="H176" s="9">
        <f>fact_trades[[#This Row],[quantity]]*fact_trades[[#This Row],[price]]</f>
        <v>235665.9</v>
      </c>
      <c r="I176" s="9">
        <f>IF(fact_trades[[#This Row],[side]]="BUY",-fact_trades[[#This Row],[Transaction_value]],fact_trades[[#This Row],[Transaction_value]])</f>
        <v>-235665.9</v>
      </c>
      <c r="J176" s="9" t="str">
        <f>IF(fact_trades[[#This Row],[P&amp;L AMT]]&lt;0,"LOSS","PROFIT")</f>
        <v>LOSS</v>
      </c>
      <c r="K176">
        <f>IF(fact_trades[[#This Row],[side]]="BUY",fact_trades[[#This Row],[quantity]],-fact_trades[[#This Row],[quantity]])</f>
        <v>306</v>
      </c>
      <c r="L176">
        <v>770.15</v>
      </c>
      <c r="M176">
        <v>117.83</v>
      </c>
      <c r="N176" t="s">
        <v>44</v>
      </c>
      <c r="O176" t="s">
        <v>56</v>
      </c>
      <c r="P176" s="1">
        <v>45691</v>
      </c>
      <c r="Q176">
        <v>34</v>
      </c>
      <c r="R176" t="b">
        <v>0</v>
      </c>
      <c r="S176" t="b">
        <v>0</v>
      </c>
      <c r="T176" t="b">
        <v>0</v>
      </c>
      <c r="U176" t="b">
        <v>0</v>
      </c>
    </row>
    <row r="177" spans="1:21" x14ac:dyDescent="0.3">
      <c r="A177" t="s">
        <v>767</v>
      </c>
      <c r="B177" t="s">
        <v>406</v>
      </c>
      <c r="C177" s="2">
        <v>45765.002083333333</v>
      </c>
      <c r="D177" s="2" t="s">
        <v>1218</v>
      </c>
      <c r="E177" t="s">
        <v>17</v>
      </c>
      <c r="F177" t="s">
        <v>41</v>
      </c>
      <c r="G177">
        <v>94</v>
      </c>
      <c r="H177" s="9">
        <f>fact_trades[[#This Row],[quantity]]*fact_trades[[#This Row],[price]]</f>
        <v>116476.34</v>
      </c>
      <c r="I177" s="9">
        <f>IF(fact_trades[[#This Row],[side]]="BUY",-fact_trades[[#This Row],[Transaction_value]],fact_trades[[#This Row],[Transaction_value]])</f>
        <v>-116476.34</v>
      </c>
      <c r="J177" s="9" t="str">
        <f>IF(fact_trades[[#This Row],[P&amp;L AMT]]&lt;0,"LOSS","PROFIT")</f>
        <v>LOSS</v>
      </c>
      <c r="K177">
        <f>IF(fact_trades[[#This Row],[side]]="BUY",fact_trades[[#This Row],[quantity]],-fact_trades[[#This Row],[quantity]])</f>
        <v>94</v>
      </c>
      <c r="L177">
        <v>1239.1099999999999</v>
      </c>
      <c r="M177">
        <v>58.24</v>
      </c>
      <c r="N177" t="s">
        <v>58</v>
      </c>
      <c r="O177" t="s">
        <v>61</v>
      </c>
      <c r="P177" s="1">
        <v>45757</v>
      </c>
      <c r="Q177">
        <v>100</v>
      </c>
      <c r="R177" t="b">
        <v>0</v>
      </c>
      <c r="S177" t="b">
        <v>0</v>
      </c>
      <c r="T177" t="b">
        <v>0</v>
      </c>
      <c r="U177" t="b">
        <v>0</v>
      </c>
    </row>
    <row r="178" spans="1:21" x14ac:dyDescent="0.3">
      <c r="A178" t="s">
        <v>768</v>
      </c>
      <c r="B178" t="s">
        <v>338</v>
      </c>
      <c r="C178" s="2">
        <v>45743.001388888886</v>
      </c>
      <c r="D178" s="2" t="s">
        <v>1216</v>
      </c>
      <c r="E178" t="s">
        <v>18</v>
      </c>
      <c r="F178" t="s">
        <v>49</v>
      </c>
      <c r="G178">
        <v>488</v>
      </c>
      <c r="H178" s="9">
        <f>fact_trades[[#This Row],[quantity]]*fact_trades[[#This Row],[price]]</f>
        <v>1048292.32</v>
      </c>
      <c r="I178" s="9">
        <f>IF(fact_trades[[#This Row],[side]]="BUY",-fact_trades[[#This Row],[Transaction_value]],fact_trades[[#This Row],[Transaction_value]])</f>
        <v>1048292.32</v>
      </c>
      <c r="J178" s="9" t="str">
        <f>IF(fact_trades[[#This Row],[P&amp;L AMT]]&lt;0,"LOSS","PROFIT")</f>
        <v>PROFIT</v>
      </c>
      <c r="K178">
        <f>IF(fact_trades[[#This Row],[side]]="BUY",fact_trades[[#This Row],[quantity]],-fact_trades[[#This Row],[quantity]])</f>
        <v>-488</v>
      </c>
      <c r="L178">
        <v>2148.14</v>
      </c>
      <c r="M178">
        <v>524.15</v>
      </c>
      <c r="N178" t="s">
        <v>103</v>
      </c>
      <c r="O178" t="s">
        <v>67</v>
      </c>
      <c r="P178" s="1">
        <v>45708</v>
      </c>
      <c r="Q178">
        <v>51</v>
      </c>
      <c r="R178" t="b">
        <v>0</v>
      </c>
      <c r="S178" t="b">
        <v>0</v>
      </c>
      <c r="T178" t="b">
        <v>0</v>
      </c>
      <c r="U178" t="b">
        <v>0</v>
      </c>
    </row>
    <row r="179" spans="1:21" x14ac:dyDescent="0.3">
      <c r="A179" t="s">
        <v>769</v>
      </c>
      <c r="B179" t="s">
        <v>120</v>
      </c>
      <c r="C179" s="2">
        <v>45765.018055555556</v>
      </c>
      <c r="D179" s="2" t="s">
        <v>1218</v>
      </c>
      <c r="E179" t="s">
        <v>20</v>
      </c>
      <c r="F179" t="s">
        <v>49</v>
      </c>
      <c r="G179">
        <v>618</v>
      </c>
      <c r="H179" s="9">
        <f>fact_trades[[#This Row],[quantity]]*fact_trades[[#This Row],[price]]</f>
        <v>158850.72</v>
      </c>
      <c r="I179" s="9">
        <f>IF(fact_trades[[#This Row],[side]]="BUY",-fact_trades[[#This Row],[Transaction_value]],fact_trades[[#This Row],[Transaction_value]])</f>
        <v>158850.72</v>
      </c>
      <c r="J179" s="9" t="str">
        <f>IF(fact_trades[[#This Row],[P&amp;L AMT]]&lt;0,"LOSS","PROFIT")</f>
        <v>PROFIT</v>
      </c>
      <c r="K179">
        <f>IF(fact_trades[[#This Row],[side]]="BUY",fact_trades[[#This Row],[quantity]],-fact_trades[[#This Row],[quantity]])</f>
        <v>-618</v>
      </c>
      <c r="L179">
        <v>257.04000000000002</v>
      </c>
      <c r="M179">
        <v>79.430000000000007</v>
      </c>
      <c r="N179" t="s">
        <v>66</v>
      </c>
      <c r="O179" t="s">
        <v>67</v>
      </c>
      <c r="P179" s="1">
        <v>45762</v>
      </c>
      <c r="Q179">
        <v>105</v>
      </c>
      <c r="R179" t="b">
        <v>0</v>
      </c>
      <c r="S179" t="b">
        <v>0</v>
      </c>
      <c r="T179" t="b">
        <v>0</v>
      </c>
      <c r="U179" t="b">
        <v>0</v>
      </c>
    </row>
    <row r="180" spans="1:21" x14ac:dyDescent="0.3">
      <c r="A180" t="s">
        <v>770</v>
      </c>
      <c r="B180" t="s">
        <v>157</v>
      </c>
      <c r="C180" s="2">
        <v>45671.039583333331</v>
      </c>
      <c r="D180" s="2" t="s">
        <v>1214</v>
      </c>
      <c r="E180" t="s">
        <v>22</v>
      </c>
      <c r="F180" t="s">
        <v>49</v>
      </c>
      <c r="G180">
        <v>104</v>
      </c>
      <c r="H180" s="9">
        <f>fact_trades[[#This Row],[quantity]]*fact_trades[[#This Row],[price]]</f>
        <v>51481.04</v>
      </c>
      <c r="I180" s="9">
        <f>IF(fact_trades[[#This Row],[side]]="BUY",-fact_trades[[#This Row],[Transaction_value]],fact_trades[[#This Row],[Transaction_value]])</f>
        <v>51481.04</v>
      </c>
      <c r="J180" s="9" t="str">
        <f>IF(fact_trades[[#This Row],[P&amp;L AMT]]&lt;0,"LOSS","PROFIT")</f>
        <v>PROFIT</v>
      </c>
      <c r="K180">
        <f>IF(fact_trades[[#This Row],[side]]="BUY",fact_trades[[#This Row],[quantity]],-fact_trades[[#This Row],[quantity]])</f>
        <v>-104</v>
      </c>
      <c r="L180">
        <v>495.01</v>
      </c>
      <c r="M180">
        <v>25.74</v>
      </c>
      <c r="N180" t="s">
        <v>86</v>
      </c>
      <c r="O180" t="s">
        <v>75</v>
      </c>
      <c r="P180" s="1">
        <v>45681</v>
      </c>
      <c r="Q180">
        <v>24</v>
      </c>
      <c r="R180" t="b">
        <v>0</v>
      </c>
      <c r="S180" t="b">
        <v>0</v>
      </c>
      <c r="T180" t="b">
        <v>0</v>
      </c>
      <c r="U180" t="b">
        <v>0</v>
      </c>
    </row>
    <row r="181" spans="1:21" x14ac:dyDescent="0.3">
      <c r="A181" t="s">
        <v>771</v>
      </c>
      <c r="B181" t="s">
        <v>277</v>
      </c>
      <c r="C181" s="2">
        <v>45664.005555555559</v>
      </c>
      <c r="D181" s="2" t="s">
        <v>1214</v>
      </c>
      <c r="E181" t="s">
        <v>18</v>
      </c>
      <c r="F181" t="s">
        <v>49</v>
      </c>
      <c r="G181">
        <v>641</v>
      </c>
      <c r="H181" s="9">
        <f>fact_trades[[#This Row],[quantity]]*fact_trades[[#This Row],[price]]</f>
        <v>1275205.4000000001</v>
      </c>
      <c r="I181" s="9">
        <f>IF(fact_trades[[#This Row],[side]]="BUY",-fact_trades[[#This Row],[Transaction_value]],fact_trades[[#This Row],[Transaction_value]])</f>
        <v>1275205.4000000001</v>
      </c>
      <c r="J181" s="9" t="str">
        <f>IF(fact_trades[[#This Row],[P&amp;L AMT]]&lt;0,"LOSS","PROFIT")</f>
        <v>PROFIT</v>
      </c>
      <c r="K181">
        <f>IF(fact_trades[[#This Row],[side]]="BUY",fact_trades[[#This Row],[quantity]],-fact_trades[[#This Row],[quantity]])</f>
        <v>-641</v>
      </c>
      <c r="L181">
        <v>1989.4</v>
      </c>
      <c r="M181">
        <v>637.6</v>
      </c>
      <c r="N181" t="s">
        <v>100</v>
      </c>
      <c r="O181" t="s">
        <v>109</v>
      </c>
      <c r="P181" s="1">
        <v>45751</v>
      </c>
      <c r="Q181">
        <v>94</v>
      </c>
      <c r="R181" t="b">
        <v>0</v>
      </c>
      <c r="S181" t="b">
        <v>0</v>
      </c>
      <c r="T181" t="b">
        <v>0</v>
      </c>
      <c r="U181" t="b">
        <v>0</v>
      </c>
    </row>
    <row r="182" spans="1:21" x14ac:dyDescent="0.3">
      <c r="A182" t="s">
        <v>772</v>
      </c>
      <c r="B182" t="s">
        <v>437</v>
      </c>
      <c r="C182" s="2">
        <v>45792.034722222219</v>
      </c>
      <c r="D182" s="2" t="s">
        <v>1216</v>
      </c>
      <c r="E182" t="s">
        <v>19</v>
      </c>
      <c r="F182" t="s">
        <v>49</v>
      </c>
      <c r="G182">
        <v>202</v>
      </c>
      <c r="H182" s="9">
        <f>fact_trades[[#This Row],[quantity]]*fact_trades[[#This Row],[price]]</f>
        <v>131689.85999999999</v>
      </c>
      <c r="I182" s="9">
        <f>IF(fact_trades[[#This Row],[side]]="BUY",-fact_trades[[#This Row],[Transaction_value]],fact_trades[[#This Row],[Transaction_value]])</f>
        <v>131689.85999999999</v>
      </c>
      <c r="J182" s="9" t="str">
        <f>IF(fact_trades[[#This Row],[P&amp;L AMT]]&lt;0,"LOSS","PROFIT")</f>
        <v>PROFIT</v>
      </c>
      <c r="K182">
        <f>IF(fact_trades[[#This Row],[side]]="BUY",fact_trades[[#This Row],[quantity]],-fact_trades[[#This Row],[quantity]])</f>
        <v>-202</v>
      </c>
      <c r="L182">
        <v>651.92999999999995</v>
      </c>
      <c r="M182">
        <v>65.84</v>
      </c>
      <c r="N182" t="s">
        <v>52</v>
      </c>
      <c r="O182" t="s">
        <v>94</v>
      </c>
      <c r="P182" s="1">
        <v>45784</v>
      </c>
      <c r="Q182">
        <v>127</v>
      </c>
      <c r="R182" t="b">
        <v>0</v>
      </c>
      <c r="S182" t="b">
        <v>0</v>
      </c>
      <c r="T182" t="b">
        <v>0</v>
      </c>
      <c r="U182" t="b">
        <v>0</v>
      </c>
    </row>
    <row r="183" spans="1:21" x14ac:dyDescent="0.3">
      <c r="A183" t="s">
        <v>773</v>
      </c>
      <c r="B183" t="s">
        <v>367</v>
      </c>
      <c r="C183" s="2">
        <v>45734.004861111112</v>
      </c>
      <c r="D183" s="2" t="s">
        <v>1214</v>
      </c>
      <c r="E183" t="s">
        <v>19</v>
      </c>
      <c r="F183" t="s">
        <v>41</v>
      </c>
      <c r="G183">
        <v>989</v>
      </c>
      <c r="H183" s="9">
        <f>fact_trades[[#This Row],[quantity]]*fact_trades[[#This Row],[price]]</f>
        <v>626046.89</v>
      </c>
      <c r="I183" s="9">
        <f>IF(fact_trades[[#This Row],[side]]="BUY",-fact_trades[[#This Row],[Transaction_value]],fact_trades[[#This Row],[Transaction_value]])</f>
        <v>-626046.89</v>
      </c>
      <c r="J183" s="9" t="str">
        <f>IF(fact_trades[[#This Row],[P&amp;L AMT]]&lt;0,"LOSS","PROFIT")</f>
        <v>LOSS</v>
      </c>
      <c r="K183">
        <f>IF(fact_trades[[#This Row],[side]]="BUY",fact_trades[[#This Row],[quantity]],-fact_trades[[#This Row],[quantity]])</f>
        <v>989</v>
      </c>
      <c r="L183">
        <v>633.01</v>
      </c>
      <c r="M183">
        <v>313.02</v>
      </c>
      <c r="N183" t="s">
        <v>162</v>
      </c>
      <c r="O183" t="s">
        <v>45</v>
      </c>
      <c r="P183" s="1">
        <v>45660</v>
      </c>
      <c r="Q183">
        <v>3</v>
      </c>
      <c r="R183" t="b">
        <v>0</v>
      </c>
      <c r="S183" t="b">
        <v>0</v>
      </c>
      <c r="T183" t="b">
        <v>0</v>
      </c>
      <c r="U183" t="b">
        <v>0</v>
      </c>
    </row>
    <row r="184" spans="1:21" x14ac:dyDescent="0.3">
      <c r="A184" t="s">
        <v>774</v>
      </c>
      <c r="B184" t="s">
        <v>225</v>
      </c>
      <c r="C184" s="2">
        <v>45818.040277777778</v>
      </c>
      <c r="D184" s="2" t="s">
        <v>1214</v>
      </c>
      <c r="E184" t="s">
        <v>22</v>
      </c>
      <c r="F184" t="s">
        <v>41</v>
      </c>
      <c r="G184">
        <v>382</v>
      </c>
      <c r="H184" s="9">
        <f>fact_trades[[#This Row],[quantity]]*fact_trades[[#This Row],[price]]</f>
        <v>235904.09999999998</v>
      </c>
      <c r="I184" s="9">
        <f>IF(fact_trades[[#This Row],[side]]="BUY",-fact_trades[[#This Row],[Transaction_value]],fact_trades[[#This Row],[Transaction_value]])</f>
        <v>-235904.09999999998</v>
      </c>
      <c r="J184" s="9" t="str">
        <f>IF(fact_trades[[#This Row],[P&amp;L AMT]]&lt;0,"LOSS","PROFIT")</f>
        <v>LOSS</v>
      </c>
      <c r="K184">
        <f>IF(fact_trades[[#This Row],[side]]="BUY",fact_trades[[#This Row],[quantity]],-fact_trades[[#This Row],[quantity]])</f>
        <v>382</v>
      </c>
      <c r="L184">
        <v>617.54999999999995</v>
      </c>
      <c r="M184">
        <v>117.95</v>
      </c>
      <c r="N184" t="s">
        <v>91</v>
      </c>
      <c r="O184" t="s">
        <v>45</v>
      </c>
      <c r="P184" s="1">
        <v>45707</v>
      </c>
      <c r="Q184">
        <v>50</v>
      </c>
      <c r="R184" t="b">
        <v>0</v>
      </c>
      <c r="S184" t="b">
        <v>0</v>
      </c>
      <c r="T184" t="b">
        <v>0</v>
      </c>
      <c r="U184" t="b">
        <v>0</v>
      </c>
    </row>
    <row r="185" spans="1:21" x14ac:dyDescent="0.3">
      <c r="A185" t="s">
        <v>775</v>
      </c>
      <c r="B185" t="s">
        <v>74</v>
      </c>
      <c r="C185" s="2">
        <v>45715.013888888891</v>
      </c>
      <c r="D185" s="2" t="s">
        <v>1216</v>
      </c>
      <c r="E185" t="s">
        <v>23</v>
      </c>
      <c r="F185" t="s">
        <v>41</v>
      </c>
      <c r="G185">
        <v>51</v>
      </c>
      <c r="H185" s="9">
        <f>fact_trades[[#This Row],[quantity]]*fact_trades[[#This Row],[price]]</f>
        <v>52560.09</v>
      </c>
      <c r="I185" s="9">
        <f>IF(fact_trades[[#This Row],[side]]="BUY",-fact_trades[[#This Row],[Transaction_value]],fact_trades[[#This Row],[Transaction_value]])</f>
        <v>-52560.09</v>
      </c>
      <c r="J185" s="9" t="str">
        <f>IF(fact_trades[[#This Row],[P&amp;L AMT]]&lt;0,"LOSS","PROFIT")</f>
        <v>LOSS</v>
      </c>
      <c r="K185">
        <f>IF(fact_trades[[#This Row],[side]]="BUY",fact_trades[[#This Row],[quantity]],-fact_trades[[#This Row],[quantity]])</f>
        <v>51</v>
      </c>
      <c r="L185">
        <v>1030.5899999999999</v>
      </c>
      <c r="M185">
        <v>26.28</v>
      </c>
      <c r="N185" t="s">
        <v>72</v>
      </c>
      <c r="O185" t="s">
        <v>75</v>
      </c>
      <c r="P185" s="1">
        <v>45798</v>
      </c>
      <c r="Q185">
        <v>141</v>
      </c>
      <c r="R185" t="b">
        <v>0</v>
      </c>
      <c r="S185" t="b">
        <v>0</v>
      </c>
      <c r="T185" t="b">
        <v>0</v>
      </c>
      <c r="U185" t="b">
        <v>0</v>
      </c>
    </row>
    <row r="186" spans="1:21" x14ac:dyDescent="0.3">
      <c r="A186" t="s">
        <v>776</v>
      </c>
      <c r="B186" t="s">
        <v>403</v>
      </c>
      <c r="C186" s="2">
        <v>45744.040972222225</v>
      </c>
      <c r="D186" s="2" t="s">
        <v>1218</v>
      </c>
      <c r="E186" t="s">
        <v>20</v>
      </c>
      <c r="F186" t="s">
        <v>49</v>
      </c>
      <c r="G186">
        <v>583</v>
      </c>
      <c r="H186" s="9">
        <f>fact_trades[[#This Row],[quantity]]*fact_trades[[#This Row],[price]]</f>
        <v>142526.01</v>
      </c>
      <c r="I186" s="9">
        <f>IF(fact_trades[[#This Row],[side]]="BUY",-fact_trades[[#This Row],[Transaction_value]],fact_trades[[#This Row],[Transaction_value]])</f>
        <v>142526.01</v>
      </c>
      <c r="J186" s="9" t="str">
        <f>IF(fact_trades[[#This Row],[P&amp;L AMT]]&lt;0,"LOSS","PROFIT")</f>
        <v>PROFIT</v>
      </c>
      <c r="K186">
        <f>IF(fact_trades[[#This Row],[side]]="BUY",fact_trades[[#This Row],[quantity]],-fact_trades[[#This Row],[quantity]])</f>
        <v>-583</v>
      </c>
      <c r="L186">
        <v>244.47</v>
      </c>
      <c r="M186">
        <v>71.260000000000005</v>
      </c>
      <c r="N186" t="s">
        <v>119</v>
      </c>
      <c r="O186" t="s">
        <v>56</v>
      </c>
      <c r="P186" s="1">
        <v>45688</v>
      </c>
      <c r="Q186">
        <v>31</v>
      </c>
      <c r="R186" t="b">
        <v>0</v>
      </c>
      <c r="S186" t="b">
        <v>0</v>
      </c>
      <c r="T186" t="b">
        <v>0</v>
      </c>
      <c r="U186" t="b">
        <v>0</v>
      </c>
    </row>
    <row r="187" spans="1:21" x14ac:dyDescent="0.3">
      <c r="A187" t="s">
        <v>777</v>
      </c>
      <c r="B187" t="s">
        <v>219</v>
      </c>
      <c r="C187" s="2">
        <v>45707.027083333334</v>
      </c>
      <c r="D187" s="2" t="s">
        <v>1217</v>
      </c>
      <c r="E187" t="s">
        <v>23</v>
      </c>
      <c r="F187" t="s">
        <v>49</v>
      </c>
      <c r="G187">
        <v>433</v>
      </c>
      <c r="H187" s="9">
        <f>fact_trades[[#This Row],[quantity]]*fact_trades[[#This Row],[price]]</f>
        <v>453597.81</v>
      </c>
      <c r="I187" s="9">
        <f>IF(fact_trades[[#This Row],[side]]="BUY",-fact_trades[[#This Row],[Transaction_value]],fact_trades[[#This Row],[Transaction_value]])</f>
        <v>453597.81</v>
      </c>
      <c r="J187" s="9" t="str">
        <f>IF(fact_trades[[#This Row],[P&amp;L AMT]]&lt;0,"LOSS","PROFIT")</f>
        <v>PROFIT</v>
      </c>
      <c r="K187">
        <f>IF(fact_trades[[#This Row],[side]]="BUY",fact_trades[[#This Row],[quantity]],-fact_trades[[#This Row],[quantity]])</f>
        <v>-433</v>
      </c>
      <c r="L187">
        <v>1047.57</v>
      </c>
      <c r="M187">
        <v>226.8</v>
      </c>
      <c r="N187" t="s">
        <v>103</v>
      </c>
      <c r="O187" t="s">
        <v>73</v>
      </c>
      <c r="P187" s="1">
        <v>45755</v>
      </c>
      <c r="Q187">
        <v>98</v>
      </c>
      <c r="R187" t="b">
        <v>0</v>
      </c>
      <c r="S187" t="b">
        <v>0</v>
      </c>
      <c r="T187" t="b">
        <v>0</v>
      </c>
      <c r="U187" t="b">
        <v>0</v>
      </c>
    </row>
    <row r="188" spans="1:21" x14ac:dyDescent="0.3">
      <c r="A188" t="s">
        <v>778</v>
      </c>
      <c r="B188" t="s">
        <v>384</v>
      </c>
      <c r="C188" s="2">
        <v>45698.001388888886</v>
      </c>
      <c r="D188" s="2" t="s">
        <v>1215</v>
      </c>
      <c r="E188" t="s">
        <v>22</v>
      </c>
      <c r="F188" t="s">
        <v>41</v>
      </c>
      <c r="G188">
        <v>978</v>
      </c>
      <c r="H188" s="9">
        <f>fact_trades[[#This Row],[quantity]]*fact_trades[[#This Row],[price]]</f>
        <v>517244.64</v>
      </c>
      <c r="I188" s="9">
        <f>IF(fact_trades[[#This Row],[side]]="BUY",-fact_trades[[#This Row],[Transaction_value]],fact_trades[[#This Row],[Transaction_value]])</f>
        <v>-517244.64</v>
      </c>
      <c r="J188" s="9" t="str">
        <f>IF(fact_trades[[#This Row],[P&amp;L AMT]]&lt;0,"LOSS","PROFIT")</f>
        <v>LOSS</v>
      </c>
      <c r="K188">
        <f>IF(fact_trades[[#This Row],[side]]="BUY",fact_trades[[#This Row],[quantity]],-fact_trades[[#This Row],[quantity]])</f>
        <v>978</v>
      </c>
      <c r="L188">
        <v>528.88</v>
      </c>
      <c r="M188">
        <v>258.62</v>
      </c>
      <c r="N188" t="s">
        <v>119</v>
      </c>
      <c r="O188" t="s">
        <v>94</v>
      </c>
      <c r="P188" s="1">
        <v>45757</v>
      </c>
      <c r="Q188">
        <v>100</v>
      </c>
      <c r="R188" t="b">
        <v>0</v>
      </c>
      <c r="S188" t="b">
        <v>0</v>
      </c>
      <c r="T188" t="b">
        <v>0</v>
      </c>
      <c r="U188" t="b">
        <v>0</v>
      </c>
    </row>
    <row r="189" spans="1:21" x14ac:dyDescent="0.3">
      <c r="A189" t="s">
        <v>779</v>
      </c>
      <c r="B189" t="s">
        <v>457</v>
      </c>
      <c r="C189" s="2">
        <v>45699.038194444445</v>
      </c>
      <c r="D189" s="2" t="s">
        <v>1214</v>
      </c>
      <c r="E189" t="s">
        <v>19</v>
      </c>
      <c r="F189" t="s">
        <v>41</v>
      </c>
      <c r="G189">
        <v>353</v>
      </c>
      <c r="H189" s="9">
        <f>fact_trades[[#This Row],[quantity]]*fact_trades[[#This Row],[price]]</f>
        <v>217928.08000000002</v>
      </c>
      <c r="I189" s="9">
        <f>IF(fact_trades[[#This Row],[side]]="BUY",-fact_trades[[#This Row],[Transaction_value]],fact_trades[[#This Row],[Transaction_value]])</f>
        <v>-217928.08000000002</v>
      </c>
      <c r="J189" s="9" t="str">
        <f>IF(fact_trades[[#This Row],[P&amp;L AMT]]&lt;0,"LOSS","PROFIT")</f>
        <v>LOSS</v>
      </c>
      <c r="K189">
        <f>IF(fact_trades[[#This Row],[side]]="BUY",fact_trades[[#This Row],[quantity]],-fact_trades[[#This Row],[quantity]])</f>
        <v>353</v>
      </c>
      <c r="L189">
        <v>617.36</v>
      </c>
      <c r="M189">
        <v>108.96</v>
      </c>
      <c r="N189" t="s">
        <v>156</v>
      </c>
      <c r="O189" t="s">
        <v>45</v>
      </c>
      <c r="P189" s="1">
        <v>45736</v>
      </c>
      <c r="Q189">
        <v>79</v>
      </c>
      <c r="R189" t="b">
        <v>0</v>
      </c>
      <c r="S189" t="b">
        <v>0</v>
      </c>
      <c r="T189" t="b">
        <v>0</v>
      </c>
      <c r="U189" t="b">
        <v>0</v>
      </c>
    </row>
    <row r="190" spans="1:21" x14ac:dyDescent="0.3">
      <c r="A190" t="s">
        <v>780</v>
      </c>
      <c r="B190" t="s">
        <v>408</v>
      </c>
      <c r="C190" s="2">
        <v>45694.038194444445</v>
      </c>
      <c r="D190" s="2" t="s">
        <v>1216</v>
      </c>
      <c r="E190" t="s">
        <v>17</v>
      </c>
      <c r="F190" t="s">
        <v>41</v>
      </c>
      <c r="G190">
        <v>220</v>
      </c>
      <c r="H190" s="9">
        <f>fact_trades[[#This Row],[quantity]]*fact_trades[[#This Row],[price]]</f>
        <v>264022</v>
      </c>
      <c r="I190" s="9">
        <f>IF(fact_trades[[#This Row],[side]]="BUY",-fact_trades[[#This Row],[Transaction_value]],fact_trades[[#This Row],[Transaction_value]])</f>
        <v>-264022</v>
      </c>
      <c r="J190" s="9" t="str">
        <f>IF(fact_trades[[#This Row],[P&amp;L AMT]]&lt;0,"LOSS","PROFIT")</f>
        <v>LOSS</v>
      </c>
      <c r="K190">
        <f>IF(fact_trades[[#This Row],[side]]="BUY",fact_trades[[#This Row],[quantity]],-fact_trades[[#This Row],[quantity]])</f>
        <v>220</v>
      </c>
      <c r="L190">
        <v>1200.0999999999999</v>
      </c>
      <c r="M190">
        <v>132.01</v>
      </c>
      <c r="N190" t="s">
        <v>162</v>
      </c>
      <c r="O190" t="s">
        <v>45</v>
      </c>
      <c r="P190" s="1">
        <v>45764</v>
      </c>
      <c r="Q190">
        <v>107</v>
      </c>
      <c r="R190" t="b">
        <v>0</v>
      </c>
      <c r="S190" t="b">
        <v>0</v>
      </c>
      <c r="T190" t="b">
        <v>0</v>
      </c>
      <c r="U190" t="b">
        <v>0</v>
      </c>
    </row>
    <row r="191" spans="1:21" x14ac:dyDescent="0.3">
      <c r="A191" t="s">
        <v>781</v>
      </c>
      <c r="B191" t="s">
        <v>175</v>
      </c>
      <c r="C191" s="2">
        <v>45740</v>
      </c>
      <c r="D191" s="2" t="s">
        <v>1215</v>
      </c>
      <c r="E191" t="s">
        <v>19</v>
      </c>
      <c r="F191" t="s">
        <v>41</v>
      </c>
      <c r="G191">
        <v>105</v>
      </c>
      <c r="H191" s="9">
        <f>fact_trades[[#This Row],[quantity]]*fact_trades[[#This Row],[price]]</f>
        <v>66034.5</v>
      </c>
      <c r="I191" s="9">
        <f>IF(fact_trades[[#This Row],[side]]="BUY",-fact_trades[[#This Row],[Transaction_value]],fact_trades[[#This Row],[Transaction_value]])</f>
        <v>-66034.5</v>
      </c>
      <c r="J191" s="9" t="str">
        <f>IF(fact_trades[[#This Row],[P&amp;L AMT]]&lt;0,"LOSS","PROFIT")</f>
        <v>LOSS</v>
      </c>
      <c r="K191">
        <f>IF(fact_trades[[#This Row],[side]]="BUY",fact_trades[[#This Row],[quantity]],-fact_trades[[#This Row],[quantity]])</f>
        <v>105</v>
      </c>
      <c r="L191">
        <v>628.9</v>
      </c>
      <c r="M191">
        <v>33.020000000000003</v>
      </c>
      <c r="N191" t="s">
        <v>50</v>
      </c>
      <c r="O191" t="s">
        <v>45</v>
      </c>
      <c r="P191" s="1">
        <v>45734</v>
      </c>
      <c r="Q191">
        <v>77</v>
      </c>
      <c r="R191" t="b">
        <v>0</v>
      </c>
      <c r="S191" t="b">
        <v>0</v>
      </c>
      <c r="T191" t="b">
        <v>0</v>
      </c>
      <c r="U191" t="b">
        <v>0</v>
      </c>
    </row>
    <row r="192" spans="1:21" x14ac:dyDescent="0.3">
      <c r="A192" t="s">
        <v>782</v>
      </c>
      <c r="B192" t="s">
        <v>190</v>
      </c>
      <c r="C192" s="2">
        <v>45694.01666666667</v>
      </c>
      <c r="D192" s="2" t="s">
        <v>1216</v>
      </c>
      <c r="E192" t="s">
        <v>16</v>
      </c>
      <c r="F192" t="s">
        <v>49</v>
      </c>
      <c r="G192">
        <v>741</v>
      </c>
      <c r="H192" s="9">
        <f>fact_trades[[#This Row],[quantity]]*fact_trades[[#This Row],[price]]</f>
        <v>554616.27</v>
      </c>
      <c r="I192" s="9">
        <f>IF(fact_trades[[#This Row],[side]]="BUY",-fact_trades[[#This Row],[Transaction_value]],fact_trades[[#This Row],[Transaction_value]])</f>
        <v>554616.27</v>
      </c>
      <c r="J192" s="9" t="str">
        <f>IF(fact_trades[[#This Row],[P&amp;L AMT]]&lt;0,"LOSS","PROFIT")</f>
        <v>PROFIT</v>
      </c>
      <c r="K192">
        <f>IF(fact_trades[[#This Row],[side]]="BUY",fact_trades[[#This Row],[quantity]],-fact_trades[[#This Row],[quantity]])</f>
        <v>-741</v>
      </c>
      <c r="L192">
        <v>748.47</v>
      </c>
      <c r="M192">
        <v>277.31</v>
      </c>
      <c r="N192" t="s">
        <v>52</v>
      </c>
      <c r="O192" t="s">
        <v>67</v>
      </c>
      <c r="P192" s="1">
        <v>45700</v>
      </c>
      <c r="Q192">
        <v>43</v>
      </c>
      <c r="R192" t="b">
        <v>0</v>
      </c>
      <c r="S192" t="b">
        <v>0</v>
      </c>
      <c r="T192" t="b">
        <v>0</v>
      </c>
      <c r="U192" t="b">
        <v>0</v>
      </c>
    </row>
    <row r="193" spans="1:21" x14ac:dyDescent="0.3">
      <c r="A193" t="s">
        <v>783</v>
      </c>
      <c r="B193" t="s">
        <v>353</v>
      </c>
      <c r="C193" s="2">
        <v>45709.026388888888</v>
      </c>
      <c r="D193" s="2" t="s">
        <v>1218</v>
      </c>
      <c r="E193" t="s">
        <v>16</v>
      </c>
      <c r="F193" t="s">
        <v>41</v>
      </c>
      <c r="G193">
        <v>964</v>
      </c>
      <c r="H193" s="9">
        <f>fact_trades[[#This Row],[quantity]]*fact_trades[[#This Row],[price]]</f>
        <v>764509.84</v>
      </c>
      <c r="I193" s="9">
        <f>IF(fact_trades[[#This Row],[side]]="BUY",-fact_trades[[#This Row],[Transaction_value]],fact_trades[[#This Row],[Transaction_value]])</f>
        <v>-764509.84</v>
      </c>
      <c r="J193" s="9" t="str">
        <f>IF(fact_trades[[#This Row],[P&amp;L AMT]]&lt;0,"LOSS","PROFIT")</f>
        <v>LOSS</v>
      </c>
      <c r="K193">
        <f>IF(fact_trades[[#This Row],[side]]="BUY",fact_trades[[#This Row],[quantity]],-fact_trades[[#This Row],[quantity]])</f>
        <v>964</v>
      </c>
      <c r="L193">
        <v>793.06</v>
      </c>
      <c r="M193">
        <v>382.25</v>
      </c>
      <c r="N193" t="s">
        <v>79</v>
      </c>
      <c r="O193" t="s">
        <v>45</v>
      </c>
      <c r="P193" s="1">
        <v>45807</v>
      </c>
      <c r="Q193">
        <v>150</v>
      </c>
      <c r="R193" t="b">
        <v>0</v>
      </c>
      <c r="S193" t="b">
        <v>0</v>
      </c>
      <c r="T193" t="b">
        <v>0</v>
      </c>
      <c r="U193" t="b">
        <v>0</v>
      </c>
    </row>
    <row r="194" spans="1:21" x14ac:dyDescent="0.3">
      <c r="A194" t="s">
        <v>784</v>
      </c>
      <c r="B194" t="s">
        <v>428</v>
      </c>
      <c r="C194" s="2">
        <v>45706.036805555559</v>
      </c>
      <c r="D194" s="2" t="s">
        <v>1214</v>
      </c>
      <c r="E194" t="s">
        <v>19</v>
      </c>
      <c r="F194" t="s">
        <v>49</v>
      </c>
      <c r="G194">
        <v>603</v>
      </c>
      <c r="H194" s="9">
        <f>fact_trades[[#This Row],[quantity]]*fact_trades[[#This Row],[price]]</f>
        <v>387168.21</v>
      </c>
      <c r="I194" s="9">
        <f>IF(fact_trades[[#This Row],[side]]="BUY",-fact_trades[[#This Row],[Transaction_value]],fact_trades[[#This Row],[Transaction_value]])</f>
        <v>387168.21</v>
      </c>
      <c r="J194" s="9" t="str">
        <f>IF(fact_trades[[#This Row],[P&amp;L AMT]]&lt;0,"LOSS","PROFIT")</f>
        <v>PROFIT</v>
      </c>
      <c r="K194">
        <f>IF(fact_trades[[#This Row],[side]]="BUY",fact_trades[[#This Row],[quantity]],-fact_trades[[#This Row],[quantity]])</f>
        <v>-603</v>
      </c>
      <c r="L194">
        <v>642.07000000000005</v>
      </c>
      <c r="M194">
        <v>193.58</v>
      </c>
      <c r="N194" t="s">
        <v>187</v>
      </c>
      <c r="O194" t="s">
        <v>61</v>
      </c>
      <c r="P194" s="1">
        <v>45792</v>
      </c>
      <c r="Q194">
        <v>135</v>
      </c>
      <c r="R194" t="b">
        <v>0</v>
      </c>
      <c r="S194" t="b">
        <v>0</v>
      </c>
      <c r="T194" t="b">
        <v>0</v>
      </c>
      <c r="U194" t="b">
        <v>0</v>
      </c>
    </row>
    <row r="195" spans="1:21" x14ac:dyDescent="0.3">
      <c r="A195" t="s">
        <v>785</v>
      </c>
      <c r="B195" t="s">
        <v>296</v>
      </c>
      <c r="C195" s="2">
        <v>45688.035416666666</v>
      </c>
      <c r="D195" s="2" t="s">
        <v>1218</v>
      </c>
      <c r="E195" t="s">
        <v>18</v>
      </c>
      <c r="F195" t="s">
        <v>41</v>
      </c>
      <c r="G195">
        <v>825</v>
      </c>
      <c r="H195" s="9">
        <f>fact_trades[[#This Row],[quantity]]*fact_trades[[#This Row],[price]]</f>
        <v>1727954.2499999998</v>
      </c>
      <c r="I195" s="9">
        <f>IF(fact_trades[[#This Row],[side]]="BUY",-fact_trades[[#This Row],[Transaction_value]],fact_trades[[#This Row],[Transaction_value]])</f>
        <v>-1727954.2499999998</v>
      </c>
      <c r="J195" s="9" t="str">
        <f>IF(fact_trades[[#This Row],[P&amp;L AMT]]&lt;0,"LOSS","PROFIT")</f>
        <v>LOSS</v>
      </c>
      <c r="K195">
        <f>IF(fact_trades[[#This Row],[side]]="BUY",fact_trades[[#This Row],[quantity]],-fact_trades[[#This Row],[quantity]])</f>
        <v>825</v>
      </c>
      <c r="L195">
        <v>2094.4899999999998</v>
      </c>
      <c r="M195">
        <v>863.98</v>
      </c>
      <c r="N195" t="s">
        <v>58</v>
      </c>
      <c r="O195" t="s">
        <v>75</v>
      </c>
      <c r="P195" s="1">
        <v>45670</v>
      </c>
      <c r="Q195">
        <v>13</v>
      </c>
      <c r="R195" t="b">
        <v>0</v>
      </c>
      <c r="S195" t="b">
        <v>0</v>
      </c>
      <c r="T195" t="b">
        <v>0</v>
      </c>
      <c r="U195" t="b">
        <v>0</v>
      </c>
    </row>
    <row r="196" spans="1:21" x14ac:dyDescent="0.3">
      <c r="A196" t="s">
        <v>786</v>
      </c>
      <c r="B196" t="s">
        <v>485</v>
      </c>
      <c r="C196" s="2">
        <v>45790.035416666666</v>
      </c>
      <c r="D196" s="2" t="s">
        <v>1214</v>
      </c>
      <c r="E196" t="s">
        <v>17</v>
      </c>
      <c r="F196" t="s">
        <v>49</v>
      </c>
      <c r="G196">
        <v>149</v>
      </c>
      <c r="H196" s="9">
        <f>fact_trades[[#This Row],[quantity]]*fact_trades[[#This Row],[price]]</f>
        <v>183852.59000000003</v>
      </c>
      <c r="I196" s="9">
        <f>IF(fact_trades[[#This Row],[side]]="BUY",-fact_trades[[#This Row],[Transaction_value]],fact_trades[[#This Row],[Transaction_value]])</f>
        <v>183852.59000000003</v>
      </c>
      <c r="J196" s="9" t="str">
        <f>IF(fact_trades[[#This Row],[P&amp;L AMT]]&lt;0,"LOSS","PROFIT")</f>
        <v>PROFIT</v>
      </c>
      <c r="K196">
        <f>IF(fact_trades[[#This Row],[side]]="BUY",fact_trades[[#This Row],[quantity]],-fact_trades[[#This Row],[quantity]])</f>
        <v>-149</v>
      </c>
      <c r="L196">
        <v>1233.9100000000001</v>
      </c>
      <c r="M196">
        <v>91.93</v>
      </c>
      <c r="N196" t="s">
        <v>52</v>
      </c>
      <c r="O196" t="s">
        <v>94</v>
      </c>
      <c r="P196" s="1">
        <v>45673</v>
      </c>
      <c r="Q196">
        <v>16</v>
      </c>
      <c r="R196" t="b">
        <v>0</v>
      </c>
      <c r="S196" t="b">
        <v>0</v>
      </c>
      <c r="T196" t="b">
        <v>0</v>
      </c>
      <c r="U196" t="b">
        <v>0</v>
      </c>
    </row>
    <row r="197" spans="1:21" x14ac:dyDescent="0.3">
      <c r="A197" t="s">
        <v>787</v>
      </c>
      <c r="B197" t="s">
        <v>498</v>
      </c>
      <c r="C197" s="2">
        <v>45761.006249999999</v>
      </c>
      <c r="D197" s="2" t="s">
        <v>1215</v>
      </c>
      <c r="E197" t="s">
        <v>16</v>
      </c>
      <c r="F197" t="s">
        <v>49</v>
      </c>
      <c r="G197">
        <v>472</v>
      </c>
      <c r="H197" s="9">
        <f>fact_trades[[#This Row],[quantity]]*fact_trades[[#This Row],[price]]</f>
        <v>387582.8</v>
      </c>
      <c r="I197" s="9">
        <f>IF(fact_trades[[#This Row],[side]]="BUY",-fact_trades[[#This Row],[Transaction_value]],fact_trades[[#This Row],[Transaction_value]])</f>
        <v>387582.8</v>
      </c>
      <c r="J197" s="9" t="str">
        <f>IF(fact_trades[[#This Row],[P&amp;L AMT]]&lt;0,"LOSS","PROFIT")</f>
        <v>PROFIT</v>
      </c>
      <c r="K197">
        <f>IF(fact_trades[[#This Row],[side]]="BUY",fact_trades[[#This Row],[quantity]],-fact_trades[[#This Row],[quantity]])</f>
        <v>-472</v>
      </c>
      <c r="L197">
        <v>821.15</v>
      </c>
      <c r="M197">
        <v>193.79</v>
      </c>
      <c r="N197" t="s">
        <v>91</v>
      </c>
      <c r="O197" t="s">
        <v>75</v>
      </c>
      <c r="P197" s="1">
        <v>45726</v>
      </c>
      <c r="Q197">
        <v>69</v>
      </c>
      <c r="R197" t="b">
        <v>0</v>
      </c>
      <c r="S197" t="b">
        <v>0</v>
      </c>
      <c r="T197" t="b">
        <v>0</v>
      </c>
      <c r="U197" t="b">
        <v>0</v>
      </c>
    </row>
    <row r="198" spans="1:21" x14ac:dyDescent="0.3">
      <c r="A198" t="s">
        <v>788</v>
      </c>
      <c r="B198" t="s">
        <v>291</v>
      </c>
      <c r="C198" s="2">
        <v>45714.022916666669</v>
      </c>
      <c r="D198" s="2" t="s">
        <v>1217</v>
      </c>
      <c r="E198" t="s">
        <v>20</v>
      </c>
      <c r="F198" t="s">
        <v>41</v>
      </c>
      <c r="G198">
        <v>488</v>
      </c>
      <c r="H198" s="9">
        <f>fact_trades[[#This Row],[quantity]]*fact_trades[[#This Row],[price]]</f>
        <v>114226.16</v>
      </c>
      <c r="I198" s="9">
        <f>IF(fact_trades[[#This Row],[side]]="BUY",-fact_trades[[#This Row],[Transaction_value]],fact_trades[[#This Row],[Transaction_value]])</f>
        <v>-114226.16</v>
      </c>
      <c r="J198" s="9" t="str">
        <f>IF(fact_trades[[#This Row],[P&amp;L AMT]]&lt;0,"LOSS","PROFIT")</f>
        <v>LOSS</v>
      </c>
      <c r="K198">
        <f>IF(fact_trades[[#This Row],[side]]="BUY",fact_trades[[#This Row],[quantity]],-fact_trades[[#This Row],[quantity]])</f>
        <v>488</v>
      </c>
      <c r="L198">
        <v>234.07</v>
      </c>
      <c r="M198">
        <v>57.11</v>
      </c>
      <c r="N198" t="s">
        <v>162</v>
      </c>
      <c r="O198" t="s">
        <v>56</v>
      </c>
      <c r="P198" s="1">
        <v>45723</v>
      </c>
      <c r="Q198">
        <v>66</v>
      </c>
      <c r="R198" t="b">
        <v>0</v>
      </c>
      <c r="S198" t="b">
        <v>0</v>
      </c>
      <c r="T198" t="b">
        <v>0</v>
      </c>
      <c r="U198" t="b">
        <v>0</v>
      </c>
    </row>
    <row r="199" spans="1:21" x14ac:dyDescent="0.3">
      <c r="A199" t="s">
        <v>789</v>
      </c>
      <c r="B199" t="s">
        <v>475</v>
      </c>
      <c r="C199" s="2">
        <v>45833.020833333336</v>
      </c>
      <c r="D199" s="2" t="s">
        <v>1217</v>
      </c>
      <c r="E199" t="s">
        <v>18</v>
      </c>
      <c r="F199" t="s">
        <v>41</v>
      </c>
      <c r="G199">
        <v>427</v>
      </c>
      <c r="H199" s="9">
        <f>fact_trades[[#This Row],[quantity]]*fact_trades[[#This Row],[price]]</f>
        <v>941129.35000000009</v>
      </c>
      <c r="I199" s="9">
        <f>IF(fact_trades[[#This Row],[side]]="BUY",-fact_trades[[#This Row],[Transaction_value]],fact_trades[[#This Row],[Transaction_value]])</f>
        <v>-941129.35000000009</v>
      </c>
      <c r="J199" s="9" t="str">
        <f>IF(fact_trades[[#This Row],[P&amp;L AMT]]&lt;0,"LOSS","PROFIT")</f>
        <v>LOSS</v>
      </c>
      <c r="K199">
        <f>IF(fact_trades[[#This Row],[side]]="BUY",fact_trades[[#This Row],[quantity]],-fact_trades[[#This Row],[quantity]])</f>
        <v>427</v>
      </c>
      <c r="L199">
        <v>2204.0500000000002</v>
      </c>
      <c r="M199">
        <v>470.56</v>
      </c>
      <c r="N199" t="s">
        <v>156</v>
      </c>
      <c r="O199" t="s">
        <v>61</v>
      </c>
      <c r="P199" s="1">
        <v>45819</v>
      </c>
      <c r="Q199">
        <v>162</v>
      </c>
      <c r="R199" t="b">
        <v>0</v>
      </c>
      <c r="S199" t="b">
        <v>0</v>
      </c>
      <c r="T199" t="b">
        <v>0</v>
      </c>
      <c r="U199" t="b">
        <v>0</v>
      </c>
    </row>
    <row r="200" spans="1:21" x14ac:dyDescent="0.3">
      <c r="A200" t="s">
        <v>790</v>
      </c>
      <c r="B200" t="s">
        <v>531</v>
      </c>
      <c r="C200" s="2">
        <v>45660.032638888886</v>
      </c>
      <c r="D200" s="2" t="s">
        <v>1218</v>
      </c>
      <c r="E200" t="s">
        <v>23</v>
      </c>
      <c r="F200" t="s">
        <v>49</v>
      </c>
      <c r="G200">
        <v>223</v>
      </c>
      <c r="H200" s="9">
        <f>fact_trades[[#This Row],[quantity]]*fact_trades[[#This Row],[price]]</f>
        <v>221117.87999999998</v>
      </c>
      <c r="I200" s="9">
        <f>IF(fact_trades[[#This Row],[side]]="BUY",-fact_trades[[#This Row],[Transaction_value]],fact_trades[[#This Row],[Transaction_value]])</f>
        <v>221117.87999999998</v>
      </c>
      <c r="J200" s="9" t="str">
        <f>IF(fact_trades[[#This Row],[P&amp;L AMT]]&lt;0,"LOSS","PROFIT")</f>
        <v>PROFIT</v>
      </c>
      <c r="K200">
        <f>IF(fact_trades[[#This Row],[side]]="BUY",fact_trades[[#This Row],[quantity]],-fact_trades[[#This Row],[quantity]])</f>
        <v>-223</v>
      </c>
      <c r="L200">
        <v>991.56</v>
      </c>
      <c r="M200">
        <v>110.56</v>
      </c>
      <c r="N200" t="s">
        <v>47</v>
      </c>
      <c r="O200" t="s">
        <v>53</v>
      </c>
      <c r="P200" s="1">
        <v>45740</v>
      </c>
      <c r="Q200">
        <v>83</v>
      </c>
      <c r="R200" t="b">
        <v>0</v>
      </c>
      <c r="S200" t="b">
        <v>0</v>
      </c>
      <c r="T200" t="b">
        <v>0</v>
      </c>
      <c r="U200" t="b">
        <v>0</v>
      </c>
    </row>
    <row r="201" spans="1:21" x14ac:dyDescent="0.3">
      <c r="A201" t="s">
        <v>791</v>
      </c>
      <c r="B201" t="s">
        <v>558</v>
      </c>
      <c r="C201" s="2">
        <v>45749.040972222225</v>
      </c>
      <c r="D201" s="2" t="s">
        <v>1217</v>
      </c>
      <c r="E201" t="s">
        <v>22</v>
      </c>
      <c r="F201" t="s">
        <v>41</v>
      </c>
      <c r="G201">
        <v>13</v>
      </c>
      <c r="H201" s="9">
        <f>fact_trades[[#This Row],[quantity]]*fact_trades[[#This Row],[price]]</f>
        <v>7567.56</v>
      </c>
      <c r="I201" s="9">
        <f>IF(fact_trades[[#This Row],[side]]="BUY",-fact_trades[[#This Row],[Transaction_value]],fact_trades[[#This Row],[Transaction_value]])</f>
        <v>-7567.56</v>
      </c>
      <c r="J201" s="9" t="str">
        <f>IF(fact_trades[[#This Row],[P&amp;L AMT]]&lt;0,"LOSS","PROFIT")</f>
        <v>LOSS</v>
      </c>
      <c r="K201">
        <f>IF(fact_trades[[#This Row],[side]]="BUY",fact_trades[[#This Row],[quantity]],-fact_trades[[#This Row],[quantity]])</f>
        <v>13</v>
      </c>
      <c r="L201">
        <v>582.12</v>
      </c>
      <c r="M201">
        <v>3.78</v>
      </c>
      <c r="N201" t="s">
        <v>60</v>
      </c>
      <c r="O201" t="s">
        <v>75</v>
      </c>
      <c r="P201" s="1">
        <v>45727</v>
      </c>
      <c r="Q201">
        <v>70</v>
      </c>
      <c r="R201" t="b">
        <v>0</v>
      </c>
      <c r="S201" t="b">
        <v>0</v>
      </c>
      <c r="T201" t="b">
        <v>0</v>
      </c>
      <c r="U201" t="b">
        <v>0</v>
      </c>
    </row>
    <row r="202" spans="1:21" x14ac:dyDescent="0.3">
      <c r="A202" t="s">
        <v>792</v>
      </c>
      <c r="B202" t="s">
        <v>166</v>
      </c>
      <c r="C202" s="2">
        <v>45686.036111111112</v>
      </c>
      <c r="D202" s="2" t="s">
        <v>1217</v>
      </c>
      <c r="E202" t="s">
        <v>20</v>
      </c>
      <c r="F202" t="s">
        <v>41</v>
      </c>
      <c r="G202">
        <v>545</v>
      </c>
      <c r="H202" s="9">
        <f>fact_trades[[#This Row],[quantity]]*fact_trades[[#This Row],[price]]</f>
        <v>128560.04999999999</v>
      </c>
      <c r="I202" s="9">
        <f>IF(fact_trades[[#This Row],[side]]="BUY",-fact_trades[[#This Row],[Transaction_value]],fact_trades[[#This Row],[Transaction_value]])</f>
        <v>-128560.04999999999</v>
      </c>
      <c r="J202" s="9" t="str">
        <f>IF(fact_trades[[#This Row],[P&amp;L AMT]]&lt;0,"LOSS","PROFIT")</f>
        <v>LOSS</v>
      </c>
      <c r="K202">
        <f>IF(fact_trades[[#This Row],[side]]="BUY",fact_trades[[#This Row],[quantity]],-fact_trades[[#This Row],[quantity]])</f>
        <v>545</v>
      </c>
      <c r="L202">
        <v>235.89</v>
      </c>
      <c r="M202">
        <v>64.28</v>
      </c>
      <c r="N202" t="s">
        <v>55</v>
      </c>
      <c r="O202" t="s">
        <v>53</v>
      </c>
      <c r="P202" s="1">
        <v>45797</v>
      </c>
      <c r="Q202">
        <v>140</v>
      </c>
      <c r="R202" t="b">
        <v>0</v>
      </c>
      <c r="S202" t="b">
        <v>0</v>
      </c>
      <c r="T202" t="b">
        <v>0</v>
      </c>
      <c r="U202" t="b">
        <v>0</v>
      </c>
    </row>
    <row r="203" spans="1:21" x14ac:dyDescent="0.3">
      <c r="A203" t="s">
        <v>793</v>
      </c>
      <c r="B203" t="s">
        <v>529</v>
      </c>
      <c r="C203" s="2">
        <v>45721.017361111109</v>
      </c>
      <c r="D203" s="2" t="s">
        <v>1217</v>
      </c>
      <c r="E203" t="s">
        <v>22</v>
      </c>
      <c r="F203" t="s">
        <v>41</v>
      </c>
      <c r="G203">
        <v>855</v>
      </c>
      <c r="H203" s="9">
        <f>fact_trades[[#This Row],[quantity]]*fact_trades[[#This Row],[price]]</f>
        <v>487709.1</v>
      </c>
      <c r="I203" s="9">
        <f>IF(fact_trades[[#This Row],[side]]="BUY",-fact_trades[[#This Row],[Transaction_value]],fact_trades[[#This Row],[Transaction_value]])</f>
        <v>-487709.1</v>
      </c>
      <c r="J203" s="9" t="str">
        <f>IF(fact_trades[[#This Row],[P&amp;L AMT]]&lt;0,"LOSS","PROFIT")</f>
        <v>LOSS</v>
      </c>
      <c r="K203">
        <f>IF(fact_trades[[#This Row],[side]]="BUY",fact_trades[[#This Row],[quantity]],-fact_trades[[#This Row],[quantity]])</f>
        <v>855</v>
      </c>
      <c r="L203">
        <v>570.41999999999996</v>
      </c>
      <c r="M203">
        <v>243.85</v>
      </c>
      <c r="N203" t="s">
        <v>70</v>
      </c>
      <c r="O203" t="s">
        <v>75</v>
      </c>
      <c r="P203" s="1">
        <v>45784</v>
      </c>
      <c r="Q203">
        <v>127</v>
      </c>
      <c r="R203" t="b">
        <v>0</v>
      </c>
      <c r="S203" t="b">
        <v>0</v>
      </c>
      <c r="T203" t="b">
        <v>0</v>
      </c>
      <c r="U203" t="b">
        <v>0</v>
      </c>
    </row>
    <row r="204" spans="1:21" x14ac:dyDescent="0.3">
      <c r="A204" t="s">
        <v>794</v>
      </c>
      <c r="B204" t="s">
        <v>534</v>
      </c>
      <c r="C204" s="2">
        <v>45770.038194444445</v>
      </c>
      <c r="D204" s="2" t="s">
        <v>1217</v>
      </c>
      <c r="E204" t="s">
        <v>17</v>
      </c>
      <c r="F204" t="s">
        <v>41</v>
      </c>
      <c r="G204">
        <v>779</v>
      </c>
      <c r="H204" s="9">
        <f>fact_trades[[#This Row],[quantity]]*fact_trades[[#This Row],[price]]</f>
        <v>946594.06</v>
      </c>
      <c r="I204" s="9">
        <f>IF(fact_trades[[#This Row],[side]]="BUY",-fact_trades[[#This Row],[Transaction_value]],fact_trades[[#This Row],[Transaction_value]])</f>
        <v>-946594.06</v>
      </c>
      <c r="J204" s="9" t="str">
        <f>IF(fact_trades[[#This Row],[P&amp;L AMT]]&lt;0,"LOSS","PROFIT")</f>
        <v>LOSS</v>
      </c>
      <c r="K204">
        <f>IF(fact_trades[[#This Row],[side]]="BUY",fact_trades[[#This Row],[quantity]],-fact_trades[[#This Row],[quantity]])</f>
        <v>779</v>
      </c>
      <c r="L204">
        <v>1215.1400000000001</v>
      </c>
      <c r="M204">
        <v>473.3</v>
      </c>
      <c r="N204" t="s">
        <v>156</v>
      </c>
      <c r="O204" t="s">
        <v>94</v>
      </c>
      <c r="P204" s="1">
        <v>45680</v>
      </c>
      <c r="Q204">
        <v>23</v>
      </c>
      <c r="R204" t="b">
        <v>0</v>
      </c>
      <c r="S204" t="b">
        <v>0</v>
      </c>
      <c r="T204" t="b">
        <v>0</v>
      </c>
      <c r="U204" t="b">
        <v>0</v>
      </c>
    </row>
    <row r="205" spans="1:21" x14ac:dyDescent="0.3">
      <c r="A205" t="s">
        <v>795</v>
      </c>
      <c r="B205" t="s">
        <v>431</v>
      </c>
      <c r="C205" s="2">
        <v>45806.032638888886</v>
      </c>
      <c r="D205" s="2" t="s">
        <v>1216</v>
      </c>
      <c r="E205" t="s">
        <v>20</v>
      </c>
      <c r="F205" t="s">
        <v>41</v>
      </c>
      <c r="G205">
        <v>448</v>
      </c>
      <c r="H205" s="9">
        <f>fact_trades[[#This Row],[quantity]]*fact_trades[[#This Row],[price]]</f>
        <v>115015.04000000001</v>
      </c>
      <c r="I205" s="9">
        <f>IF(fact_trades[[#This Row],[side]]="BUY",-fact_trades[[#This Row],[Transaction_value]],fact_trades[[#This Row],[Transaction_value]])</f>
        <v>-115015.04000000001</v>
      </c>
      <c r="J205" s="9" t="str">
        <f>IF(fact_trades[[#This Row],[P&amp;L AMT]]&lt;0,"LOSS","PROFIT")</f>
        <v>LOSS</v>
      </c>
      <c r="K205">
        <f>IF(fact_trades[[#This Row],[side]]="BUY",fact_trades[[#This Row],[quantity]],-fact_trades[[#This Row],[quantity]])</f>
        <v>448</v>
      </c>
      <c r="L205">
        <v>256.73</v>
      </c>
      <c r="M205">
        <v>57.51</v>
      </c>
      <c r="N205" t="s">
        <v>133</v>
      </c>
      <c r="O205" t="s">
        <v>53</v>
      </c>
      <c r="P205" s="1">
        <v>45722</v>
      </c>
      <c r="Q205">
        <v>65</v>
      </c>
      <c r="R205" t="b">
        <v>0</v>
      </c>
      <c r="S205" t="b">
        <v>0</v>
      </c>
      <c r="T205" t="b">
        <v>0</v>
      </c>
      <c r="U205" t="b">
        <v>0</v>
      </c>
    </row>
    <row r="206" spans="1:21" x14ac:dyDescent="0.3">
      <c r="A206" t="s">
        <v>796</v>
      </c>
      <c r="B206" t="s">
        <v>351</v>
      </c>
      <c r="C206" s="2">
        <v>45800.004861111112</v>
      </c>
      <c r="D206" s="2" t="s">
        <v>1218</v>
      </c>
      <c r="E206" t="s">
        <v>22</v>
      </c>
      <c r="F206" t="s">
        <v>41</v>
      </c>
      <c r="G206">
        <v>560</v>
      </c>
      <c r="H206" s="9">
        <f>fact_trades[[#This Row],[quantity]]*fact_trades[[#This Row],[price]]</f>
        <v>337596</v>
      </c>
      <c r="I206" s="9">
        <f>IF(fact_trades[[#This Row],[side]]="BUY",-fact_trades[[#This Row],[Transaction_value]],fact_trades[[#This Row],[Transaction_value]])</f>
        <v>-337596</v>
      </c>
      <c r="J206" s="9" t="str">
        <f>IF(fact_trades[[#This Row],[P&amp;L AMT]]&lt;0,"LOSS","PROFIT")</f>
        <v>LOSS</v>
      </c>
      <c r="K206">
        <f>IF(fact_trades[[#This Row],[side]]="BUY",fact_trades[[#This Row],[quantity]],-fact_trades[[#This Row],[quantity]])</f>
        <v>560</v>
      </c>
      <c r="L206">
        <v>602.85</v>
      </c>
      <c r="M206">
        <v>168.8</v>
      </c>
      <c r="N206" t="s">
        <v>133</v>
      </c>
      <c r="O206" t="s">
        <v>94</v>
      </c>
      <c r="P206" s="1">
        <v>45819</v>
      </c>
      <c r="Q206">
        <v>162</v>
      </c>
      <c r="R206" t="b">
        <v>0</v>
      </c>
      <c r="S206" t="b">
        <v>0</v>
      </c>
      <c r="T206" t="b">
        <v>0</v>
      </c>
      <c r="U206" t="b">
        <v>0</v>
      </c>
    </row>
    <row r="207" spans="1:21" x14ac:dyDescent="0.3">
      <c r="A207" t="s">
        <v>797</v>
      </c>
      <c r="B207" t="s">
        <v>92</v>
      </c>
      <c r="C207" s="2">
        <v>45664.038888888892</v>
      </c>
      <c r="D207" s="2" t="s">
        <v>1214</v>
      </c>
      <c r="E207" t="s">
        <v>21</v>
      </c>
      <c r="F207" t="s">
        <v>49</v>
      </c>
      <c r="G207">
        <v>739</v>
      </c>
      <c r="H207" s="9">
        <f>fact_trades[[#This Row],[quantity]]*fact_trades[[#This Row],[price]]</f>
        <v>176805.75</v>
      </c>
      <c r="I207" s="9">
        <f>IF(fact_trades[[#This Row],[side]]="BUY",-fact_trades[[#This Row],[Transaction_value]],fact_trades[[#This Row],[Transaction_value]])</f>
        <v>176805.75</v>
      </c>
      <c r="J207" s="9" t="str">
        <f>IF(fact_trades[[#This Row],[P&amp;L AMT]]&lt;0,"LOSS","PROFIT")</f>
        <v>PROFIT</v>
      </c>
      <c r="K207">
        <f>IF(fact_trades[[#This Row],[side]]="BUY",fact_trades[[#This Row],[quantity]],-fact_trades[[#This Row],[quantity]])</f>
        <v>-739</v>
      </c>
      <c r="L207">
        <v>239.25</v>
      </c>
      <c r="M207">
        <v>88.4</v>
      </c>
      <c r="N207" t="s">
        <v>82</v>
      </c>
      <c r="O207" t="s">
        <v>61</v>
      </c>
      <c r="P207" s="1">
        <v>45707</v>
      </c>
      <c r="Q207">
        <v>50</v>
      </c>
      <c r="R207" t="b">
        <v>0</v>
      </c>
      <c r="S207" t="b">
        <v>0</v>
      </c>
      <c r="T207" t="b">
        <v>0</v>
      </c>
      <c r="U207" t="b">
        <v>0</v>
      </c>
    </row>
    <row r="208" spans="1:21" x14ac:dyDescent="0.3">
      <c r="A208" t="s">
        <v>798</v>
      </c>
      <c r="B208" t="s">
        <v>374</v>
      </c>
      <c r="C208" s="2">
        <v>45700.029861111114</v>
      </c>
      <c r="D208" s="2" t="s">
        <v>1217</v>
      </c>
      <c r="E208" t="s">
        <v>23</v>
      </c>
      <c r="F208" t="s">
        <v>49</v>
      </c>
      <c r="G208">
        <v>596</v>
      </c>
      <c r="H208" s="9">
        <f>fact_trades[[#This Row],[quantity]]*fact_trades[[#This Row],[price]]</f>
        <v>598580.68000000005</v>
      </c>
      <c r="I208" s="9">
        <f>IF(fact_trades[[#This Row],[side]]="BUY",-fact_trades[[#This Row],[Transaction_value]],fact_trades[[#This Row],[Transaction_value]])</f>
        <v>598580.68000000005</v>
      </c>
      <c r="J208" s="9" t="str">
        <f>IF(fact_trades[[#This Row],[P&amp;L AMT]]&lt;0,"LOSS","PROFIT")</f>
        <v>PROFIT</v>
      </c>
      <c r="K208">
        <f>IF(fact_trades[[#This Row],[side]]="BUY",fact_trades[[#This Row],[quantity]],-fact_trades[[#This Row],[quantity]])</f>
        <v>-596</v>
      </c>
      <c r="L208">
        <v>1004.33</v>
      </c>
      <c r="M208">
        <v>299.29000000000002</v>
      </c>
      <c r="N208" t="s">
        <v>86</v>
      </c>
      <c r="O208" t="s">
        <v>109</v>
      </c>
      <c r="P208" s="1">
        <v>45730</v>
      </c>
      <c r="Q208">
        <v>73</v>
      </c>
      <c r="R208" t="b">
        <v>0</v>
      </c>
      <c r="S208" t="b">
        <v>0</v>
      </c>
      <c r="T208" t="b">
        <v>0</v>
      </c>
      <c r="U208" t="b">
        <v>0</v>
      </c>
    </row>
    <row r="209" spans="1:21" x14ac:dyDescent="0.3">
      <c r="A209" t="s">
        <v>799</v>
      </c>
      <c r="B209" t="s">
        <v>406</v>
      </c>
      <c r="C209" s="2">
        <v>45712.020138888889</v>
      </c>
      <c r="D209" s="2" t="s">
        <v>1215</v>
      </c>
      <c r="E209" t="s">
        <v>20</v>
      </c>
      <c r="F209" t="s">
        <v>49</v>
      </c>
      <c r="G209">
        <v>666</v>
      </c>
      <c r="H209" s="9">
        <f>fact_trades[[#This Row],[quantity]]*fact_trades[[#This Row],[price]]</f>
        <v>153726.12</v>
      </c>
      <c r="I209" s="9">
        <f>IF(fact_trades[[#This Row],[side]]="BUY",-fact_trades[[#This Row],[Transaction_value]],fact_trades[[#This Row],[Transaction_value]])</f>
        <v>153726.12</v>
      </c>
      <c r="J209" s="9" t="str">
        <f>IF(fact_trades[[#This Row],[P&amp;L AMT]]&lt;0,"LOSS","PROFIT")</f>
        <v>PROFIT</v>
      </c>
      <c r="K209">
        <f>IF(fact_trades[[#This Row],[side]]="BUY",fact_trades[[#This Row],[quantity]],-fact_trades[[#This Row],[quantity]])</f>
        <v>-666</v>
      </c>
      <c r="L209">
        <v>230.82</v>
      </c>
      <c r="M209">
        <v>76.86</v>
      </c>
      <c r="N209" t="s">
        <v>103</v>
      </c>
      <c r="O209" t="s">
        <v>88</v>
      </c>
      <c r="P209" s="1">
        <v>45705</v>
      </c>
      <c r="Q209">
        <v>48</v>
      </c>
      <c r="R209" t="b">
        <v>0</v>
      </c>
      <c r="S209" t="b">
        <v>0</v>
      </c>
      <c r="T209" t="b">
        <v>0</v>
      </c>
      <c r="U209" t="b">
        <v>0</v>
      </c>
    </row>
    <row r="210" spans="1:21" x14ac:dyDescent="0.3">
      <c r="A210" t="s">
        <v>800</v>
      </c>
      <c r="B210" t="s">
        <v>223</v>
      </c>
      <c r="C210" s="2">
        <v>45755.027083333334</v>
      </c>
      <c r="D210" s="2" t="s">
        <v>1214</v>
      </c>
      <c r="E210" t="s">
        <v>16</v>
      </c>
      <c r="F210" t="s">
        <v>41</v>
      </c>
      <c r="G210">
        <v>175</v>
      </c>
      <c r="H210" s="9">
        <f>fact_trades[[#This Row],[quantity]]*fact_trades[[#This Row],[price]]</f>
        <v>142262.75</v>
      </c>
      <c r="I210" s="9">
        <f>IF(fact_trades[[#This Row],[side]]="BUY",-fact_trades[[#This Row],[Transaction_value]],fact_trades[[#This Row],[Transaction_value]])</f>
        <v>-142262.75</v>
      </c>
      <c r="J210" s="9" t="str">
        <f>IF(fact_trades[[#This Row],[P&amp;L AMT]]&lt;0,"LOSS","PROFIT")</f>
        <v>LOSS</v>
      </c>
      <c r="K210">
        <f>IF(fact_trades[[#This Row],[side]]="BUY",fact_trades[[#This Row],[quantity]],-fact_trades[[#This Row],[quantity]])</f>
        <v>175</v>
      </c>
      <c r="L210">
        <v>812.93</v>
      </c>
      <c r="M210">
        <v>71.13</v>
      </c>
      <c r="N210" t="s">
        <v>98</v>
      </c>
      <c r="O210" t="s">
        <v>56</v>
      </c>
      <c r="P210" s="1">
        <v>45737</v>
      </c>
      <c r="Q210">
        <v>80</v>
      </c>
      <c r="R210" t="b">
        <v>0</v>
      </c>
      <c r="S210" t="b">
        <v>0</v>
      </c>
      <c r="T210" t="b">
        <v>0</v>
      </c>
      <c r="U210" t="b">
        <v>0</v>
      </c>
    </row>
    <row r="211" spans="1:21" x14ac:dyDescent="0.3">
      <c r="A211" t="s">
        <v>801</v>
      </c>
      <c r="B211" t="s">
        <v>428</v>
      </c>
      <c r="C211" s="2">
        <v>45729.023611111108</v>
      </c>
      <c r="D211" s="2" t="s">
        <v>1216</v>
      </c>
      <c r="E211" t="s">
        <v>17</v>
      </c>
      <c r="F211" t="s">
        <v>49</v>
      </c>
      <c r="G211">
        <v>298</v>
      </c>
      <c r="H211" s="9">
        <f>fact_trades[[#This Row],[quantity]]*fact_trades[[#This Row],[price]]</f>
        <v>398133.96</v>
      </c>
      <c r="I211" s="9">
        <f>IF(fact_trades[[#This Row],[side]]="BUY",-fact_trades[[#This Row],[Transaction_value]],fact_trades[[#This Row],[Transaction_value]])</f>
        <v>398133.96</v>
      </c>
      <c r="J211" s="9" t="str">
        <f>IF(fact_trades[[#This Row],[P&amp;L AMT]]&lt;0,"LOSS","PROFIT")</f>
        <v>PROFIT</v>
      </c>
      <c r="K211">
        <f>IF(fact_trades[[#This Row],[side]]="BUY",fact_trades[[#This Row],[quantity]],-fact_trades[[#This Row],[quantity]])</f>
        <v>-298</v>
      </c>
      <c r="L211">
        <v>1336.02</v>
      </c>
      <c r="M211">
        <v>199.07</v>
      </c>
      <c r="N211" t="s">
        <v>86</v>
      </c>
      <c r="O211" t="s">
        <v>75</v>
      </c>
      <c r="P211" s="1">
        <v>45674</v>
      </c>
      <c r="Q211">
        <v>17</v>
      </c>
      <c r="R211" t="b">
        <v>0</v>
      </c>
      <c r="S211" t="b">
        <v>0</v>
      </c>
      <c r="T211" t="b">
        <v>0</v>
      </c>
      <c r="U211" t="b">
        <v>0</v>
      </c>
    </row>
    <row r="212" spans="1:21" x14ac:dyDescent="0.3">
      <c r="A212" t="s">
        <v>802</v>
      </c>
      <c r="B212" t="s">
        <v>243</v>
      </c>
      <c r="C212" s="2">
        <v>45708.004861111112</v>
      </c>
      <c r="D212" s="2" t="s">
        <v>1216</v>
      </c>
      <c r="E212" t="s">
        <v>18</v>
      </c>
      <c r="F212" t="s">
        <v>41</v>
      </c>
      <c r="G212">
        <v>487</v>
      </c>
      <c r="H212" s="9">
        <f>fact_trades[[#This Row],[quantity]]*fact_trades[[#This Row],[price]]</f>
        <v>1043709.1799999999</v>
      </c>
      <c r="I212" s="9">
        <f>IF(fact_trades[[#This Row],[side]]="BUY",-fact_trades[[#This Row],[Transaction_value]],fact_trades[[#This Row],[Transaction_value]])</f>
        <v>-1043709.1799999999</v>
      </c>
      <c r="J212" s="9" t="str">
        <f>IF(fact_trades[[#This Row],[P&amp;L AMT]]&lt;0,"LOSS","PROFIT")</f>
        <v>LOSS</v>
      </c>
      <c r="K212">
        <f>IF(fact_trades[[#This Row],[side]]="BUY",fact_trades[[#This Row],[quantity]],-fact_trades[[#This Row],[quantity]])</f>
        <v>487</v>
      </c>
      <c r="L212">
        <v>2143.14</v>
      </c>
      <c r="M212">
        <v>521.85</v>
      </c>
      <c r="N212" t="s">
        <v>119</v>
      </c>
      <c r="O212" t="s">
        <v>73</v>
      </c>
      <c r="P212" s="1">
        <v>45771</v>
      </c>
      <c r="Q212">
        <v>114</v>
      </c>
      <c r="R212" t="b">
        <v>0</v>
      </c>
      <c r="S212" t="b">
        <v>0</v>
      </c>
      <c r="T212" t="b">
        <v>0</v>
      </c>
      <c r="U212" t="b">
        <v>0</v>
      </c>
    </row>
    <row r="213" spans="1:21" x14ac:dyDescent="0.3">
      <c r="A213" t="s">
        <v>803</v>
      </c>
      <c r="B213" t="s">
        <v>87</v>
      </c>
      <c r="C213" s="2">
        <v>45679.027777777781</v>
      </c>
      <c r="D213" s="2" t="s">
        <v>1217</v>
      </c>
      <c r="E213" t="s">
        <v>20</v>
      </c>
      <c r="F213" t="s">
        <v>41</v>
      </c>
      <c r="G213">
        <v>831</v>
      </c>
      <c r="H213" s="9">
        <f>fact_trades[[#This Row],[quantity]]*fact_trades[[#This Row],[price]]</f>
        <v>196789.11000000002</v>
      </c>
      <c r="I213" s="9">
        <f>IF(fact_trades[[#This Row],[side]]="BUY",-fact_trades[[#This Row],[Transaction_value]],fact_trades[[#This Row],[Transaction_value]])</f>
        <v>-196789.11000000002</v>
      </c>
      <c r="J213" s="9" t="str">
        <f>IF(fact_trades[[#This Row],[P&amp;L AMT]]&lt;0,"LOSS","PROFIT")</f>
        <v>LOSS</v>
      </c>
      <c r="K213">
        <f>IF(fact_trades[[#This Row],[side]]="BUY",fact_trades[[#This Row],[quantity]],-fact_trades[[#This Row],[quantity]])</f>
        <v>831</v>
      </c>
      <c r="L213">
        <v>236.81</v>
      </c>
      <c r="M213">
        <v>98.39</v>
      </c>
      <c r="N213" t="s">
        <v>108</v>
      </c>
      <c r="O213" t="s">
        <v>53</v>
      </c>
      <c r="P213" s="1">
        <v>45721</v>
      </c>
      <c r="Q213">
        <v>64</v>
      </c>
      <c r="R213" t="b">
        <v>0</v>
      </c>
      <c r="S213" t="b">
        <v>0</v>
      </c>
      <c r="T213" t="b">
        <v>0</v>
      </c>
      <c r="U213" t="b">
        <v>0</v>
      </c>
    </row>
    <row r="214" spans="1:21" x14ac:dyDescent="0.3">
      <c r="A214" t="s">
        <v>804</v>
      </c>
      <c r="B214" t="s">
        <v>293</v>
      </c>
      <c r="C214" s="2">
        <v>45740.029166666667</v>
      </c>
      <c r="D214" s="2" t="s">
        <v>1215</v>
      </c>
      <c r="E214" t="s">
        <v>22</v>
      </c>
      <c r="F214" t="s">
        <v>49</v>
      </c>
      <c r="G214">
        <v>846</v>
      </c>
      <c r="H214" s="9">
        <f>fact_trades[[#This Row],[quantity]]*fact_trades[[#This Row],[price]]</f>
        <v>494157.06</v>
      </c>
      <c r="I214" s="9">
        <f>IF(fact_trades[[#This Row],[side]]="BUY",-fact_trades[[#This Row],[Transaction_value]],fact_trades[[#This Row],[Transaction_value]])</f>
        <v>494157.06</v>
      </c>
      <c r="J214" s="9" t="str">
        <f>IF(fact_trades[[#This Row],[P&amp;L AMT]]&lt;0,"LOSS","PROFIT")</f>
        <v>PROFIT</v>
      </c>
      <c r="K214">
        <f>IF(fact_trades[[#This Row],[side]]="BUY",fact_trades[[#This Row],[quantity]],-fact_trades[[#This Row],[quantity]])</f>
        <v>-846</v>
      </c>
      <c r="L214">
        <v>584.11</v>
      </c>
      <c r="M214">
        <v>247.08</v>
      </c>
      <c r="N214" t="s">
        <v>66</v>
      </c>
      <c r="O214" t="s">
        <v>94</v>
      </c>
      <c r="P214" s="1">
        <v>45688</v>
      </c>
      <c r="Q214">
        <v>31</v>
      </c>
      <c r="R214" t="b">
        <v>0</v>
      </c>
      <c r="S214" t="b">
        <v>0</v>
      </c>
      <c r="T214" t="b">
        <v>0</v>
      </c>
      <c r="U214" t="b">
        <v>0</v>
      </c>
    </row>
    <row r="215" spans="1:21" x14ac:dyDescent="0.3">
      <c r="A215" t="s">
        <v>805</v>
      </c>
      <c r="B215" t="s">
        <v>468</v>
      </c>
      <c r="C215" s="2">
        <v>45835.036111111112</v>
      </c>
      <c r="D215" s="2" t="s">
        <v>1218</v>
      </c>
      <c r="E215" t="s">
        <v>21</v>
      </c>
      <c r="F215" t="s">
        <v>41</v>
      </c>
      <c r="G215">
        <v>528</v>
      </c>
      <c r="H215" s="9">
        <f>fact_trades[[#This Row],[quantity]]*fact_trades[[#This Row],[price]]</f>
        <v>118488.48</v>
      </c>
      <c r="I215" s="9">
        <f>IF(fact_trades[[#This Row],[side]]="BUY",-fact_trades[[#This Row],[Transaction_value]],fact_trades[[#This Row],[Transaction_value]])</f>
        <v>-118488.48</v>
      </c>
      <c r="J215" s="9" t="str">
        <f>IF(fact_trades[[#This Row],[P&amp;L AMT]]&lt;0,"LOSS","PROFIT")</f>
        <v>LOSS</v>
      </c>
      <c r="K215">
        <f>IF(fact_trades[[#This Row],[side]]="BUY",fact_trades[[#This Row],[quantity]],-fact_trades[[#This Row],[quantity]])</f>
        <v>528</v>
      </c>
      <c r="L215">
        <v>224.41</v>
      </c>
      <c r="M215">
        <v>59.24</v>
      </c>
      <c r="N215" t="s">
        <v>84</v>
      </c>
      <c r="O215" t="s">
        <v>45</v>
      </c>
      <c r="P215" s="1">
        <v>45666</v>
      </c>
      <c r="Q215">
        <v>9</v>
      </c>
      <c r="R215" t="b">
        <v>0</v>
      </c>
      <c r="S215" t="b">
        <v>0</v>
      </c>
      <c r="T215" t="b">
        <v>0</v>
      </c>
      <c r="U215" t="b">
        <v>0</v>
      </c>
    </row>
    <row r="216" spans="1:21" x14ac:dyDescent="0.3">
      <c r="A216" t="s">
        <v>806</v>
      </c>
      <c r="B216" t="s">
        <v>249</v>
      </c>
      <c r="C216" s="2">
        <v>45730.027083333334</v>
      </c>
      <c r="D216" s="2" t="s">
        <v>1218</v>
      </c>
      <c r="E216" t="s">
        <v>19</v>
      </c>
      <c r="F216" t="s">
        <v>49</v>
      </c>
      <c r="G216">
        <v>920</v>
      </c>
      <c r="H216" s="9">
        <f>fact_trades[[#This Row],[quantity]]*fact_trades[[#This Row],[price]]</f>
        <v>592516.79999999993</v>
      </c>
      <c r="I216" s="9">
        <f>IF(fact_trades[[#This Row],[side]]="BUY",-fact_trades[[#This Row],[Transaction_value]],fact_trades[[#This Row],[Transaction_value]])</f>
        <v>592516.79999999993</v>
      </c>
      <c r="J216" s="9" t="str">
        <f>IF(fact_trades[[#This Row],[P&amp;L AMT]]&lt;0,"LOSS","PROFIT")</f>
        <v>PROFIT</v>
      </c>
      <c r="K216">
        <f>IF(fact_trades[[#This Row],[side]]="BUY",fact_trades[[#This Row],[quantity]],-fact_trades[[#This Row],[quantity]])</f>
        <v>-920</v>
      </c>
      <c r="L216">
        <v>644.04</v>
      </c>
      <c r="M216">
        <v>296.26</v>
      </c>
      <c r="N216" t="s">
        <v>64</v>
      </c>
      <c r="O216" t="s">
        <v>56</v>
      </c>
      <c r="P216" s="1">
        <v>45667</v>
      </c>
      <c r="Q216">
        <v>10</v>
      </c>
      <c r="R216" t="b">
        <v>0</v>
      </c>
      <c r="S216" t="b">
        <v>0</v>
      </c>
      <c r="T216" t="b">
        <v>0</v>
      </c>
      <c r="U216" t="b">
        <v>0</v>
      </c>
    </row>
    <row r="217" spans="1:21" x14ac:dyDescent="0.3">
      <c r="A217" t="s">
        <v>807</v>
      </c>
      <c r="B217" t="s">
        <v>253</v>
      </c>
      <c r="C217" s="2">
        <v>45663.02847222222</v>
      </c>
      <c r="D217" s="2" t="s">
        <v>1215</v>
      </c>
      <c r="E217" t="s">
        <v>19</v>
      </c>
      <c r="F217" t="s">
        <v>49</v>
      </c>
      <c r="G217">
        <v>903</v>
      </c>
      <c r="H217" s="9">
        <f>fact_trades[[#This Row],[quantity]]*fact_trades[[#This Row],[price]]</f>
        <v>549285.87</v>
      </c>
      <c r="I217" s="9">
        <f>IF(fact_trades[[#This Row],[side]]="BUY",-fact_trades[[#This Row],[Transaction_value]],fact_trades[[#This Row],[Transaction_value]])</f>
        <v>549285.87</v>
      </c>
      <c r="J217" s="9" t="str">
        <f>IF(fact_trades[[#This Row],[P&amp;L AMT]]&lt;0,"LOSS","PROFIT")</f>
        <v>PROFIT</v>
      </c>
      <c r="K217">
        <f>IF(fact_trades[[#This Row],[side]]="BUY",fact_trades[[#This Row],[quantity]],-fact_trades[[#This Row],[quantity]])</f>
        <v>-903</v>
      </c>
      <c r="L217">
        <v>608.29</v>
      </c>
      <c r="M217">
        <v>274.64</v>
      </c>
      <c r="N217" t="s">
        <v>156</v>
      </c>
      <c r="O217" t="s">
        <v>75</v>
      </c>
      <c r="P217" s="1">
        <v>45715</v>
      </c>
      <c r="Q217">
        <v>58</v>
      </c>
      <c r="R217" t="b">
        <v>0</v>
      </c>
      <c r="S217" t="b">
        <v>0</v>
      </c>
      <c r="T217" t="b">
        <v>0</v>
      </c>
      <c r="U217" t="b">
        <v>0</v>
      </c>
    </row>
    <row r="218" spans="1:21" x14ac:dyDescent="0.3">
      <c r="A218" t="s">
        <v>808</v>
      </c>
      <c r="B218" t="s">
        <v>148</v>
      </c>
      <c r="C218" s="2">
        <v>45686.022916666669</v>
      </c>
      <c r="D218" s="2" t="s">
        <v>1217</v>
      </c>
      <c r="E218" t="s">
        <v>21</v>
      </c>
      <c r="F218" t="s">
        <v>49</v>
      </c>
      <c r="G218">
        <v>560</v>
      </c>
      <c r="H218" s="9">
        <f>fact_trades[[#This Row],[quantity]]*fact_trades[[#This Row],[price]]</f>
        <v>132473.60000000001</v>
      </c>
      <c r="I218" s="9">
        <f>IF(fact_trades[[#This Row],[side]]="BUY",-fact_trades[[#This Row],[Transaction_value]],fact_trades[[#This Row],[Transaction_value]])</f>
        <v>132473.60000000001</v>
      </c>
      <c r="J218" s="9" t="str">
        <f>IF(fact_trades[[#This Row],[P&amp;L AMT]]&lt;0,"LOSS","PROFIT")</f>
        <v>PROFIT</v>
      </c>
      <c r="K218">
        <f>IF(fact_trades[[#This Row],[side]]="BUY",fact_trades[[#This Row],[quantity]],-fact_trades[[#This Row],[quantity]])</f>
        <v>-560</v>
      </c>
      <c r="L218">
        <v>236.56</v>
      </c>
      <c r="M218">
        <v>66.239999999999995</v>
      </c>
      <c r="N218" t="s">
        <v>84</v>
      </c>
      <c r="O218" t="s">
        <v>73</v>
      </c>
      <c r="P218" s="1">
        <v>45692</v>
      </c>
      <c r="Q218">
        <v>35</v>
      </c>
      <c r="R218" t="b">
        <v>0</v>
      </c>
      <c r="S218" t="b">
        <v>0</v>
      </c>
      <c r="T218" t="b">
        <v>0</v>
      </c>
      <c r="U218" t="b">
        <v>0</v>
      </c>
    </row>
    <row r="219" spans="1:21" x14ac:dyDescent="0.3">
      <c r="A219" t="s">
        <v>809</v>
      </c>
      <c r="B219" t="s">
        <v>350</v>
      </c>
      <c r="C219" s="2">
        <v>45775.01458333333</v>
      </c>
      <c r="D219" s="2" t="s">
        <v>1215</v>
      </c>
      <c r="E219" t="s">
        <v>21</v>
      </c>
      <c r="F219" t="s">
        <v>49</v>
      </c>
      <c r="G219">
        <v>972</v>
      </c>
      <c r="H219" s="9">
        <f>fact_trades[[#This Row],[quantity]]*fact_trades[[#This Row],[price]]</f>
        <v>238081.68</v>
      </c>
      <c r="I219" s="9">
        <f>IF(fact_trades[[#This Row],[side]]="BUY",-fact_trades[[#This Row],[Transaction_value]],fact_trades[[#This Row],[Transaction_value]])</f>
        <v>238081.68</v>
      </c>
      <c r="J219" s="9" t="str">
        <f>IF(fact_trades[[#This Row],[P&amp;L AMT]]&lt;0,"LOSS","PROFIT")</f>
        <v>PROFIT</v>
      </c>
      <c r="K219">
        <f>IF(fact_trades[[#This Row],[side]]="BUY",fact_trades[[#This Row],[quantity]],-fact_trades[[#This Row],[quantity]])</f>
        <v>-972</v>
      </c>
      <c r="L219">
        <v>244.94</v>
      </c>
      <c r="M219">
        <v>119.04</v>
      </c>
      <c r="N219" t="s">
        <v>103</v>
      </c>
      <c r="O219" t="s">
        <v>53</v>
      </c>
      <c r="P219" s="1">
        <v>45770</v>
      </c>
      <c r="Q219">
        <v>113</v>
      </c>
      <c r="R219" t="b">
        <v>0</v>
      </c>
      <c r="S219" t="b">
        <v>0</v>
      </c>
      <c r="T219" t="b">
        <v>0</v>
      </c>
      <c r="U219" t="b">
        <v>0</v>
      </c>
    </row>
    <row r="220" spans="1:21" x14ac:dyDescent="0.3">
      <c r="A220" t="s">
        <v>810</v>
      </c>
      <c r="B220" t="s">
        <v>375</v>
      </c>
      <c r="C220" s="2">
        <v>45754.036805555559</v>
      </c>
      <c r="D220" s="2" t="s">
        <v>1215</v>
      </c>
      <c r="E220" t="s">
        <v>23</v>
      </c>
      <c r="F220" t="s">
        <v>49</v>
      </c>
      <c r="G220">
        <v>786</v>
      </c>
      <c r="H220" s="9">
        <f>fact_trades[[#This Row],[quantity]]*fact_trades[[#This Row],[price]]</f>
        <v>961560.96</v>
      </c>
      <c r="I220" s="9">
        <f>IF(fact_trades[[#This Row],[side]]="BUY",-fact_trades[[#This Row],[Transaction_value]],fact_trades[[#This Row],[Transaction_value]])</f>
        <v>961560.96</v>
      </c>
      <c r="J220" s="9" t="str">
        <f>IF(fact_trades[[#This Row],[P&amp;L AMT]]&lt;0,"LOSS","PROFIT")</f>
        <v>PROFIT</v>
      </c>
      <c r="K220">
        <f>IF(fact_trades[[#This Row],[side]]="BUY",fact_trades[[#This Row],[quantity]],-fact_trades[[#This Row],[quantity]])</f>
        <v>-786</v>
      </c>
      <c r="L220">
        <v>1223.3599999999999</v>
      </c>
      <c r="M220">
        <v>480.78</v>
      </c>
      <c r="N220" t="s">
        <v>60</v>
      </c>
      <c r="O220" t="s">
        <v>109</v>
      </c>
      <c r="P220" s="1">
        <v>45716</v>
      </c>
      <c r="Q220">
        <v>59</v>
      </c>
      <c r="R220" t="b">
        <v>0</v>
      </c>
      <c r="S220" t="b">
        <v>0</v>
      </c>
      <c r="T220" t="b">
        <v>0</v>
      </c>
      <c r="U220" t="b">
        <v>0</v>
      </c>
    </row>
    <row r="221" spans="1:21" x14ac:dyDescent="0.3">
      <c r="A221" t="s">
        <v>811</v>
      </c>
      <c r="B221" t="s">
        <v>436</v>
      </c>
      <c r="C221" s="2">
        <v>45726.011805555558</v>
      </c>
      <c r="D221" s="2" t="s">
        <v>1215</v>
      </c>
      <c r="E221" t="s">
        <v>18</v>
      </c>
      <c r="F221" t="s">
        <v>49</v>
      </c>
      <c r="G221">
        <v>504</v>
      </c>
      <c r="H221" s="9">
        <f>fact_trades[[#This Row],[quantity]]*fact_trades[[#This Row],[price]]</f>
        <v>1118693.52</v>
      </c>
      <c r="I221" s="9">
        <f>IF(fact_trades[[#This Row],[side]]="BUY",-fact_trades[[#This Row],[Transaction_value]],fact_trades[[#This Row],[Transaction_value]])</f>
        <v>1118693.52</v>
      </c>
      <c r="J221" s="9" t="str">
        <f>IF(fact_trades[[#This Row],[P&amp;L AMT]]&lt;0,"LOSS","PROFIT")</f>
        <v>PROFIT</v>
      </c>
      <c r="K221">
        <f>IF(fact_trades[[#This Row],[side]]="BUY",fact_trades[[#This Row],[quantity]],-fact_trades[[#This Row],[quantity]])</f>
        <v>-504</v>
      </c>
      <c r="L221">
        <v>2219.63</v>
      </c>
      <c r="M221">
        <v>559.35</v>
      </c>
      <c r="N221" t="s">
        <v>58</v>
      </c>
      <c r="O221" t="s">
        <v>109</v>
      </c>
      <c r="P221" s="1">
        <v>45821</v>
      </c>
      <c r="Q221">
        <v>164</v>
      </c>
      <c r="R221" t="b">
        <v>0</v>
      </c>
      <c r="S221" t="b">
        <v>0</v>
      </c>
      <c r="T221" t="b">
        <v>0</v>
      </c>
      <c r="U221" t="b">
        <v>0</v>
      </c>
    </row>
    <row r="222" spans="1:21" x14ac:dyDescent="0.3">
      <c r="A222" t="s">
        <v>812</v>
      </c>
      <c r="B222" t="s">
        <v>520</v>
      </c>
      <c r="C222" s="2">
        <v>45783.010416666664</v>
      </c>
      <c r="D222" s="2" t="s">
        <v>1214</v>
      </c>
      <c r="E222" t="s">
        <v>19</v>
      </c>
      <c r="F222" t="s">
        <v>41</v>
      </c>
      <c r="G222">
        <v>239</v>
      </c>
      <c r="H222" s="9">
        <f>fact_trades[[#This Row],[quantity]]*fact_trades[[#This Row],[price]]</f>
        <v>161511.41999999998</v>
      </c>
      <c r="I222" s="9">
        <f>IF(fact_trades[[#This Row],[side]]="BUY",-fact_trades[[#This Row],[Transaction_value]],fact_trades[[#This Row],[Transaction_value]])</f>
        <v>-161511.41999999998</v>
      </c>
      <c r="J222" s="9" t="str">
        <f>IF(fact_trades[[#This Row],[P&amp;L AMT]]&lt;0,"LOSS","PROFIT")</f>
        <v>LOSS</v>
      </c>
      <c r="K222">
        <f>IF(fact_trades[[#This Row],[side]]="BUY",fact_trades[[#This Row],[quantity]],-fact_trades[[#This Row],[quantity]])</f>
        <v>239</v>
      </c>
      <c r="L222">
        <v>675.78</v>
      </c>
      <c r="M222">
        <v>80.760000000000005</v>
      </c>
      <c r="N222" t="s">
        <v>52</v>
      </c>
      <c r="O222" t="s">
        <v>73</v>
      </c>
      <c r="P222" s="1">
        <v>45833</v>
      </c>
      <c r="Q222">
        <v>176</v>
      </c>
      <c r="R222" t="b">
        <v>0</v>
      </c>
      <c r="S222" t="b">
        <v>0</v>
      </c>
      <c r="T222" t="b">
        <v>0</v>
      </c>
      <c r="U222" t="b">
        <v>0</v>
      </c>
    </row>
    <row r="223" spans="1:21" x14ac:dyDescent="0.3">
      <c r="A223" t="s">
        <v>813</v>
      </c>
      <c r="B223" t="s">
        <v>210</v>
      </c>
      <c r="C223" s="2">
        <v>45722.018055555556</v>
      </c>
      <c r="D223" s="2" t="s">
        <v>1216</v>
      </c>
      <c r="E223" t="s">
        <v>17</v>
      </c>
      <c r="F223" t="s">
        <v>41</v>
      </c>
      <c r="G223">
        <v>872</v>
      </c>
      <c r="H223" s="9">
        <f>fact_trades[[#This Row],[quantity]]*fact_trades[[#This Row],[price]]</f>
        <v>1145764.4000000001</v>
      </c>
      <c r="I223" s="9">
        <f>IF(fact_trades[[#This Row],[side]]="BUY",-fact_trades[[#This Row],[Transaction_value]],fact_trades[[#This Row],[Transaction_value]])</f>
        <v>-1145764.4000000001</v>
      </c>
      <c r="J223" s="9" t="str">
        <f>IF(fact_trades[[#This Row],[P&amp;L AMT]]&lt;0,"LOSS","PROFIT")</f>
        <v>LOSS</v>
      </c>
      <c r="K223">
        <f>IF(fact_trades[[#This Row],[side]]="BUY",fact_trades[[#This Row],[quantity]],-fact_trades[[#This Row],[quantity]])</f>
        <v>872</v>
      </c>
      <c r="L223">
        <v>1313.95</v>
      </c>
      <c r="M223">
        <v>572.88</v>
      </c>
      <c r="N223" t="s">
        <v>149</v>
      </c>
      <c r="O223" t="s">
        <v>88</v>
      </c>
      <c r="P223" s="1">
        <v>45838</v>
      </c>
      <c r="Q223">
        <v>181</v>
      </c>
      <c r="R223" t="b">
        <v>0</v>
      </c>
      <c r="S223" t="b">
        <v>0</v>
      </c>
      <c r="T223" t="b">
        <v>0</v>
      </c>
      <c r="U223" t="b">
        <v>0</v>
      </c>
    </row>
    <row r="224" spans="1:21" x14ac:dyDescent="0.3">
      <c r="A224" t="s">
        <v>814</v>
      </c>
      <c r="B224" t="s">
        <v>164</v>
      </c>
      <c r="C224" s="2">
        <v>45783.009027777778</v>
      </c>
      <c r="D224" s="2" t="s">
        <v>1214</v>
      </c>
      <c r="E224" t="s">
        <v>21</v>
      </c>
      <c r="F224" t="s">
        <v>49</v>
      </c>
      <c r="G224">
        <v>707</v>
      </c>
      <c r="H224" s="9">
        <f>fact_trades[[#This Row],[quantity]]*fact_trades[[#This Row],[price]]</f>
        <v>160962.69</v>
      </c>
      <c r="I224" s="9">
        <f>IF(fact_trades[[#This Row],[side]]="BUY",-fact_trades[[#This Row],[Transaction_value]],fact_trades[[#This Row],[Transaction_value]])</f>
        <v>160962.69</v>
      </c>
      <c r="J224" s="9" t="str">
        <f>IF(fact_trades[[#This Row],[P&amp;L AMT]]&lt;0,"LOSS","PROFIT")</f>
        <v>PROFIT</v>
      </c>
      <c r="K224">
        <f>IF(fact_trades[[#This Row],[side]]="BUY",fact_trades[[#This Row],[quantity]],-fact_trades[[#This Row],[quantity]])</f>
        <v>-707</v>
      </c>
      <c r="L224">
        <v>227.67</v>
      </c>
      <c r="M224">
        <v>80.48</v>
      </c>
      <c r="N224" t="s">
        <v>139</v>
      </c>
      <c r="O224" t="s">
        <v>109</v>
      </c>
      <c r="P224" s="1">
        <v>45679</v>
      </c>
      <c r="Q224">
        <v>22</v>
      </c>
      <c r="R224" t="b">
        <v>0</v>
      </c>
      <c r="S224" t="b">
        <v>0</v>
      </c>
      <c r="T224" t="b">
        <v>0</v>
      </c>
      <c r="U224" t="b">
        <v>0</v>
      </c>
    </row>
    <row r="225" spans="1:21" x14ac:dyDescent="0.3">
      <c r="A225" t="s">
        <v>815</v>
      </c>
      <c r="B225" t="s">
        <v>309</v>
      </c>
      <c r="C225" s="2">
        <v>45818.025000000001</v>
      </c>
      <c r="D225" s="2" t="s">
        <v>1214</v>
      </c>
      <c r="E225" t="s">
        <v>19</v>
      </c>
      <c r="F225" t="s">
        <v>41</v>
      </c>
      <c r="G225">
        <v>968</v>
      </c>
      <c r="H225" s="9">
        <f>fact_trades[[#This Row],[quantity]]*fact_trades[[#This Row],[price]]</f>
        <v>656120.07999999996</v>
      </c>
      <c r="I225" s="9">
        <f>IF(fact_trades[[#This Row],[side]]="BUY",-fact_trades[[#This Row],[Transaction_value]],fact_trades[[#This Row],[Transaction_value]])</f>
        <v>-656120.07999999996</v>
      </c>
      <c r="J225" s="9" t="str">
        <f>IF(fact_trades[[#This Row],[P&amp;L AMT]]&lt;0,"LOSS","PROFIT")</f>
        <v>LOSS</v>
      </c>
      <c r="K225">
        <f>IF(fact_trades[[#This Row],[side]]="BUY",fact_trades[[#This Row],[quantity]],-fact_trades[[#This Row],[quantity]])</f>
        <v>968</v>
      </c>
      <c r="L225">
        <v>677.81</v>
      </c>
      <c r="M225">
        <v>328.06</v>
      </c>
      <c r="N225" t="s">
        <v>55</v>
      </c>
      <c r="O225" t="s">
        <v>94</v>
      </c>
      <c r="P225" s="1">
        <v>45803</v>
      </c>
      <c r="Q225">
        <v>146</v>
      </c>
      <c r="R225" t="b">
        <v>0</v>
      </c>
      <c r="S225" t="b">
        <v>0</v>
      </c>
      <c r="T225" t="b">
        <v>0</v>
      </c>
      <c r="U225" t="b">
        <v>0</v>
      </c>
    </row>
    <row r="226" spans="1:21" x14ac:dyDescent="0.3">
      <c r="A226" t="s">
        <v>816</v>
      </c>
      <c r="B226" t="s">
        <v>443</v>
      </c>
      <c r="C226" s="2">
        <v>45670.001388888886</v>
      </c>
      <c r="D226" s="2" t="s">
        <v>1215</v>
      </c>
      <c r="E226" t="s">
        <v>18</v>
      </c>
      <c r="F226" t="s">
        <v>41</v>
      </c>
      <c r="G226">
        <v>280</v>
      </c>
      <c r="H226" s="9">
        <f>fact_trades[[#This Row],[quantity]]*fact_trades[[#This Row],[price]]</f>
        <v>557522</v>
      </c>
      <c r="I226" s="9">
        <f>IF(fact_trades[[#This Row],[side]]="BUY",-fact_trades[[#This Row],[Transaction_value]],fact_trades[[#This Row],[Transaction_value]])</f>
        <v>-557522</v>
      </c>
      <c r="J226" s="9" t="str">
        <f>IF(fact_trades[[#This Row],[P&amp;L AMT]]&lt;0,"LOSS","PROFIT")</f>
        <v>LOSS</v>
      </c>
      <c r="K226">
        <f>IF(fact_trades[[#This Row],[side]]="BUY",fact_trades[[#This Row],[quantity]],-fact_trades[[#This Row],[quantity]])</f>
        <v>280</v>
      </c>
      <c r="L226">
        <v>1991.15</v>
      </c>
      <c r="M226">
        <v>278.76</v>
      </c>
      <c r="N226" t="s">
        <v>100</v>
      </c>
      <c r="O226" t="s">
        <v>73</v>
      </c>
      <c r="P226" s="1">
        <v>45701</v>
      </c>
      <c r="Q226">
        <v>44</v>
      </c>
      <c r="R226" t="b">
        <v>0</v>
      </c>
      <c r="S226" t="b">
        <v>0</v>
      </c>
      <c r="T226" t="b">
        <v>0</v>
      </c>
      <c r="U226" t="b">
        <v>0</v>
      </c>
    </row>
    <row r="227" spans="1:21" x14ac:dyDescent="0.3">
      <c r="A227" t="s">
        <v>817</v>
      </c>
      <c r="B227" t="s">
        <v>332</v>
      </c>
      <c r="C227" s="2">
        <v>45756.01458333333</v>
      </c>
      <c r="D227" s="2" t="s">
        <v>1217</v>
      </c>
      <c r="E227" t="s">
        <v>18</v>
      </c>
      <c r="F227" t="s">
        <v>41</v>
      </c>
      <c r="G227">
        <v>416</v>
      </c>
      <c r="H227" s="9">
        <f>fact_trades[[#This Row],[quantity]]*fact_trades[[#This Row],[price]]</f>
        <v>894770.24</v>
      </c>
      <c r="I227" s="9">
        <f>IF(fact_trades[[#This Row],[side]]="BUY",-fact_trades[[#This Row],[Transaction_value]],fact_trades[[#This Row],[Transaction_value]])</f>
        <v>-894770.24</v>
      </c>
      <c r="J227" s="9" t="str">
        <f>IF(fact_trades[[#This Row],[P&amp;L AMT]]&lt;0,"LOSS","PROFIT")</f>
        <v>LOSS</v>
      </c>
      <c r="K227">
        <f>IF(fact_trades[[#This Row],[side]]="BUY",fact_trades[[#This Row],[quantity]],-fact_trades[[#This Row],[quantity]])</f>
        <v>416</v>
      </c>
      <c r="L227">
        <v>2150.89</v>
      </c>
      <c r="M227">
        <v>447.39</v>
      </c>
      <c r="N227" t="s">
        <v>162</v>
      </c>
      <c r="O227" t="s">
        <v>45</v>
      </c>
      <c r="P227" s="1">
        <v>45800</v>
      </c>
      <c r="Q227">
        <v>143</v>
      </c>
      <c r="R227" t="b">
        <v>0</v>
      </c>
      <c r="S227" t="b">
        <v>0</v>
      </c>
      <c r="T227" t="b">
        <v>0</v>
      </c>
      <c r="U227" t="b">
        <v>0</v>
      </c>
    </row>
    <row r="228" spans="1:21" x14ac:dyDescent="0.3">
      <c r="A228" t="s">
        <v>818</v>
      </c>
      <c r="B228" t="s">
        <v>517</v>
      </c>
      <c r="C228" s="2">
        <v>45677.013194444444</v>
      </c>
      <c r="D228" s="2" t="s">
        <v>1215</v>
      </c>
      <c r="E228" t="s">
        <v>18</v>
      </c>
      <c r="F228" t="s">
        <v>49</v>
      </c>
      <c r="G228">
        <v>382</v>
      </c>
      <c r="H228" s="9">
        <f>fact_trades[[#This Row],[quantity]]*fact_trades[[#This Row],[price]]</f>
        <v>784811.36</v>
      </c>
      <c r="I228" s="9">
        <f>IF(fact_trades[[#This Row],[side]]="BUY",-fact_trades[[#This Row],[Transaction_value]],fact_trades[[#This Row],[Transaction_value]])</f>
        <v>784811.36</v>
      </c>
      <c r="J228" s="9" t="str">
        <f>IF(fact_trades[[#This Row],[P&amp;L AMT]]&lt;0,"LOSS","PROFIT")</f>
        <v>PROFIT</v>
      </c>
      <c r="K228">
        <f>IF(fact_trades[[#This Row],[side]]="BUY",fact_trades[[#This Row],[quantity]],-fact_trades[[#This Row],[quantity]])</f>
        <v>-382</v>
      </c>
      <c r="L228">
        <v>2054.48</v>
      </c>
      <c r="M228">
        <v>392.41</v>
      </c>
      <c r="N228" t="s">
        <v>84</v>
      </c>
      <c r="O228" t="s">
        <v>53</v>
      </c>
      <c r="P228" s="1">
        <v>45818</v>
      </c>
      <c r="Q228">
        <v>161</v>
      </c>
      <c r="R228" t="b">
        <v>0</v>
      </c>
      <c r="S228" t="b">
        <v>0</v>
      </c>
      <c r="T228" t="b">
        <v>0</v>
      </c>
      <c r="U228" t="b">
        <v>0</v>
      </c>
    </row>
    <row r="229" spans="1:21" x14ac:dyDescent="0.3">
      <c r="A229" t="s">
        <v>819</v>
      </c>
      <c r="B229" t="s">
        <v>541</v>
      </c>
      <c r="C229" s="2">
        <v>45757.001388888886</v>
      </c>
      <c r="D229" s="2" t="s">
        <v>1216</v>
      </c>
      <c r="E229" t="s">
        <v>21</v>
      </c>
      <c r="F229" t="s">
        <v>41</v>
      </c>
      <c r="G229">
        <v>736</v>
      </c>
      <c r="H229" s="9">
        <f>fact_trades[[#This Row],[quantity]]*fact_trades[[#This Row],[price]]</f>
        <v>183499.51999999999</v>
      </c>
      <c r="I229" s="9">
        <f>IF(fact_trades[[#This Row],[side]]="BUY",-fact_trades[[#This Row],[Transaction_value]],fact_trades[[#This Row],[Transaction_value]])</f>
        <v>-183499.51999999999</v>
      </c>
      <c r="J229" s="9" t="str">
        <f>IF(fact_trades[[#This Row],[P&amp;L AMT]]&lt;0,"LOSS","PROFIT")</f>
        <v>LOSS</v>
      </c>
      <c r="K229">
        <f>IF(fact_trades[[#This Row],[side]]="BUY",fact_trades[[#This Row],[quantity]],-fact_trades[[#This Row],[quantity]])</f>
        <v>736</v>
      </c>
      <c r="L229">
        <v>249.32</v>
      </c>
      <c r="M229">
        <v>91.75</v>
      </c>
      <c r="N229" t="s">
        <v>82</v>
      </c>
      <c r="O229" t="s">
        <v>67</v>
      </c>
      <c r="P229" s="1">
        <v>45714</v>
      </c>
      <c r="Q229">
        <v>57</v>
      </c>
      <c r="R229" t="b">
        <v>0</v>
      </c>
      <c r="S229" t="b">
        <v>0</v>
      </c>
      <c r="T229" t="b">
        <v>0</v>
      </c>
      <c r="U229" t="b">
        <v>0</v>
      </c>
    </row>
    <row r="230" spans="1:21" x14ac:dyDescent="0.3">
      <c r="A230" t="s">
        <v>820</v>
      </c>
      <c r="B230" t="s">
        <v>390</v>
      </c>
      <c r="C230" s="2">
        <v>45737.020138888889</v>
      </c>
      <c r="D230" s="2" t="s">
        <v>1218</v>
      </c>
      <c r="E230" t="s">
        <v>22</v>
      </c>
      <c r="F230" t="s">
        <v>41</v>
      </c>
      <c r="G230">
        <v>823</v>
      </c>
      <c r="H230" s="9">
        <f>fact_trades[[#This Row],[quantity]]*fact_trades[[#This Row],[price]]</f>
        <v>480780.13999999996</v>
      </c>
      <c r="I230" s="9">
        <f>IF(fact_trades[[#This Row],[side]]="BUY",-fact_trades[[#This Row],[Transaction_value]],fact_trades[[#This Row],[Transaction_value]])</f>
        <v>-480780.13999999996</v>
      </c>
      <c r="J230" s="9" t="str">
        <f>IF(fact_trades[[#This Row],[P&amp;L AMT]]&lt;0,"LOSS","PROFIT")</f>
        <v>LOSS</v>
      </c>
      <c r="K230">
        <f>IF(fact_trades[[#This Row],[side]]="BUY",fact_trades[[#This Row],[quantity]],-fact_trades[[#This Row],[quantity]])</f>
        <v>823</v>
      </c>
      <c r="L230">
        <v>584.17999999999995</v>
      </c>
      <c r="M230">
        <v>240.39</v>
      </c>
      <c r="N230" t="s">
        <v>66</v>
      </c>
      <c r="O230" t="s">
        <v>61</v>
      </c>
      <c r="P230" s="1">
        <v>45712</v>
      </c>
      <c r="Q230">
        <v>55</v>
      </c>
      <c r="R230" t="b">
        <v>0</v>
      </c>
      <c r="S230" t="b">
        <v>0</v>
      </c>
      <c r="T230" t="b">
        <v>0</v>
      </c>
      <c r="U230" t="b">
        <v>0</v>
      </c>
    </row>
    <row r="231" spans="1:21" x14ac:dyDescent="0.3">
      <c r="A231" t="s">
        <v>821</v>
      </c>
      <c r="B231" t="s">
        <v>578</v>
      </c>
      <c r="C231" s="2">
        <v>45832.032638888886</v>
      </c>
      <c r="D231" s="2" t="s">
        <v>1214</v>
      </c>
      <c r="E231" t="s">
        <v>23</v>
      </c>
      <c r="F231" t="s">
        <v>49</v>
      </c>
      <c r="G231">
        <v>76</v>
      </c>
      <c r="H231" s="9">
        <f>fact_trades[[#This Row],[quantity]]*fact_trades[[#This Row],[price]]</f>
        <v>105088.24</v>
      </c>
      <c r="I231" s="9">
        <f>IF(fact_trades[[#This Row],[side]]="BUY",-fact_trades[[#This Row],[Transaction_value]],fact_trades[[#This Row],[Transaction_value]])</f>
        <v>105088.24</v>
      </c>
      <c r="J231" s="9" t="str">
        <f>IF(fact_trades[[#This Row],[P&amp;L AMT]]&lt;0,"LOSS","PROFIT")</f>
        <v>PROFIT</v>
      </c>
      <c r="K231">
        <f>IF(fact_trades[[#This Row],[side]]="BUY",fact_trades[[#This Row],[quantity]],-fact_trades[[#This Row],[quantity]])</f>
        <v>-76</v>
      </c>
      <c r="L231">
        <v>1382.74</v>
      </c>
      <c r="M231">
        <v>52.54</v>
      </c>
      <c r="N231" t="s">
        <v>165</v>
      </c>
      <c r="O231" t="s">
        <v>56</v>
      </c>
      <c r="P231" s="1">
        <v>45835</v>
      </c>
      <c r="Q231">
        <v>178</v>
      </c>
      <c r="R231" t="b">
        <v>0</v>
      </c>
      <c r="S231" t="b">
        <v>0</v>
      </c>
      <c r="T231" t="b">
        <v>0</v>
      </c>
      <c r="U231" t="b">
        <v>0</v>
      </c>
    </row>
    <row r="232" spans="1:21" x14ac:dyDescent="0.3">
      <c r="A232" t="s">
        <v>822</v>
      </c>
      <c r="B232" t="s">
        <v>475</v>
      </c>
      <c r="C232" s="2">
        <v>45771.015277777777</v>
      </c>
      <c r="D232" s="2" t="s">
        <v>1216</v>
      </c>
      <c r="E232" t="s">
        <v>16</v>
      </c>
      <c r="F232" t="s">
        <v>41</v>
      </c>
      <c r="G232">
        <v>608</v>
      </c>
      <c r="H232" s="9">
        <f>fact_trades[[#This Row],[quantity]]*fact_trades[[#This Row],[price]]</f>
        <v>492844.79999999999</v>
      </c>
      <c r="I232" s="9">
        <f>IF(fact_trades[[#This Row],[side]]="BUY",-fact_trades[[#This Row],[Transaction_value]],fact_trades[[#This Row],[Transaction_value]])</f>
        <v>-492844.79999999999</v>
      </c>
      <c r="J232" s="9" t="str">
        <f>IF(fact_trades[[#This Row],[P&amp;L AMT]]&lt;0,"LOSS","PROFIT")</f>
        <v>LOSS</v>
      </c>
      <c r="K232">
        <f>IF(fact_trades[[#This Row],[side]]="BUY",fact_trades[[#This Row],[quantity]],-fact_trades[[#This Row],[quantity]])</f>
        <v>608</v>
      </c>
      <c r="L232">
        <v>810.6</v>
      </c>
      <c r="M232">
        <v>246.42</v>
      </c>
      <c r="N232" t="s">
        <v>100</v>
      </c>
      <c r="O232" t="s">
        <v>56</v>
      </c>
      <c r="P232" s="1">
        <v>45751</v>
      </c>
      <c r="Q232">
        <v>94</v>
      </c>
      <c r="R232" t="b">
        <v>0</v>
      </c>
      <c r="S232" t="b">
        <v>0</v>
      </c>
      <c r="T232" t="b">
        <v>0</v>
      </c>
      <c r="U232" t="b">
        <v>0</v>
      </c>
    </row>
    <row r="233" spans="1:21" x14ac:dyDescent="0.3">
      <c r="A233" t="s">
        <v>823</v>
      </c>
      <c r="B233" t="s">
        <v>85</v>
      </c>
      <c r="C233" s="2">
        <v>45838</v>
      </c>
      <c r="D233" s="2" t="s">
        <v>1215</v>
      </c>
      <c r="E233" t="s">
        <v>17</v>
      </c>
      <c r="F233" t="s">
        <v>41</v>
      </c>
      <c r="G233">
        <v>126</v>
      </c>
      <c r="H233" s="9">
        <f>fact_trades[[#This Row],[quantity]]*fact_trades[[#This Row],[price]]</f>
        <v>154900.62</v>
      </c>
      <c r="I233" s="9">
        <f>IF(fact_trades[[#This Row],[side]]="BUY",-fact_trades[[#This Row],[Transaction_value]],fact_trades[[#This Row],[Transaction_value]])</f>
        <v>-154900.62</v>
      </c>
      <c r="J233" s="9" t="str">
        <f>IF(fact_trades[[#This Row],[P&amp;L AMT]]&lt;0,"LOSS","PROFIT")</f>
        <v>LOSS</v>
      </c>
      <c r="K233">
        <f>IF(fact_trades[[#This Row],[side]]="BUY",fact_trades[[#This Row],[quantity]],-fact_trades[[#This Row],[quantity]])</f>
        <v>126</v>
      </c>
      <c r="L233">
        <v>1229.3699999999999</v>
      </c>
      <c r="M233">
        <v>77.45</v>
      </c>
      <c r="N233" t="s">
        <v>100</v>
      </c>
      <c r="O233" t="s">
        <v>75</v>
      </c>
      <c r="P233" s="1">
        <v>45807</v>
      </c>
      <c r="Q233">
        <v>150</v>
      </c>
      <c r="R233" t="b">
        <v>0</v>
      </c>
      <c r="S233" t="b">
        <v>0</v>
      </c>
      <c r="T233" t="b">
        <v>0</v>
      </c>
      <c r="U233" t="b">
        <v>0</v>
      </c>
    </row>
    <row r="234" spans="1:21" x14ac:dyDescent="0.3">
      <c r="A234" t="s">
        <v>824</v>
      </c>
      <c r="B234" t="s">
        <v>500</v>
      </c>
      <c r="C234" s="2">
        <v>45734.022222222222</v>
      </c>
      <c r="D234" s="2" t="s">
        <v>1214</v>
      </c>
      <c r="E234" t="s">
        <v>22</v>
      </c>
      <c r="F234" t="s">
        <v>41</v>
      </c>
      <c r="G234">
        <v>340</v>
      </c>
      <c r="H234" s="9">
        <f>fact_trades[[#This Row],[quantity]]*fact_trades[[#This Row],[price]]</f>
        <v>199138.00000000003</v>
      </c>
      <c r="I234" s="9">
        <f>IF(fact_trades[[#This Row],[side]]="BUY",-fact_trades[[#This Row],[Transaction_value]],fact_trades[[#This Row],[Transaction_value]])</f>
        <v>-199138.00000000003</v>
      </c>
      <c r="J234" s="9" t="str">
        <f>IF(fact_trades[[#This Row],[P&amp;L AMT]]&lt;0,"LOSS","PROFIT")</f>
        <v>LOSS</v>
      </c>
      <c r="K234">
        <f>IF(fact_trades[[#This Row],[side]]="BUY",fact_trades[[#This Row],[quantity]],-fact_trades[[#This Row],[quantity]])</f>
        <v>340</v>
      </c>
      <c r="L234">
        <v>585.70000000000005</v>
      </c>
      <c r="M234">
        <v>99.57</v>
      </c>
      <c r="N234" t="s">
        <v>66</v>
      </c>
      <c r="O234" t="s">
        <v>61</v>
      </c>
      <c r="P234" s="1">
        <v>45672</v>
      </c>
      <c r="Q234">
        <v>15</v>
      </c>
      <c r="R234" t="b">
        <v>0</v>
      </c>
      <c r="S234" t="b">
        <v>0</v>
      </c>
      <c r="T234" t="b">
        <v>0</v>
      </c>
      <c r="U234" t="b">
        <v>0</v>
      </c>
    </row>
    <row r="235" spans="1:21" x14ac:dyDescent="0.3">
      <c r="A235" t="s">
        <v>825</v>
      </c>
      <c r="B235" t="s">
        <v>240</v>
      </c>
      <c r="C235" s="2">
        <v>45706.040972222225</v>
      </c>
      <c r="D235" s="2" t="s">
        <v>1214</v>
      </c>
      <c r="E235" t="s">
        <v>21</v>
      </c>
      <c r="F235" t="s">
        <v>41</v>
      </c>
      <c r="G235">
        <v>545</v>
      </c>
      <c r="H235" s="9">
        <f>fact_trades[[#This Row],[quantity]]*fact_trades[[#This Row],[price]]</f>
        <v>128194.9</v>
      </c>
      <c r="I235" s="9">
        <f>IF(fact_trades[[#This Row],[side]]="BUY",-fact_trades[[#This Row],[Transaction_value]],fact_trades[[#This Row],[Transaction_value]])</f>
        <v>-128194.9</v>
      </c>
      <c r="J235" s="9" t="str">
        <f>IF(fact_trades[[#This Row],[P&amp;L AMT]]&lt;0,"LOSS","PROFIT")</f>
        <v>LOSS</v>
      </c>
      <c r="K235">
        <f>IF(fact_trades[[#This Row],[side]]="BUY",fact_trades[[#This Row],[quantity]],-fact_trades[[#This Row],[quantity]])</f>
        <v>545</v>
      </c>
      <c r="L235">
        <v>235.22</v>
      </c>
      <c r="M235">
        <v>64.099999999999994</v>
      </c>
      <c r="N235" t="s">
        <v>79</v>
      </c>
      <c r="O235" t="s">
        <v>75</v>
      </c>
      <c r="P235" s="1">
        <v>45700</v>
      </c>
      <c r="Q235">
        <v>43</v>
      </c>
      <c r="R235" t="b">
        <v>0</v>
      </c>
      <c r="S235" t="b">
        <v>0</v>
      </c>
      <c r="T235" t="b">
        <v>0</v>
      </c>
      <c r="U235" t="b">
        <v>0</v>
      </c>
    </row>
    <row r="236" spans="1:21" x14ac:dyDescent="0.3">
      <c r="A236" t="s">
        <v>826</v>
      </c>
      <c r="B236" t="s">
        <v>220</v>
      </c>
      <c r="C236" s="2">
        <v>45678.004166666666</v>
      </c>
      <c r="D236" s="2" t="s">
        <v>1214</v>
      </c>
      <c r="E236" t="s">
        <v>22</v>
      </c>
      <c r="F236" t="s">
        <v>41</v>
      </c>
      <c r="G236">
        <v>770</v>
      </c>
      <c r="H236" s="9">
        <f>fact_trades[[#This Row],[quantity]]*fact_trades[[#This Row],[price]]</f>
        <v>372395.1</v>
      </c>
      <c r="I236" s="9">
        <f>IF(fact_trades[[#This Row],[side]]="BUY",-fact_trades[[#This Row],[Transaction_value]],fact_trades[[#This Row],[Transaction_value]])</f>
        <v>-372395.1</v>
      </c>
      <c r="J236" s="9" t="str">
        <f>IF(fact_trades[[#This Row],[P&amp;L AMT]]&lt;0,"LOSS","PROFIT")</f>
        <v>LOSS</v>
      </c>
      <c r="K236">
        <f>IF(fact_trades[[#This Row],[side]]="BUY",fact_trades[[#This Row],[quantity]],-fact_trades[[#This Row],[quantity]])</f>
        <v>770</v>
      </c>
      <c r="L236">
        <v>483.63</v>
      </c>
      <c r="M236">
        <v>186.2</v>
      </c>
      <c r="N236" t="s">
        <v>50</v>
      </c>
      <c r="O236" t="s">
        <v>61</v>
      </c>
      <c r="P236" s="1">
        <v>45832</v>
      </c>
      <c r="Q236">
        <v>175</v>
      </c>
      <c r="R236" t="b">
        <v>0</v>
      </c>
      <c r="S236" t="b">
        <v>0</v>
      </c>
      <c r="T236" t="b">
        <v>0</v>
      </c>
      <c r="U236" t="b">
        <v>0</v>
      </c>
    </row>
    <row r="237" spans="1:21" x14ac:dyDescent="0.3">
      <c r="A237" t="s">
        <v>827</v>
      </c>
      <c r="B237" t="s">
        <v>179</v>
      </c>
      <c r="C237" s="2">
        <v>45762.004166666666</v>
      </c>
      <c r="D237" s="2" t="s">
        <v>1214</v>
      </c>
      <c r="E237" t="s">
        <v>23</v>
      </c>
      <c r="F237" t="s">
        <v>41</v>
      </c>
      <c r="G237">
        <v>987</v>
      </c>
      <c r="H237" s="9">
        <f>fact_trades[[#This Row],[quantity]]*fact_trades[[#This Row],[price]]</f>
        <v>1298161.6199999999</v>
      </c>
      <c r="I237" s="9">
        <f>IF(fact_trades[[#This Row],[side]]="BUY",-fact_trades[[#This Row],[Transaction_value]],fact_trades[[#This Row],[Transaction_value]])</f>
        <v>-1298161.6199999999</v>
      </c>
      <c r="J237" s="9" t="str">
        <f>IF(fact_trades[[#This Row],[P&amp;L AMT]]&lt;0,"LOSS","PROFIT")</f>
        <v>LOSS</v>
      </c>
      <c r="K237">
        <f>IF(fact_trades[[#This Row],[side]]="BUY",fact_trades[[#This Row],[quantity]],-fact_trades[[#This Row],[quantity]])</f>
        <v>987</v>
      </c>
      <c r="L237">
        <v>1315.26</v>
      </c>
      <c r="M237">
        <v>649.08000000000004</v>
      </c>
      <c r="N237" t="s">
        <v>149</v>
      </c>
      <c r="O237" t="s">
        <v>109</v>
      </c>
      <c r="P237" s="1">
        <v>45688</v>
      </c>
      <c r="Q237">
        <v>31</v>
      </c>
      <c r="R237" t="b">
        <v>0</v>
      </c>
      <c r="S237" t="b">
        <v>0</v>
      </c>
      <c r="T237" t="b">
        <v>0</v>
      </c>
      <c r="U237" t="b">
        <v>0</v>
      </c>
    </row>
    <row r="238" spans="1:21" x14ac:dyDescent="0.3">
      <c r="A238" t="s">
        <v>828</v>
      </c>
      <c r="B238" t="s">
        <v>554</v>
      </c>
      <c r="C238" s="2">
        <v>45740.022222222222</v>
      </c>
      <c r="D238" s="2" t="s">
        <v>1215</v>
      </c>
      <c r="E238" t="s">
        <v>19</v>
      </c>
      <c r="F238" t="s">
        <v>41</v>
      </c>
      <c r="G238">
        <v>48</v>
      </c>
      <c r="H238" s="9">
        <f>fact_trades[[#This Row],[quantity]]*fact_trades[[#This Row],[price]]</f>
        <v>30173.760000000002</v>
      </c>
      <c r="I238" s="9">
        <f>IF(fact_trades[[#This Row],[side]]="BUY",-fact_trades[[#This Row],[Transaction_value]],fact_trades[[#This Row],[Transaction_value]])</f>
        <v>-30173.760000000002</v>
      </c>
      <c r="J238" s="9" t="str">
        <f>IF(fact_trades[[#This Row],[P&amp;L AMT]]&lt;0,"LOSS","PROFIT")</f>
        <v>LOSS</v>
      </c>
      <c r="K238">
        <f>IF(fact_trades[[#This Row],[side]]="BUY",fact_trades[[#This Row],[quantity]],-fact_trades[[#This Row],[quantity]])</f>
        <v>48</v>
      </c>
      <c r="L238">
        <v>628.62</v>
      </c>
      <c r="M238">
        <v>15.09</v>
      </c>
      <c r="N238" t="s">
        <v>44</v>
      </c>
      <c r="O238" t="s">
        <v>73</v>
      </c>
      <c r="P238" s="1">
        <v>45765</v>
      </c>
      <c r="Q238">
        <v>108</v>
      </c>
      <c r="R238" t="b">
        <v>0</v>
      </c>
      <c r="S238" t="b">
        <v>0</v>
      </c>
      <c r="T238" t="b">
        <v>0</v>
      </c>
      <c r="U238" t="b">
        <v>0</v>
      </c>
    </row>
    <row r="239" spans="1:21" x14ac:dyDescent="0.3">
      <c r="A239" t="s">
        <v>829</v>
      </c>
      <c r="B239" t="s">
        <v>340</v>
      </c>
      <c r="C239" s="2">
        <v>45685.03402777778</v>
      </c>
      <c r="D239" s="2" t="s">
        <v>1214</v>
      </c>
      <c r="E239" t="s">
        <v>21</v>
      </c>
      <c r="F239" t="s">
        <v>49</v>
      </c>
      <c r="G239">
        <v>507</v>
      </c>
      <c r="H239" s="9">
        <f>fact_trades[[#This Row],[quantity]]*fact_trades[[#This Row],[price]]</f>
        <v>120777.54</v>
      </c>
      <c r="I239" s="9">
        <f>IF(fact_trades[[#This Row],[side]]="BUY",-fact_trades[[#This Row],[Transaction_value]],fact_trades[[#This Row],[Transaction_value]])</f>
        <v>120777.54</v>
      </c>
      <c r="J239" s="9" t="str">
        <f>IF(fact_trades[[#This Row],[P&amp;L AMT]]&lt;0,"LOSS","PROFIT")</f>
        <v>PROFIT</v>
      </c>
      <c r="K239">
        <f>IF(fact_trades[[#This Row],[side]]="BUY",fact_trades[[#This Row],[quantity]],-fact_trades[[#This Row],[quantity]])</f>
        <v>-507</v>
      </c>
      <c r="L239">
        <v>238.22</v>
      </c>
      <c r="M239">
        <v>60.39</v>
      </c>
      <c r="N239" t="s">
        <v>77</v>
      </c>
      <c r="O239" t="s">
        <v>75</v>
      </c>
      <c r="P239" s="1">
        <v>45702</v>
      </c>
      <c r="Q239">
        <v>45</v>
      </c>
      <c r="R239" t="b">
        <v>0</v>
      </c>
      <c r="S239" t="b">
        <v>0</v>
      </c>
      <c r="T239" t="b">
        <v>0</v>
      </c>
      <c r="U239" t="b">
        <v>0</v>
      </c>
    </row>
    <row r="240" spans="1:21" x14ac:dyDescent="0.3">
      <c r="A240" t="s">
        <v>830</v>
      </c>
      <c r="B240" t="s">
        <v>508</v>
      </c>
      <c r="C240" s="2">
        <v>45699.031944444447</v>
      </c>
      <c r="D240" s="2" t="s">
        <v>1214</v>
      </c>
      <c r="E240" t="s">
        <v>21</v>
      </c>
      <c r="F240" t="s">
        <v>41</v>
      </c>
      <c r="G240">
        <v>319</v>
      </c>
      <c r="H240" s="9">
        <f>fact_trades[[#This Row],[quantity]]*fact_trades[[#This Row],[price]]</f>
        <v>73491.22</v>
      </c>
      <c r="I240" s="9">
        <f>IF(fact_trades[[#This Row],[side]]="BUY",-fact_trades[[#This Row],[Transaction_value]],fact_trades[[#This Row],[Transaction_value]])</f>
        <v>-73491.22</v>
      </c>
      <c r="J240" s="9" t="str">
        <f>IF(fact_trades[[#This Row],[P&amp;L AMT]]&lt;0,"LOSS","PROFIT")</f>
        <v>LOSS</v>
      </c>
      <c r="K240">
        <f>IF(fact_trades[[#This Row],[side]]="BUY",fact_trades[[#This Row],[quantity]],-fact_trades[[#This Row],[quantity]])</f>
        <v>319</v>
      </c>
      <c r="L240">
        <v>230.38</v>
      </c>
      <c r="M240">
        <v>36.75</v>
      </c>
      <c r="N240" t="s">
        <v>108</v>
      </c>
      <c r="O240" t="s">
        <v>61</v>
      </c>
      <c r="P240" s="1">
        <v>45835</v>
      </c>
      <c r="Q240">
        <v>178</v>
      </c>
      <c r="R240" t="b">
        <v>0</v>
      </c>
      <c r="S240" t="b">
        <v>0</v>
      </c>
      <c r="T240" t="b">
        <v>0</v>
      </c>
      <c r="U240" t="b">
        <v>0</v>
      </c>
    </row>
    <row r="241" spans="1:21" x14ac:dyDescent="0.3">
      <c r="A241" t="s">
        <v>831</v>
      </c>
      <c r="B241" t="s">
        <v>271</v>
      </c>
      <c r="C241" s="2">
        <v>45806.03125</v>
      </c>
      <c r="D241" s="2" t="s">
        <v>1216</v>
      </c>
      <c r="E241" t="s">
        <v>19</v>
      </c>
      <c r="F241" t="s">
        <v>41</v>
      </c>
      <c r="G241">
        <v>118</v>
      </c>
      <c r="H241" s="9">
        <f>fact_trades[[#This Row],[quantity]]*fact_trades[[#This Row],[price]]</f>
        <v>79351.460000000006</v>
      </c>
      <c r="I241" s="9">
        <f>IF(fact_trades[[#This Row],[side]]="BUY",-fact_trades[[#This Row],[Transaction_value]],fact_trades[[#This Row],[Transaction_value]])</f>
        <v>-79351.460000000006</v>
      </c>
      <c r="J241" s="9" t="str">
        <f>IF(fact_trades[[#This Row],[P&amp;L AMT]]&lt;0,"LOSS","PROFIT")</f>
        <v>LOSS</v>
      </c>
      <c r="K241">
        <f>IF(fact_trades[[#This Row],[side]]="BUY",fact_trades[[#This Row],[quantity]],-fact_trades[[#This Row],[quantity]])</f>
        <v>118</v>
      </c>
      <c r="L241">
        <v>672.47</v>
      </c>
      <c r="M241">
        <v>39.68</v>
      </c>
      <c r="N241" t="s">
        <v>44</v>
      </c>
      <c r="O241" t="s">
        <v>88</v>
      </c>
      <c r="P241" s="1">
        <v>45764</v>
      </c>
      <c r="Q241">
        <v>107</v>
      </c>
      <c r="R241" t="b">
        <v>0</v>
      </c>
      <c r="S241" t="b">
        <v>0</v>
      </c>
      <c r="T241" t="b">
        <v>0</v>
      </c>
      <c r="U241" t="b">
        <v>0</v>
      </c>
    </row>
    <row r="242" spans="1:21" x14ac:dyDescent="0.3">
      <c r="A242" t="s">
        <v>832</v>
      </c>
      <c r="B242" t="s">
        <v>512</v>
      </c>
      <c r="C242" s="2">
        <v>45687.038194444445</v>
      </c>
      <c r="D242" s="2" t="s">
        <v>1216</v>
      </c>
      <c r="E242" t="s">
        <v>18</v>
      </c>
      <c r="F242" t="s">
        <v>41</v>
      </c>
      <c r="G242">
        <v>75</v>
      </c>
      <c r="H242" s="9">
        <f>fact_trades[[#This Row],[quantity]]*fact_trades[[#This Row],[price]]</f>
        <v>154314.75000000003</v>
      </c>
      <c r="I242" s="9">
        <f>IF(fact_trades[[#This Row],[side]]="BUY",-fact_trades[[#This Row],[Transaction_value]],fact_trades[[#This Row],[Transaction_value]])</f>
        <v>-154314.75000000003</v>
      </c>
      <c r="J242" s="9" t="str">
        <f>IF(fact_trades[[#This Row],[P&amp;L AMT]]&lt;0,"LOSS","PROFIT")</f>
        <v>LOSS</v>
      </c>
      <c r="K242">
        <f>IF(fact_trades[[#This Row],[side]]="BUY",fact_trades[[#This Row],[quantity]],-fact_trades[[#This Row],[quantity]])</f>
        <v>75</v>
      </c>
      <c r="L242">
        <v>2057.5300000000002</v>
      </c>
      <c r="M242">
        <v>77.16</v>
      </c>
      <c r="N242" t="s">
        <v>84</v>
      </c>
      <c r="O242" t="s">
        <v>75</v>
      </c>
      <c r="P242" s="1">
        <v>45686</v>
      </c>
      <c r="Q242">
        <v>29</v>
      </c>
      <c r="R242" t="b">
        <v>0</v>
      </c>
      <c r="S242" t="b">
        <v>0</v>
      </c>
      <c r="T242" t="b">
        <v>0</v>
      </c>
      <c r="U242" t="b">
        <v>0</v>
      </c>
    </row>
    <row r="243" spans="1:21" x14ac:dyDescent="0.3">
      <c r="A243" t="s">
        <v>833</v>
      </c>
      <c r="B243" t="s">
        <v>558</v>
      </c>
      <c r="C243" s="2">
        <v>45758.021527777775</v>
      </c>
      <c r="D243" s="2" t="s">
        <v>1218</v>
      </c>
      <c r="E243" t="s">
        <v>18</v>
      </c>
      <c r="F243" t="s">
        <v>41</v>
      </c>
      <c r="G243">
        <v>488</v>
      </c>
      <c r="H243" s="9">
        <f>fact_trades[[#This Row],[quantity]]*fact_trades[[#This Row],[price]]</f>
        <v>1127699.6800000002</v>
      </c>
      <c r="I243" s="9">
        <f>IF(fact_trades[[#This Row],[side]]="BUY",-fact_trades[[#This Row],[Transaction_value]],fact_trades[[#This Row],[Transaction_value]])</f>
        <v>-1127699.6800000002</v>
      </c>
      <c r="J243" s="9" t="str">
        <f>IF(fact_trades[[#This Row],[P&amp;L AMT]]&lt;0,"LOSS","PROFIT")</f>
        <v>LOSS</v>
      </c>
      <c r="K243">
        <f>IF(fact_trades[[#This Row],[side]]="BUY",fact_trades[[#This Row],[quantity]],-fact_trades[[#This Row],[quantity]])</f>
        <v>488</v>
      </c>
      <c r="L243">
        <v>2310.86</v>
      </c>
      <c r="M243">
        <v>563.85</v>
      </c>
      <c r="N243" t="s">
        <v>86</v>
      </c>
      <c r="O243" t="s">
        <v>75</v>
      </c>
      <c r="P243" s="1">
        <v>45805</v>
      </c>
      <c r="Q243">
        <v>148</v>
      </c>
      <c r="R243" t="b">
        <v>0</v>
      </c>
      <c r="S243" t="b">
        <v>0</v>
      </c>
      <c r="T243" t="b">
        <v>0</v>
      </c>
      <c r="U243" t="b">
        <v>0</v>
      </c>
    </row>
    <row r="244" spans="1:21" x14ac:dyDescent="0.3">
      <c r="A244" t="s">
        <v>834</v>
      </c>
      <c r="B244" t="s">
        <v>512</v>
      </c>
      <c r="C244" s="2">
        <v>45740.009027777778</v>
      </c>
      <c r="D244" s="2" t="s">
        <v>1215</v>
      </c>
      <c r="E244" t="s">
        <v>22</v>
      </c>
      <c r="F244" t="s">
        <v>49</v>
      </c>
      <c r="G244">
        <v>874</v>
      </c>
      <c r="H244" s="9">
        <f>fact_trades[[#This Row],[quantity]]*fact_trades[[#This Row],[price]]</f>
        <v>511377.4</v>
      </c>
      <c r="I244" s="9">
        <f>IF(fact_trades[[#This Row],[side]]="BUY",-fact_trades[[#This Row],[Transaction_value]],fact_trades[[#This Row],[Transaction_value]])</f>
        <v>511377.4</v>
      </c>
      <c r="J244" s="9" t="str">
        <f>IF(fact_trades[[#This Row],[P&amp;L AMT]]&lt;0,"LOSS","PROFIT")</f>
        <v>PROFIT</v>
      </c>
      <c r="K244">
        <f>IF(fact_trades[[#This Row],[side]]="BUY",fact_trades[[#This Row],[quantity]],-fact_trades[[#This Row],[quantity]])</f>
        <v>-874</v>
      </c>
      <c r="L244">
        <v>585.1</v>
      </c>
      <c r="M244">
        <v>255.69</v>
      </c>
      <c r="N244" t="s">
        <v>133</v>
      </c>
      <c r="O244" t="s">
        <v>109</v>
      </c>
      <c r="P244" s="1">
        <v>45695</v>
      </c>
      <c r="Q244">
        <v>38</v>
      </c>
      <c r="R244" t="b">
        <v>0</v>
      </c>
      <c r="S244" t="b">
        <v>0</v>
      </c>
      <c r="T244" t="b">
        <v>0</v>
      </c>
      <c r="U244" t="b">
        <v>0</v>
      </c>
    </row>
    <row r="245" spans="1:21" x14ac:dyDescent="0.3">
      <c r="A245" t="s">
        <v>835</v>
      </c>
      <c r="B245" t="s">
        <v>499</v>
      </c>
      <c r="C245" s="2">
        <v>45698.015277777777</v>
      </c>
      <c r="D245" s="2" t="s">
        <v>1215</v>
      </c>
      <c r="E245" t="s">
        <v>19</v>
      </c>
      <c r="F245" t="s">
        <v>49</v>
      </c>
      <c r="G245">
        <v>400</v>
      </c>
      <c r="H245" s="9">
        <f>fact_trades[[#This Row],[quantity]]*fact_trades[[#This Row],[price]]</f>
        <v>247404</v>
      </c>
      <c r="I245" s="9">
        <f>IF(fact_trades[[#This Row],[side]]="BUY",-fact_trades[[#This Row],[Transaction_value]],fact_trades[[#This Row],[Transaction_value]])</f>
        <v>247404</v>
      </c>
      <c r="J245" s="9" t="str">
        <f>IF(fact_trades[[#This Row],[P&amp;L AMT]]&lt;0,"LOSS","PROFIT")</f>
        <v>PROFIT</v>
      </c>
      <c r="K245">
        <f>IF(fact_trades[[#This Row],[side]]="BUY",fact_trades[[#This Row],[quantity]],-fact_trades[[#This Row],[quantity]])</f>
        <v>-400</v>
      </c>
      <c r="L245">
        <v>618.51</v>
      </c>
      <c r="M245">
        <v>123.7</v>
      </c>
      <c r="N245" t="s">
        <v>165</v>
      </c>
      <c r="O245" t="s">
        <v>45</v>
      </c>
      <c r="P245" s="1">
        <v>45824</v>
      </c>
      <c r="Q245">
        <v>167</v>
      </c>
      <c r="R245" t="b">
        <v>0</v>
      </c>
      <c r="S245" t="b">
        <v>0</v>
      </c>
      <c r="T245" t="b">
        <v>0</v>
      </c>
      <c r="U245" t="b">
        <v>0</v>
      </c>
    </row>
    <row r="246" spans="1:21" x14ac:dyDescent="0.3">
      <c r="A246" t="s">
        <v>836</v>
      </c>
      <c r="B246" t="s">
        <v>454</v>
      </c>
      <c r="C246" s="2">
        <v>45805.020138888889</v>
      </c>
      <c r="D246" s="2" t="s">
        <v>1217</v>
      </c>
      <c r="E246" t="s">
        <v>20</v>
      </c>
      <c r="F246" t="s">
        <v>49</v>
      </c>
      <c r="G246">
        <v>41</v>
      </c>
      <c r="H246" s="9">
        <f>fact_trades[[#This Row],[quantity]]*fact_trades[[#This Row],[price]]</f>
        <v>10394.73</v>
      </c>
      <c r="I246" s="9">
        <f>IF(fact_trades[[#This Row],[side]]="BUY",-fact_trades[[#This Row],[Transaction_value]],fact_trades[[#This Row],[Transaction_value]])</f>
        <v>10394.73</v>
      </c>
      <c r="J246" s="9" t="str">
        <f>IF(fact_trades[[#This Row],[P&amp;L AMT]]&lt;0,"LOSS","PROFIT")</f>
        <v>PROFIT</v>
      </c>
      <c r="K246">
        <f>IF(fact_trades[[#This Row],[side]]="BUY",fact_trades[[#This Row],[quantity]],-fact_trades[[#This Row],[quantity]])</f>
        <v>-41</v>
      </c>
      <c r="L246">
        <v>253.53</v>
      </c>
      <c r="M246">
        <v>5.2</v>
      </c>
      <c r="N246" t="s">
        <v>55</v>
      </c>
      <c r="O246" t="s">
        <v>45</v>
      </c>
      <c r="P246" s="1">
        <v>45756</v>
      </c>
      <c r="Q246">
        <v>99</v>
      </c>
      <c r="R246" t="b">
        <v>0</v>
      </c>
      <c r="S246" t="b">
        <v>0</v>
      </c>
      <c r="T246" t="b">
        <v>0</v>
      </c>
      <c r="U246" t="b">
        <v>0</v>
      </c>
    </row>
    <row r="247" spans="1:21" x14ac:dyDescent="0.3">
      <c r="A247" t="s">
        <v>837</v>
      </c>
      <c r="B247" t="s">
        <v>362</v>
      </c>
      <c r="C247" s="2">
        <v>45698.006249999999</v>
      </c>
      <c r="D247" s="2" t="s">
        <v>1215</v>
      </c>
      <c r="E247" t="s">
        <v>18</v>
      </c>
      <c r="F247" t="s">
        <v>41</v>
      </c>
      <c r="G247">
        <v>902</v>
      </c>
      <c r="H247" s="9">
        <f>fact_trades[[#This Row],[quantity]]*fact_trades[[#This Row],[price]]</f>
        <v>2027281.08</v>
      </c>
      <c r="I247" s="9">
        <f>IF(fact_trades[[#This Row],[side]]="BUY",-fact_trades[[#This Row],[Transaction_value]],fact_trades[[#This Row],[Transaction_value]])</f>
        <v>-2027281.08</v>
      </c>
      <c r="J247" s="9" t="str">
        <f>IF(fact_trades[[#This Row],[P&amp;L AMT]]&lt;0,"LOSS","PROFIT")</f>
        <v>LOSS</v>
      </c>
      <c r="K247">
        <f>IF(fact_trades[[#This Row],[side]]="BUY",fact_trades[[#This Row],[quantity]],-fact_trades[[#This Row],[quantity]])</f>
        <v>902</v>
      </c>
      <c r="L247">
        <v>2247.54</v>
      </c>
      <c r="M247">
        <v>1013.64</v>
      </c>
      <c r="N247" t="s">
        <v>82</v>
      </c>
      <c r="O247" t="s">
        <v>94</v>
      </c>
      <c r="P247" s="1">
        <v>45798</v>
      </c>
      <c r="Q247">
        <v>141</v>
      </c>
      <c r="R247" t="b">
        <v>0</v>
      </c>
      <c r="S247" t="b">
        <v>0</v>
      </c>
      <c r="T247" t="b">
        <v>0</v>
      </c>
      <c r="U247" t="b">
        <v>0</v>
      </c>
    </row>
    <row r="248" spans="1:21" x14ac:dyDescent="0.3">
      <c r="A248" t="s">
        <v>838</v>
      </c>
      <c r="B248" t="s">
        <v>323</v>
      </c>
      <c r="C248" s="2">
        <v>45663.02847222222</v>
      </c>
      <c r="D248" s="2" t="s">
        <v>1215</v>
      </c>
      <c r="E248" t="s">
        <v>20</v>
      </c>
      <c r="F248" t="s">
        <v>49</v>
      </c>
      <c r="G248">
        <v>91</v>
      </c>
      <c r="H248" s="9">
        <f>fact_trades[[#This Row],[quantity]]*fact_trades[[#This Row],[price]]</f>
        <v>21144.760000000002</v>
      </c>
      <c r="I248" s="9">
        <f>IF(fact_trades[[#This Row],[side]]="BUY",-fact_trades[[#This Row],[Transaction_value]],fact_trades[[#This Row],[Transaction_value]])</f>
        <v>21144.760000000002</v>
      </c>
      <c r="J248" s="9" t="str">
        <f>IF(fact_trades[[#This Row],[P&amp;L AMT]]&lt;0,"LOSS","PROFIT")</f>
        <v>PROFIT</v>
      </c>
      <c r="K248">
        <f>IF(fact_trades[[#This Row],[side]]="BUY",fact_trades[[#This Row],[quantity]],-fact_trades[[#This Row],[quantity]])</f>
        <v>-91</v>
      </c>
      <c r="L248">
        <v>232.36</v>
      </c>
      <c r="M248">
        <v>10.57</v>
      </c>
      <c r="N248" t="s">
        <v>66</v>
      </c>
      <c r="O248" t="s">
        <v>53</v>
      </c>
      <c r="P248" s="1">
        <v>45748</v>
      </c>
      <c r="Q248">
        <v>91</v>
      </c>
      <c r="R248" t="b">
        <v>0</v>
      </c>
      <c r="S248" t="b">
        <v>0</v>
      </c>
      <c r="T248" t="b">
        <v>0</v>
      </c>
      <c r="U248" t="b">
        <v>0</v>
      </c>
    </row>
    <row r="249" spans="1:21" x14ac:dyDescent="0.3">
      <c r="A249" t="s">
        <v>839</v>
      </c>
      <c r="B249" t="s">
        <v>381</v>
      </c>
      <c r="C249" s="2">
        <v>45805.020138888889</v>
      </c>
      <c r="D249" s="2" t="s">
        <v>1217</v>
      </c>
      <c r="E249" t="s">
        <v>16</v>
      </c>
      <c r="F249" t="s">
        <v>41</v>
      </c>
      <c r="G249">
        <v>329</v>
      </c>
      <c r="H249" s="9">
        <f>fact_trades[[#This Row],[quantity]]*fact_trades[[#This Row],[price]]</f>
        <v>251941.62</v>
      </c>
      <c r="I249" s="9">
        <f>IF(fact_trades[[#This Row],[side]]="BUY",-fact_trades[[#This Row],[Transaction_value]],fact_trades[[#This Row],[Transaction_value]])</f>
        <v>-251941.62</v>
      </c>
      <c r="J249" s="9" t="str">
        <f>IF(fact_trades[[#This Row],[P&amp;L AMT]]&lt;0,"LOSS","PROFIT")</f>
        <v>LOSS</v>
      </c>
      <c r="K249">
        <f>IF(fact_trades[[#This Row],[side]]="BUY",fact_trades[[#This Row],[quantity]],-fact_trades[[#This Row],[quantity]])</f>
        <v>329</v>
      </c>
      <c r="L249">
        <v>765.78</v>
      </c>
      <c r="M249">
        <v>125.97</v>
      </c>
      <c r="N249" t="s">
        <v>156</v>
      </c>
      <c r="O249" t="s">
        <v>88</v>
      </c>
      <c r="P249" s="1">
        <v>45687</v>
      </c>
      <c r="Q249">
        <v>30</v>
      </c>
      <c r="R249" t="b">
        <v>0</v>
      </c>
      <c r="S249" t="b">
        <v>0</v>
      </c>
      <c r="T249" t="b">
        <v>0</v>
      </c>
      <c r="U249" t="b">
        <v>0</v>
      </c>
    </row>
    <row r="250" spans="1:21" x14ac:dyDescent="0.3">
      <c r="A250" t="s">
        <v>840</v>
      </c>
      <c r="B250" t="s">
        <v>582</v>
      </c>
      <c r="C250" s="2">
        <v>45737.017361111109</v>
      </c>
      <c r="D250" s="2" t="s">
        <v>1218</v>
      </c>
      <c r="E250" t="s">
        <v>16</v>
      </c>
      <c r="F250" t="s">
        <v>49</v>
      </c>
      <c r="G250">
        <v>121</v>
      </c>
      <c r="H250" s="9">
        <f>fact_trades[[#This Row],[quantity]]*fact_trades[[#This Row],[price]]</f>
        <v>91336.85</v>
      </c>
      <c r="I250" s="9">
        <f>IF(fact_trades[[#This Row],[side]]="BUY",-fact_trades[[#This Row],[Transaction_value]],fact_trades[[#This Row],[Transaction_value]])</f>
        <v>91336.85</v>
      </c>
      <c r="J250" s="9" t="str">
        <f>IF(fact_trades[[#This Row],[P&amp;L AMT]]&lt;0,"LOSS","PROFIT")</f>
        <v>PROFIT</v>
      </c>
      <c r="K250">
        <f>IF(fact_trades[[#This Row],[side]]="BUY",fact_trades[[#This Row],[quantity]],-fact_trades[[#This Row],[quantity]])</f>
        <v>-121</v>
      </c>
      <c r="L250">
        <v>754.85</v>
      </c>
      <c r="M250">
        <v>45.67</v>
      </c>
      <c r="N250" t="s">
        <v>44</v>
      </c>
      <c r="O250" t="s">
        <v>75</v>
      </c>
      <c r="P250" s="1">
        <v>45677</v>
      </c>
      <c r="Q250">
        <v>20</v>
      </c>
      <c r="R250" t="b">
        <v>0</v>
      </c>
      <c r="S250" t="b">
        <v>0</v>
      </c>
      <c r="T250" t="b">
        <v>0</v>
      </c>
      <c r="U250" t="b">
        <v>0</v>
      </c>
    </row>
    <row r="251" spans="1:21" x14ac:dyDescent="0.3">
      <c r="A251" t="s">
        <v>841</v>
      </c>
      <c r="B251" t="s">
        <v>335</v>
      </c>
      <c r="C251" s="2">
        <v>45754.040277777778</v>
      </c>
      <c r="D251" s="2" t="s">
        <v>1215</v>
      </c>
      <c r="E251" t="s">
        <v>18</v>
      </c>
      <c r="F251" t="s">
        <v>49</v>
      </c>
      <c r="G251">
        <v>936</v>
      </c>
      <c r="H251" s="9">
        <f>fact_trades[[#This Row],[quantity]]*fact_trades[[#This Row],[price]]</f>
        <v>2055708.72</v>
      </c>
      <c r="I251" s="9">
        <f>IF(fact_trades[[#This Row],[side]]="BUY",-fact_trades[[#This Row],[Transaction_value]],fact_trades[[#This Row],[Transaction_value]])</f>
        <v>2055708.72</v>
      </c>
      <c r="J251" s="9" t="str">
        <f>IF(fact_trades[[#This Row],[P&amp;L AMT]]&lt;0,"LOSS","PROFIT")</f>
        <v>PROFIT</v>
      </c>
      <c r="K251">
        <f>IF(fact_trades[[#This Row],[side]]="BUY",fact_trades[[#This Row],[quantity]],-fact_trades[[#This Row],[quantity]])</f>
        <v>-936</v>
      </c>
      <c r="L251">
        <v>2196.27</v>
      </c>
      <c r="M251">
        <v>1027.8499999999999</v>
      </c>
      <c r="N251" t="s">
        <v>103</v>
      </c>
      <c r="O251" t="s">
        <v>61</v>
      </c>
      <c r="P251" s="1">
        <v>45755</v>
      </c>
      <c r="Q251">
        <v>98</v>
      </c>
      <c r="R251" t="b">
        <v>0</v>
      </c>
      <c r="S251" t="b">
        <v>0</v>
      </c>
      <c r="T251" t="b">
        <v>0</v>
      </c>
      <c r="U251" t="b">
        <v>0</v>
      </c>
    </row>
    <row r="252" spans="1:21" x14ac:dyDescent="0.3">
      <c r="A252" t="s">
        <v>842</v>
      </c>
      <c r="B252" t="s">
        <v>99</v>
      </c>
      <c r="C252" s="2">
        <v>45817.027777777781</v>
      </c>
      <c r="D252" s="2" t="s">
        <v>1215</v>
      </c>
      <c r="E252" t="s">
        <v>23</v>
      </c>
      <c r="F252" t="s">
        <v>41</v>
      </c>
      <c r="G252">
        <v>213</v>
      </c>
      <c r="H252" s="9">
        <f>fact_trades[[#This Row],[quantity]]*fact_trades[[#This Row],[price]]</f>
        <v>289313.64</v>
      </c>
      <c r="I252" s="9">
        <f>IF(fact_trades[[#This Row],[side]]="BUY",-fact_trades[[#This Row],[Transaction_value]],fact_trades[[#This Row],[Transaction_value]])</f>
        <v>-289313.64</v>
      </c>
      <c r="J252" s="9" t="str">
        <f>IF(fact_trades[[#This Row],[P&amp;L AMT]]&lt;0,"LOSS","PROFIT")</f>
        <v>LOSS</v>
      </c>
      <c r="K252">
        <f>IF(fact_trades[[#This Row],[side]]="BUY",fact_trades[[#This Row],[quantity]],-fact_trades[[#This Row],[quantity]])</f>
        <v>213</v>
      </c>
      <c r="L252">
        <v>1358.28</v>
      </c>
      <c r="M252">
        <v>144.66</v>
      </c>
      <c r="N252" t="s">
        <v>58</v>
      </c>
      <c r="O252" t="s">
        <v>73</v>
      </c>
      <c r="P252" s="1">
        <v>45728</v>
      </c>
      <c r="Q252">
        <v>71</v>
      </c>
      <c r="R252" t="b">
        <v>0</v>
      </c>
      <c r="S252" t="b">
        <v>0</v>
      </c>
      <c r="T252" t="b">
        <v>0</v>
      </c>
      <c r="U252" t="b">
        <v>0</v>
      </c>
    </row>
    <row r="253" spans="1:21" x14ac:dyDescent="0.3">
      <c r="A253" t="s">
        <v>843</v>
      </c>
      <c r="B253" t="s">
        <v>292</v>
      </c>
      <c r="C253" s="2">
        <v>45751.002083333333</v>
      </c>
      <c r="D253" s="2" t="s">
        <v>1218</v>
      </c>
      <c r="E253" t="s">
        <v>18</v>
      </c>
      <c r="F253" t="s">
        <v>49</v>
      </c>
      <c r="G253">
        <v>546</v>
      </c>
      <c r="H253" s="9">
        <f>fact_trades[[#This Row],[quantity]]*fact_trades[[#This Row],[price]]</f>
        <v>1226474.3400000001</v>
      </c>
      <c r="I253" s="9">
        <f>IF(fact_trades[[#This Row],[side]]="BUY",-fact_trades[[#This Row],[Transaction_value]],fact_trades[[#This Row],[Transaction_value]])</f>
        <v>1226474.3400000001</v>
      </c>
      <c r="J253" s="9" t="str">
        <f>IF(fact_trades[[#This Row],[P&amp;L AMT]]&lt;0,"LOSS","PROFIT")</f>
        <v>PROFIT</v>
      </c>
      <c r="K253">
        <f>IF(fact_trades[[#This Row],[side]]="BUY",fact_trades[[#This Row],[quantity]],-fact_trades[[#This Row],[quantity]])</f>
        <v>-546</v>
      </c>
      <c r="L253">
        <v>2246.29</v>
      </c>
      <c r="M253">
        <v>613.24</v>
      </c>
      <c r="N253" t="s">
        <v>103</v>
      </c>
      <c r="O253" t="s">
        <v>109</v>
      </c>
      <c r="P253" s="1">
        <v>45700</v>
      </c>
      <c r="Q253">
        <v>43</v>
      </c>
      <c r="R253" t="b">
        <v>0</v>
      </c>
      <c r="S253" t="b">
        <v>0</v>
      </c>
      <c r="T253" t="b">
        <v>0</v>
      </c>
      <c r="U253" t="b">
        <v>0</v>
      </c>
    </row>
    <row r="254" spans="1:21" x14ac:dyDescent="0.3">
      <c r="A254" t="s">
        <v>844</v>
      </c>
      <c r="B254" t="s">
        <v>375</v>
      </c>
      <c r="C254" s="2">
        <v>45714.015972222223</v>
      </c>
      <c r="D254" s="2" t="s">
        <v>1217</v>
      </c>
      <c r="E254" t="s">
        <v>17</v>
      </c>
      <c r="F254" t="s">
        <v>49</v>
      </c>
      <c r="G254">
        <v>181</v>
      </c>
      <c r="H254" s="9">
        <f>fact_trades[[#This Row],[quantity]]*fact_trades[[#This Row],[price]]</f>
        <v>231652.84999999998</v>
      </c>
      <c r="I254" s="9">
        <f>IF(fact_trades[[#This Row],[side]]="BUY",-fact_trades[[#This Row],[Transaction_value]],fact_trades[[#This Row],[Transaction_value]])</f>
        <v>231652.84999999998</v>
      </c>
      <c r="J254" s="9" t="str">
        <f>IF(fact_trades[[#This Row],[P&amp;L AMT]]&lt;0,"LOSS","PROFIT")</f>
        <v>PROFIT</v>
      </c>
      <c r="K254">
        <f>IF(fact_trades[[#This Row],[side]]="BUY",fact_trades[[#This Row],[quantity]],-fact_trades[[#This Row],[quantity]])</f>
        <v>-181</v>
      </c>
      <c r="L254">
        <v>1279.8499999999999</v>
      </c>
      <c r="M254">
        <v>115.83</v>
      </c>
      <c r="N254" t="s">
        <v>55</v>
      </c>
      <c r="O254" t="s">
        <v>56</v>
      </c>
      <c r="P254" s="1">
        <v>45685</v>
      </c>
      <c r="Q254">
        <v>28</v>
      </c>
      <c r="R254" t="b">
        <v>0</v>
      </c>
      <c r="S254" t="b">
        <v>0</v>
      </c>
      <c r="T254" t="b">
        <v>0</v>
      </c>
      <c r="U254" t="b">
        <v>0</v>
      </c>
    </row>
    <row r="255" spans="1:21" x14ac:dyDescent="0.3">
      <c r="A255" t="s">
        <v>845</v>
      </c>
      <c r="B255" t="s">
        <v>457</v>
      </c>
      <c r="C255" s="2">
        <v>45761.037499999999</v>
      </c>
      <c r="D255" s="2" t="s">
        <v>1215</v>
      </c>
      <c r="E255" t="s">
        <v>16</v>
      </c>
      <c r="F255" t="s">
        <v>49</v>
      </c>
      <c r="G255">
        <v>777</v>
      </c>
      <c r="H255" s="9">
        <f>fact_trades[[#This Row],[quantity]]*fact_trades[[#This Row],[price]]</f>
        <v>638243.34</v>
      </c>
      <c r="I255" s="9">
        <f>IF(fact_trades[[#This Row],[side]]="BUY",-fact_trades[[#This Row],[Transaction_value]],fact_trades[[#This Row],[Transaction_value]])</f>
        <v>638243.34</v>
      </c>
      <c r="J255" s="9" t="str">
        <f>IF(fact_trades[[#This Row],[P&amp;L AMT]]&lt;0,"LOSS","PROFIT")</f>
        <v>PROFIT</v>
      </c>
      <c r="K255">
        <f>IF(fact_trades[[#This Row],[side]]="BUY",fact_trades[[#This Row],[quantity]],-fact_trades[[#This Row],[quantity]])</f>
        <v>-777</v>
      </c>
      <c r="L255">
        <v>821.42</v>
      </c>
      <c r="M255">
        <v>319.12</v>
      </c>
      <c r="N255" t="s">
        <v>60</v>
      </c>
      <c r="O255" t="s">
        <v>109</v>
      </c>
      <c r="P255" s="1">
        <v>45782</v>
      </c>
      <c r="Q255">
        <v>125</v>
      </c>
      <c r="R255" t="b">
        <v>0</v>
      </c>
      <c r="S255" t="b">
        <v>0</v>
      </c>
      <c r="T255" t="b">
        <v>0</v>
      </c>
      <c r="U255" t="b">
        <v>0</v>
      </c>
    </row>
    <row r="256" spans="1:21" x14ac:dyDescent="0.3">
      <c r="A256" t="s">
        <v>846</v>
      </c>
      <c r="B256" t="s">
        <v>448</v>
      </c>
      <c r="C256" s="2">
        <v>45821.011805555558</v>
      </c>
      <c r="D256" s="2" t="s">
        <v>1218</v>
      </c>
      <c r="E256" t="s">
        <v>22</v>
      </c>
      <c r="F256" t="s">
        <v>41</v>
      </c>
      <c r="G256">
        <v>576</v>
      </c>
      <c r="H256" s="9">
        <f>fact_trades[[#This Row],[quantity]]*fact_trades[[#This Row],[price]]</f>
        <v>352938.23999999999</v>
      </c>
      <c r="I256" s="9">
        <f>IF(fact_trades[[#This Row],[side]]="BUY",-fact_trades[[#This Row],[Transaction_value]],fact_trades[[#This Row],[Transaction_value]])</f>
        <v>-352938.23999999999</v>
      </c>
      <c r="J256" s="9" t="str">
        <f>IF(fact_trades[[#This Row],[P&amp;L AMT]]&lt;0,"LOSS","PROFIT")</f>
        <v>LOSS</v>
      </c>
      <c r="K256">
        <f>IF(fact_trades[[#This Row],[side]]="BUY",fact_trades[[#This Row],[quantity]],-fact_trades[[#This Row],[quantity]])</f>
        <v>576</v>
      </c>
      <c r="L256">
        <v>612.74</v>
      </c>
      <c r="M256">
        <v>176.47</v>
      </c>
      <c r="N256" t="s">
        <v>55</v>
      </c>
      <c r="O256" t="s">
        <v>45</v>
      </c>
      <c r="P256" s="1">
        <v>45779</v>
      </c>
      <c r="Q256">
        <v>122</v>
      </c>
      <c r="R256" t="b">
        <v>0</v>
      </c>
      <c r="S256" t="b">
        <v>0</v>
      </c>
      <c r="T256" t="b">
        <v>0</v>
      </c>
      <c r="U256" t="b">
        <v>0</v>
      </c>
    </row>
    <row r="257" spans="1:21" x14ac:dyDescent="0.3">
      <c r="A257" t="s">
        <v>847</v>
      </c>
      <c r="B257" t="s">
        <v>476</v>
      </c>
      <c r="C257" s="2">
        <v>45672.022916666669</v>
      </c>
      <c r="D257" s="2" t="s">
        <v>1217</v>
      </c>
      <c r="E257" t="s">
        <v>23</v>
      </c>
      <c r="F257" t="s">
        <v>41</v>
      </c>
      <c r="G257">
        <v>880</v>
      </c>
      <c r="H257" s="9">
        <f>fact_trades[[#This Row],[quantity]]*fact_trades[[#This Row],[price]]</f>
        <v>859909.6</v>
      </c>
      <c r="I257" s="9">
        <f>IF(fact_trades[[#This Row],[side]]="BUY",-fact_trades[[#This Row],[Transaction_value]],fact_trades[[#This Row],[Transaction_value]])</f>
        <v>-859909.6</v>
      </c>
      <c r="J257" s="9" t="str">
        <f>IF(fact_trades[[#This Row],[P&amp;L AMT]]&lt;0,"LOSS","PROFIT")</f>
        <v>LOSS</v>
      </c>
      <c r="K257">
        <f>IF(fact_trades[[#This Row],[side]]="BUY",fact_trades[[#This Row],[quantity]],-fact_trades[[#This Row],[quantity]])</f>
        <v>880</v>
      </c>
      <c r="L257">
        <v>977.17</v>
      </c>
      <c r="M257">
        <v>429.95</v>
      </c>
      <c r="N257" t="s">
        <v>119</v>
      </c>
      <c r="O257" t="s">
        <v>53</v>
      </c>
      <c r="P257" s="1">
        <v>45814</v>
      </c>
      <c r="Q257">
        <v>157</v>
      </c>
      <c r="R257" t="b">
        <v>0</v>
      </c>
      <c r="S257" t="b">
        <v>0</v>
      </c>
      <c r="T257" t="b">
        <v>0</v>
      </c>
      <c r="U257" t="b">
        <v>0</v>
      </c>
    </row>
    <row r="258" spans="1:21" x14ac:dyDescent="0.3">
      <c r="A258" t="s">
        <v>848</v>
      </c>
      <c r="B258" t="s">
        <v>266</v>
      </c>
      <c r="C258" s="2">
        <v>45687.039583333331</v>
      </c>
      <c r="D258" s="2" t="s">
        <v>1216</v>
      </c>
      <c r="E258" t="s">
        <v>16</v>
      </c>
      <c r="F258" t="s">
        <v>49</v>
      </c>
      <c r="G258">
        <v>702</v>
      </c>
      <c r="H258" s="9">
        <f>fact_trades[[#This Row],[quantity]]*fact_trades[[#This Row],[price]]</f>
        <v>530817.29999999993</v>
      </c>
      <c r="I258" s="9">
        <f>IF(fact_trades[[#This Row],[side]]="BUY",-fact_trades[[#This Row],[Transaction_value]],fact_trades[[#This Row],[Transaction_value]])</f>
        <v>530817.29999999993</v>
      </c>
      <c r="J258" s="9" t="str">
        <f>IF(fact_trades[[#This Row],[P&amp;L AMT]]&lt;0,"LOSS","PROFIT")</f>
        <v>PROFIT</v>
      </c>
      <c r="K258">
        <f>IF(fact_trades[[#This Row],[side]]="BUY",fact_trades[[#This Row],[quantity]],-fact_trades[[#This Row],[quantity]])</f>
        <v>-702</v>
      </c>
      <c r="L258">
        <v>756.15</v>
      </c>
      <c r="M258">
        <v>265.41000000000003</v>
      </c>
      <c r="N258" t="s">
        <v>64</v>
      </c>
      <c r="O258" t="s">
        <v>61</v>
      </c>
      <c r="P258" s="1">
        <v>45701</v>
      </c>
      <c r="Q258">
        <v>44</v>
      </c>
      <c r="R258" t="b">
        <v>0</v>
      </c>
      <c r="S258" t="b">
        <v>0</v>
      </c>
      <c r="T258" t="b">
        <v>0</v>
      </c>
      <c r="U258" t="b">
        <v>0</v>
      </c>
    </row>
    <row r="259" spans="1:21" x14ac:dyDescent="0.3">
      <c r="A259" t="s">
        <v>849</v>
      </c>
      <c r="B259" t="s">
        <v>315</v>
      </c>
      <c r="C259" s="2">
        <v>45818.031944444447</v>
      </c>
      <c r="D259" s="2" t="s">
        <v>1214</v>
      </c>
      <c r="E259" t="s">
        <v>23</v>
      </c>
      <c r="F259" t="s">
        <v>41</v>
      </c>
      <c r="G259">
        <v>285</v>
      </c>
      <c r="H259" s="9">
        <f>fact_trades[[#This Row],[quantity]]*fact_trades[[#This Row],[price]]</f>
        <v>396172.79999999999</v>
      </c>
      <c r="I259" s="9">
        <f>IF(fact_trades[[#This Row],[side]]="BUY",-fact_trades[[#This Row],[Transaction_value]],fact_trades[[#This Row],[Transaction_value]])</f>
        <v>-396172.79999999999</v>
      </c>
      <c r="J259" s="9" t="str">
        <f>IF(fact_trades[[#This Row],[P&amp;L AMT]]&lt;0,"LOSS","PROFIT")</f>
        <v>LOSS</v>
      </c>
      <c r="K259">
        <f>IF(fact_trades[[#This Row],[side]]="BUY",fact_trades[[#This Row],[quantity]],-fact_trades[[#This Row],[quantity]])</f>
        <v>285</v>
      </c>
      <c r="L259">
        <v>1390.08</v>
      </c>
      <c r="M259">
        <v>198.09</v>
      </c>
      <c r="N259" t="s">
        <v>133</v>
      </c>
      <c r="O259" t="s">
        <v>88</v>
      </c>
      <c r="P259" s="1">
        <v>45820</v>
      </c>
      <c r="Q259">
        <v>163</v>
      </c>
      <c r="R259" t="b">
        <v>0</v>
      </c>
      <c r="S259" t="b">
        <v>0</v>
      </c>
      <c r="T259" t="b">
        <v>0</v>
      </c>
      <c r="U259" t="b">
        <v>0</v>
      </c>
    </row>
    <row r="260" spans="1:21" x14ac:dyDescent="0.3">
      <c r="A260" t="s">
        <v>850</v>
      </c>
      <c r="B260" t="s">
        <v>469</v>
      </c>
      <c r="C260" s="2">
        <v>45757.020138888889</v>
      </c>
      <c r="D260" s="2" t="s">
        <v>1216</v>
      </c>
      <c r="E260" t="s">
        <v>22</v>
      </c>
      <c r="F260" t="s">
        <v>41</v>
      </c>
      <c r="G260">
        <v>220</v>
      </c>
      <c r="H260" s="9">
        <f>fact_trades[[#This Row],[quantity]]*fact_trades[[#This Row],[price]]</f>
        <v>127872.8</v>
      </c>
      <c r="I260" s="9">
        <f>IF(fact_trades[[#This Row],[side]]="BUY",-fact_trades[[#This Row],[Transaction_value]],fact_trades[[#This Row],[Transaction_value]])</f>
        <v>-127872.8</v>
      </c>
      <c r="J260" s="9" t="str">
        <f>IF(fact_trades[[#This Row],[P&amp;L AMT]]&lt;0,"LOSS","PROFIT")</f>
        <v>LOSS</v>
      </c>
      <c r="K260">
        <f>IF(fact_trades[[#This Row],[side]]="BUY",fact_trades[[#This Row],[quantity]],-fact_trades[[#This Row],[quantity]])</f>
        <v>220</v>
      </c>
      <c r="L260">
        <v>581.24</v>
      </c>
      <c r="M260">
        <v>63.94</v>
      </c>
      <c r="N260" t="s">
        <v>139</v>
      </c>
      <c r="O260" t="s">
        <v>61</v>
      </c>
      <c r="P260" s="1">
        <v>45813</v>
      </c>
      <c r="Q260">
        <v>156</v>
      </c>
      <c r="R260" t="b">
        <v>0</v>
      </c>
      <c r="S260" t="b">
        <v>0</v>
      </c>
      <c r="T260" t="b">
        <v>0</v>
      </c>
      <c r="U260" t="b">
        <v>0</v>
      </c>
    </row>
    <row r="261" spans="1:21" x14ac:dyDescent="0.3">
      <c r="A261" t="s">
        <v>851</v>
      </c>
      <c r="B261" t="s">
        <v>492</v>
      </c>
      <c r="C261" s="2">
        <v>45792.013194444444</v>
      </c>
      <c r="D261" s="2" t="s">
        <v>1216</v>
      </c>
      <c r="E261" t="s">
        <v>21</v>
      </c>
      <c r="F261" t="s">
        <v>41</v>
      </c>
      <c r="G261">
        <v>376</v>
      </c>
      <c r="H261" s="9">
        <f>fact_trades[[#This Row],[quantity]]*fact_trades[[#This Row],[price]]</f>
        <v>87186.880000000005</v>
      </c>
      <c r="I261" s="9">
        <f>IF(fact_trades[[#This Row],[side]]="BUY",-fact_trades[[#This Row],[Transaction_value]],fact_trades[[#This Row],[Transaction_value]])</f>
        <v>-87186.880000000005</v>
      </c>
      <c r="J261" s="9" t="str">
        <f>IF(fact_trades[[#This Row],[P&amp;L AMT]]&lt;0,"LOSS","PROFIT")</f>
        <v>LOSS</v>
      </c>
      <c r="K261">
        <f>IF(fact_trades[[#This Row],[side]]="BUY",fact_trades[[#This Row],[quantity]],-fact_trades[[#This Row],[quantity]])</f>
        <v>376</v>
      </c>
      <c r="L261">
        <v>231.88</v>
      </c>
      <c r="M261">
        <v>43.59</v>
      </c>
      <c r="N261" t="s">
        <v>103</v>
      </c>
      <c r="O261" t="s">
        <v>94</v>
      </c>
      <c r="P261" s="1">
        <v>45728</v>
      </c>
      <c r="Q261">
        <v>71</v>
      </c>
      <c r="R261" t="b">
        <v>0</v>
      </c>
      <c r="S261" t="b">
        <v>0</v>
      </c>
      <c r="T261" t="b">
        <v>0</v>
      </c>
      <c r="U261" t="b">
        <v>0</v>
      </c>
    </row>
    <row r="262" spans="1:21" x14ac:dyDescent="0.3">
      <c r="A262" t="s">
        <v>852</v>
      </c>
      <c r="B262" t="s">
        <v>292</v>
      </c>
      <c r="C262" s="2">
        <v>45820.011805555558</v>
      </c>
      <c r="D262" s="2" t="s">
        <v>1216</v>
      </c>
      <c r="E262" t="s">
        <v>18</v>
      </c>
      <c r="F262" t="s">
        <v>49</v>
      </c>
      <c r="G262">
        <v>974</v>
      </c>
      <c r="H262" s="9">
        <f>fact_trades[[#This Row],[quantity]]*fact_trades[[#This Row],[price]]</f>
        <v>2077308.2400000002</v>
      </c>
      <c r="I262" s="9">
        <f>IF(fact_trades[[#This Row],[side]]="BUY",-fact_trades[[#This Row],[Transaction_value]],fact_trades[[#This Row],[Transaction_value]])</f>
        <v>2077308.2400000002</v>
      </c>
      <c r="J262" s="9" t="str">
        <f>IF(fact_trades[[#This Row],[P&amp;L AMT]]&lt;0,"LOSS","PROFIT")</f>
        <v>PROFIT</v>
      </c>
      <c r="K262">
        <f>IF(fact_trades[[#This Row],[side]]="BUY",fact_trades[[#This Row],[quantity]],-fact_trades[[#This Row],[quantity]])</f>
        <v>-974</v>
      </c>
      <c r="L262">
        <v>2132.7600000000002</v>
      </c>
      <c r="M262">
        <v>1038.6500000000001</v>
      </c>
      <c r="N262" t="s">
        <v>98</v>
      </c>
      <c r="O262" t="s">
        <v>67</v>
      </c>
      <c r="P262" s="1">
        <v>45727</v>
      </c>
      <c r="Q262">
        <v>70</v>
      </c>
      <c r="R262" t="b">
        <v>0</v>
      </c>
      <c r="S262" t="b">
        <v>0</v>
      </c>
      <c r="T262" t="b">
        <v>0</v>
      </c>
      <c r="U262" t="b">
        <v>0</v>
      </c>
    </row>
    <row r="263" spans="1:21" x14ac:dyDescent="0.3">
      <c r="A263" t="s">
        <v>853</v>
      </c>
      <c r="B263" t="s">
        <v>152</v>
      </c>
      <c r="C263" s="2">
        <v>45681.027083333334</v>
      </c>
      <c r="D263" s="2" t="s">
        <v>1218</v>
      </c>
      <c r="E263" t="s">
        <v>17</v>
      </c>
      <c r="F263" t="s">
        <v>41</v>
      </c>
      <c r="G263">
        <v>763</v>
      </c>
      <c r="H263" s="9">
        <f>fact_trades[[#This Row],[quantity]]*fact_trades[[#This Row],[price]]</f>
        <v>949545.87</v>
      </c>
      <c r="I263" s="9">
        <f>IF(fact_trades[[#This Row],[side]]="BUY",-fact_trades[[#This Row],[Transaction_value]],fact_trades[[#This Row],[Transaction_value]])</f>
        <v>-949545.87</v>
      </c>
      <c r="J263" s="9" t="str">
        <f>IF(fact_trades[[#This Row],[P&amp;L AMT]]&lt;0,"LOSS","PROFIT")</f>
        <v>LOSS</v>
      </c>
      <c r="K263">
        <f>IF(fact_trades[[#This Row],[side]]="BUY",fact_trades[[#This Row],[quantity]],-fact_trades[[#This Row],[quantity]])</f>
        <v>763</v>
      </c>
      <c r="L263">
        <v>1244.49</v>
      </c>
      <c r="M263">
        <v>474.77</v>
      </c>
      <c r="N263" t="s">
        <v>121</v>
      </c>
      <c r="O263" t="s">
        <v>61</v>
      </c>
      <c r="P263" s="1">
        <v>45733</v>
      </c>
      <c r="Q263">
        <v>76</v>
      </c>
      <c r="R263" t="b">
        <v>0</v>
      </c>
      <c r="S263" t="b">
        <v>0</v>
      </c>
      <c r="T263" t="b">
        <v>0</v>
      </c>
      <c r="U263" t="b">
        <v>0</v>
      </c>
    </row>
    <row r="264" spans="1:21" x14ac:dyDescent="0.3">
      <c r="A264" t="s">
        <v>854</v>
      </c>
      <c r="B264" t="s">
        <v>551</v>
      </c>
      <c r="C264" s="2">
        <v>45814.018750000003</v>
      </c>
      <c r="D264" s="2" t="s">
        <v>1218</v>
      </c>
      <c r="E264" t="s">
        <v>19</v>
      </c>
      <c r="F264" t="s">
        <v>49</v>
      </c>
      <c r="G264">
        <v>655</v>
      </c>
      <c r="H264" s="9">
        <f>fact_trades[[#This Row],[quantity]]*fact_trades[[#This Row],[price]]</f>
        <v>435260.6</v>
      </c>
      <c r="I264" s="9">
        <f>IF(fact_trades[[#This Row],[side]]="BUY",-fact_trades[[#This Row],[Transaction_value]],fact_trades[[#This Row],[Transaction_value]])</f>
        <v>435260.6</v>
      </c>
      <c r="J264" s="9" t="str">
        <f>IF(fact_trades[[#This Row],[P&amp;L AMT]]&lt;0,"LOSS","PROFIT")</f>
        <v>PROFIT</v>
      </c>
      <c r="K264">
        <f>IF(fact_trades[[#This Row],[side]]="BUY",fact_trades[[#This Row],[quantity]],-fact_trades[[#This Row],[quantity]])</f>
        <v>-655</v>
      </c>
      <c r="L264">
        <v>664.52</v>
      </c>
      <c r="M264">
        <v>217.63</v>
      </c>
      <c r="N264" t="s">
        <v>52</v>
      </c>
      <c r="O264" t="s">
        <v>56</v>
      </c>
      <c r="P264" s="1">
        <v>45791</v>
      </c>
      <c r="Q264">
        <v>134</v>
      </c>
      <c r="R264" t="b">
        <v>0</v>
      </c>
      <c r="S264" t="b">
        <v>0</v>
      </c>
      <c r="T264" t="b">
        <v>0</v>
      </c>
      <c r="U264" t="b">
        <v>0</v>
      </c>
    </row>
    <row r="265" spans="1:21" x14ac:dyDescent="0.3">
      <c r="A265" t="s">
        <v>855</v>
      </c>
      <c r="B265" t="s">
        <v>83</v>
      </c>
      <c r="C265" s="2">
        <v>45755.031944444447</v>
      </c>
      <c r="D265" s="2" t="s">
        <v>1214</v>
      </c>
      <c r="E265" t="s">
        <v>21</v>
      </c>
      <c r="F265" t="s">
        <v>41</v>
      </c>
      <c r="G265">
        <v>983</v>
      </c>
      <c r="H265" s="9">
        <f>fact_trades[[#This Row],[quantity]]*fact_trades[[#This Row],[price]]</f>
        <v>233777.06</v>
      </c>
      <c r="I265" s="9">
        <f>IF(fact_trades[[#This Row],[side]]="BUY",-fact_trades[[#This Row],[Transaction_value]],fact_trades[[#This Row],[Transaction_value]])</f>
        <v>-233777.06</v>
      </c>
      <c r="J265" s="9" t="str">
        <f>IF(fact_trades[[#This Row],[P&amp;L AMT]]&lt;0,"LOSS","PROFIT")</f>
        <v>LOSS</v>
      </c>
      <c r="K265">
        <f>IF(fact_trades[[#This Row],[side]]="BUY",fact_trades[[#This Row],[quantity]],-fact_trades[[#This Row],[quantity]])</f>
        <v>983</v>
      </c>
      <c r="L265">
        <v>237.82</v>
      </c>
      <c r="M265">
        <v>116.89</v>
      </c>
      <c r="N265" t="s">
        <v>100</v>
      </c>
      <c r="O265" t="s">
        <v>61</v>
      </c>
      <c r="P265" s="1">
        <v>45812</v>
      </c>
      <c r="Q265">
        <v>155</v>
      </c>
      <c r="R265" t="b">
        <v>0</v>
      </c>
      <c r="S265" t="b">
        <v>0</v>
      </c>
      <c r="T265" t="b">
        <v>0</v>
      </c>
      <c r="U265" t="b">
        <v>0</v>
      </c>
    </row>
    <row r="266" spans="1:21" x14ac:dyDescent="0.3">
      <c r="A266" t="s">
        <v>856</v>
      </c>
      <c r="B266" t="s">
        <v>346</v>
      </c>
      <c r="C266" s="2">
        <v>45687.008333333331</v>
      </c>
      <c r="D266" s="2" t="s">
        <v>1216</v>
      </c>
      <c r="E266" t="s">
        <v>16</v>
      </c>
      <c r="F266" t="s">
        <v>41</v>
      </c>
      <c r="G266">
        <v>572</v>
      </c>
      <c r="H266" s="9">
        <f>fact_trades[[#This Row],[quantity]]*fact_trades[[#This Row],[price]]</f>
        <v>432758.04000000004</v>
      </c>
      <c r="I266" s="9">
        <f>IF(fact_trades[[#This Row],[side]]="BUY",-fact_trades[[#This Row],[Transaction_value]],fact_trades[[#This Row],[Transaction_value]])</f>
        <v>-432758.04000000004</v>
      </c>
      <c r="J266" s="9" t="str">
        <f>IF(fact_trades[[#This Row],[P&amp;L AMT]]&lt;0,"LOSS","PROFIT")</f>
        <v>LOSS</v>
      </c>
      <c r="K266">
        <f>IF(fact_trades[[#This Row],[side]]="BUY",fact_trades[[#This Row],[quantity]],-fact_trades[[#This Row],[quantity]])</f>
        <v>572</v>
      </c>
      <c r="L266">
        <v>756.57</v>
      </c>
      <c r="M266">
        <v>216.38</v>
      </c>
      <c r="N266" t="s">
        <v>98</v>
      </c>
      <c r="O266" t="s">
        <v>67</v>
      </c>
      <c r="P266" s="1">
        <v>45673</v>
      </c>
      <c r="Q266">
        <v>16</v>
      </c>
      <c r="R266" t="b">
        <v>0</v>
      </c>
      <c r="S266" t="b">
        <v>0</v>
      </c>
      <c r="T266" t="b">
        <v>0</v>
      </c>
      <c r="U266" t="b">
        <v>0</v>
      </c>
    </row>
    <row r="267" spans="1:21" x14ac:dyDescent="0.3">
      <c r="A267" t="s">
        <v>857</v>
      </c>
      <c r="B267" t="s">
        <v>380</v>
      </c>
      <c r="C267" s="2">
        <v>45670.01458333333</v>
      </c>
      <c r="D267" s="2" t="s">
        <v>1215</v>
      </c>
      <c r="E267" t="s">
        <v>18</v>
      </c>
      <c r="F267" t="s">
        <v>49</v>
      </c>
      <c r="G267">
        <v>88</v>
      </c>
      <c r="H267" s="9">
        <f>fact_trades[[#This Row],[quantity]]*fact_trades[[#This Row],[price]]</f>
        <v>175473.76</v>
      </c>
      <c r="I267" s="9">
        <f>IF(fact_trades[[#This Row],[side]]="BUY",-fact_trades[[#This Row],[Transaction_value]],fact_trades[[#This Row],[Transaction_value]])</f>
        <v>175473.76</v>
      </c>
      <c r="J267" s="9" t="str">
        <f>IF(fact_trades[[#This Row],[P&amp;L AMT]]&lt;0,"LOSS","PROFIT")</f>
        <v>PROFIT</v>
      </c>
      <c r="K267">
        <f>IF(fact_trades[[#This Row],[side]]="BUY",fact_trades[[#This Row],[quantity]],-fact_trades[[#This Row],[quantity]])</f>
        <v>-88</v>
      </c>
      <c r="L267">
        <v>1994.02</v>
      </c>
      <c r="M267">
        <v>87.74</v>
      </c>
      <c r="N267" t="s">
        <v>119</v>
      </c>
      <c r="O267" t="s">
        <v>56</v>
      </c>
      <c r="P267" s="1">
        <v>45747</v>
      </c>
      <c r="Q267">
        <v>90</v>
      </c>
      <c r="R267" t="b">
        <v>0</v>
      </c>
      <c r="S267" t="b">
        <v>0</v>
      </c>
      <c r="T267" t="b">
        <v>0</v>
      </c>
      <c r="U267" t="b">
        <v>0</v>
      </c>
    </row>
    <row r="268" spans="1:21" x14ac:dyDescent="0.3">
      <c r="A268" t="s">
        <v>858</v>
      </c>
      <c r="B268" t="s">
        <v>234</v>
      </c>
      <c r="C268" s="2">
        <v>45705.03125</v>
      </c>
      <c r="D268" s="2" t="s">
        <v>1215</v>
      </c>
      <c r="E268" t="s">
        <v>21</v>
      </c>
      <c r="F268" t="s">
        <v>49</v>
      </c>
      <c r="G268">
        <v>812</v>
      </c>
      <c r="H268" s="9">
        <f>fact_trades[[#This Row],[quantity]]*fact_trades[[#This Row],[price]]</f>
        <v>188773.75999999998</v>
      </c>
      <c r="I268" s="9">
        <f>IF(fact_trades[[#This Row],[side]]="BUY",-fact_trades[[#This Row],[Transaction_value]],fact_trades[[#This Row],[Transaction_value]])</f>
        <v>188773.75999999998</v>
      </c>
      <c r="J268" s="9" t="str">
        <f>IF(fact_trades[[#This Row],[P&amp;L AMT]]&lt;0,"LOSS","PROFIT")</f>
        <v>PROFIT</v>
      </c>
      <c r="K268">
        <f>IF(fact_trades[[#This Row],[side]]="BUY",fact_trades[[#This Row],[quantity]],-fact_trades[[#This Row],[quantity]])</f>
        <v>-812</v>
      </c>
      <c r="L268">
        <v>232.48</v>
      </c>
      <c r="M268">
        <v>94.39</v>
      </c>
      <c r="N268" t="s">
        <v>165</v>
      </c>
      <c r="O268" t="s">
        <v>109</v>
      </c>
      <c r="P268" s="1">
        <v>45723</v>
      </c>
      <c r="Q268">
        <v>66</v>
      </c>
      <c r="R268" t="b">
        <v>0</v>
      </c>
      <c r="S268" t="b">
        <v>0</v>
      </c>
      <c r="T268" t="b">
        <v>0</v>
      </c>
      <c r="U268" t="b">
        <v>0</v>
      </c>
    </row>
    <row r="269" spans="1:21" x14ac:dyDescent="0.3">
      <c r="A269" t="s">
        <v>859</v>
      </c>
      <c r="B269" t="s">
        <v>456</v>
      </c>
      <c r="C269" s="2">
        <v>45800.03402777778</v>
      </c>
      <c r="D269" s="2" t="s">
        <v>1218</v>
      </c>
      <c r="E269" t="s">
        <v>20</v>
      </c>
      <c r="F269" t="s">
        <v>41</v>
      </c>
      <c r="G269">
        <v>338</v>
      </c>
      <c r="H269" s="9">
        <f>fact_trades[[#This Row],[quantity]]*fact_trades[[#This Row],[price]]</f>
        <v>85699.900000000009</v>
      </c>
      <c r="I269" s="9">
        <f>IF(fact_trades[[#This Row],[side]]="BUY",-fact_trades[[#This Row],[Transaction_value]],fact_trades[[#This Row],[Transaction_value]])</f>
        <v>-85699.900000000009</v>
      </c>
      <c r="J269" s="9" t="str">
        <f>IF(fact_trades[[#This Row],[P&amp;L AMT]]&lt;0,"LOSS","PROFIT")</f>
        <v>LOSS</v>
      </c>
      <c r="K269">
        <f>IF(fact_trades[[#This Row],[side]]="BUY",fact_trades[[#This Row],[quantity]],-fact_trades[[#This Row],[quantity]])</f>
        <v>338</v>
      </c>
      <c r="L269">
        <v>253.55</v>
      </c>
      <c r="M269">
        <v>42.85</v>
      </c>
      <c r="N269" t="s">
        <v>156</v>
      </c>
      <c r="O269" t="s">
        <v>53</v>
      </c>
      <c r="P269" s="1">
        <v>45685</v>
      </c>
      <c r="Q269">
        <v>28</v>
      </c>
      <c r="R269" t="b">
        <v>0</v>
      </c>
      <c r="S269" t="b">
        <v>0</v>
      </c>
      <c r="T269" t="b">
        <v>0</v>
      </c>
      <c r="U269" t="b">
        <v>0</v>
      </c>
    </row>
    <row r="270" spans="1:21" x14ac:dyDescent="0.3">
      <c r="A270" t="s">
        <v>860</v>
      </c>
      <c r="B270" t="s">
        <v>517</v>
      </c>
      <c r="C270" s="2">
        <v>45838.01458333333</v>
      </c>
      <c r="D270" s="2" t="s">
        <v>1215</v>
      </c>
      <c r="E270" t="s">
        <v>22</v>
      </c>
      <c r="F270" t="s">
        <v>49</v>
      </c>
      <c r="G270">
        <v>100</v>
      </c>
      <c r="H270" s="9">
        <f>fact_trades[[#This Row],[quantity]]*fact_trades[[#This Row],[price]]</f>
        <v>58385</v>
      </c>
      <c r="I270" s="9">
        <f>IF(fact_trades[[#This Row],[side]]="BUY",-fact_trades[[#This Row],[Transaction_value]],fact_trades[[#This Row],[Transaction_value]])</f>
        <v>58385</v>
      </c>
      <c r="J270" s="9" t="str">
        <f>IF(fact_trades[[#This Row],[P&amp;L AMT]]&lt;0,"LOSS","PROFIT")</f>
        <v>PROFIT</v>
      </c>
      <c r="K270">
        <f>IF(fact_trades[[#This Row],[side]]="BUY",fact_trades[[#This Row],[quantity]],-fact_trades[[#This Row],[quantity]])</f>
        <v>-100</v>
      </c>
      <c r="L270">
        <v>583.85</v>
      </c>
      <c r="M270">
        <v>29.19</v>
      </c>
      <c r="N270" t="s">
        <v>103</v>
      </c>
      <c r="O270" t="s">
        <v>53</v>
      </c>
      <c r="P270" s="1">
        <v>45769</v>
      </c>
      <c r="Q270">
        <v>112</v>
      </c>
      <c r="R270" t="b">
        <v>0</v>
      </c>
      <c r="S270" t="b">
        <v>0</v>
      </c>
      <c r="T270" t="b">
        <v>0</v>
      </c>
      <c r="U270" t="b">
        <v>0</v>
      </c>
    </row>
    <row r="271" spans="1:21" x14ac:dyDescent="0.3">
      <c r="A271" t="s">
        <v>861</v>
      </c>
      <c r="B271" t="s">
        <v>222</v>
      </c>
      <c r="C271" s="2">
        <v>45698.030555555553</v>
      </c>
      <c r="D271" s="2" t="s">
        <v>1215</v>
      </c>
      <c r="E271" t="s">
        <v>16</v>
      </c>
      <c r="F271" t="s">
        <v>49</v>
      </c>
      <c r="G271">
        <v>940</v>
      </c>
      <c r="H271" s="9">
        <f>fact_trades[[#This Row],[quantity]]*fact_trades[[#This Row],[price]]</f>
        <v>698250.8</v>
      </c>
      <c r="I271" s="9">
        <f>IF(fact_trades[[#This Row],[side]]="BUY",-fact_trades[[#This Row],[Transaction_value]],fact_trades[[#This Row],[Transaction_value]])</f>
        <v>698250.8</v>
      </c>
      <c r="J271" s="9" t="str">
        <f>IF(fact_trades[[#This Row],[P&amp;L AMT]]&lt;0,"LOSS","PROFIT")</f>
        <v>PROFIT</v>
      </c>
      <c r="K271">
        <f>IF(fact_trades[[#This Row],[side]]="BUY",fact_trades[[#This Row],[quantity]],-fact_trades[[#This Row],[quantity]])</f>
        <v>-940</v>
      </c>
      <c r="L271">
        <v>742.82</v>
      </c>
      <c r="M271">
        <v>349.13</v>
      </c>
      <c r="N271" t="s">
        <v>121</v>
      </c>
      <c r="O271" t="s">
        <v>73</v>
      </c>
      <c r="P271" s="1">
        <v>45797</v>
      </c>
      <c r="Q271">
        <v>140</v>
      </c>
      <c r="R271" t="b">
        <v>0</v>
      </c>
      <c r="S271" t="b">
        <v>0</v>
      </c>
      <c r="T271" t="b">
        <v>0</v>
      </c>
      <c r="U271" t="b">
        <v>0</v>
      </c>
    </row>
    <row r="272" spans="1:21" x14ac:dyDescent="0.3">
      <c r="A272" t="s">
        <v>862</v>
      </c>
      <c r="B272" t="s">
        <v>181</v>
      </c>
      <c r="C272" s="2">
        <v>45761.035416666666</v>
      </c>
      <c r="D272" s="2" t="s">
        <v>1215</v>
      </c>
      <c r="E272" t="s">
        <v>22</v>
      </c>
      <c r="F272" t="s">
        <v>41</v>
      </c>
      <c r="G272">
        <v>954</v>
      </c>
      <c r="H272" s="9">
        <f>fact_trades[[#This Row],[quantity]]*fact_trades[[#This Row],[price]]</f>
        <v>543770.46</v>
      </c>
      <c r="I272" s="9">
        <f>IF(fact_trades[[#This Row],[side]]="BUY",-fact_trades[[#This Row],[Transaction_value]],fact_trades[[#This Row],[Transaction_value]])</f>
        <v>-543770.46</v>
      </c>
      <c r="J272" s="9" t="str">
        <f>IF(fact_trades[[#This Row],[P&amp;L AMT]]&lt;0,"LOSS","PROFIT")</f>
        <v>LOSS</v>
      </c>
      <c r="K272">
        <f>IF(fact_trades[[#This Row],[side]]="BUY",fact_trades[[#This Row],[quantity]],-fact_trades[[#This Row],[quantity]])</f>
        <v>954</v>
      </c>
      <c r="L272">
        <v>569.99</v>
      </c>
      <c r="M272">
        <v>271.89</v>
      </c>
      <c r="N272" t="s">
        <v>82</v>
      </c>
      <c r="O272" t="s">
        <v>94</v>
      </c>
      <c r="P272" s="1">
        <v>45695</v>
      </c>
      <c r="Q272">
        <v>38</v>
      </c>
      <c r="R272" t="b">
        <v>0</v>
      </c>
      <c r="S272" t="b">
        <v>0</v>
      </c>
      <c r="T272" t="b">
        <v>0</v>
      </c>
      <c r="U272" t="b">
        <v>0</v>
      </c>
    </row>
    <row r="273" spans="1:21" x14ac:dyDescent="0.3">
      <c r="A273" t="s">
        <v>863</v>
      </c>
      <c r="B273" t="s">
        <v>471</v>
      </c>
      <c r="C273" s="2">
        <v>45765.040972222225</v>
      </c>
      <c r="D273" s="2" t="s">
        <v>1218</v>
      </c>
      <c r="E273" t="s">
        <v>20</v>
      </c>
      <c r="F273" t="s">
        <v>49</v>
      </c>
      <c r="G273">
        <v>777</v>
      </c>
      <c r="H273" s="9">
        <f>fact_trades[[#This Row],[quantity]]*fact_trades[[#This Row],[price]]</f>
        <v>199284.96000000002</v>
      </c>
      <c r="I273" s="9">
        <f>IF(fact_trades[[#This Row],[side]]="BUY",-fact_trades[[#This Row],[Transaction_value]],fact_trades[[#This Row],[Transaction_value]])</f>
        <v>199284.96000000002</v>
      </c>
      <c r="J273" s="9" t="str">
        <f>IF(fact_trades[[#This Row],[P&amp;L AMT]]&lt;0,"LOSS","PROFIT")</f>
        <v>PROFIT</v>
      </c>
      <c r="K273">
        <f>IF(fact_trades[[#This Row],[side]]="BUY",fact_trades[[#This Row],[quantity]],-fact_trades[[#This Row],[quantity]])</f>
        <v>-777</v>
      </c>
      <c r="L273">
        <v>256.48</v>
      </c>
      <c r="M273">
        <v>99.64</v>
      </c>
      <c r="N273" t="s">
        <v>98</v>
      </c>
      <c r="O273" t="s">
        <v>109</v>
      </c>
      <c r="P273" s="1">
        <v>45698</v>
      </c>
      <c r="Q273">
        <v>41</v>
      </c>
      <c r="R273" t="b">
        <v>0</v>
      </c>
      <c r="S273" t="b">
        <v>0</v>
      </c>
      <c r="T273" t="b">
        <v>0</v>
      </c>
      <c r="U273" t="b">
        <v>0</v>
      </c>
    </row>
    <row r="274" spans="1:21" x14ac:dyDescent="0.3">
      <c r="A274" t="s">
        <v>864</v>
      </c>
      <c r="B274" t="s">
        <v>490</v>
      </c>
      <c r="C274" s="2">
        <v>45709.019444444442</v>
      </c>
      <c r="D274" s="2" t="s">
        <v>1218</v>
      </c>
      <c r="E274" t="s">
        <v>22</v>
      </c>
      <c r="F274" t="s">
        <v>41</v>
      </c>
      <c r="G274">
        <v>608</v>
      </c>
      <c r="H274" s="9">
        <f>fact_trades[[#This Row],[quantity]]*fact_trades[[#This Row],[price]]</f>
        <v>330758.08</v>
      </c>
      <c r="I274" s="9">
        <f>IF(fact_trades[[#This Row],[side]]="BUY",-fact_trades[[#This Row],[Transaction_value]],fact_trades[[#This Row],[Transaction_value]])</f>
        <v>-330758.08</v>
      </c>
      <c r="J274" s="9" t="str">
        <f>IF(fact_trades[[#This Row],[P&amp;L AMT]]&lt;0,"LOSS","PROFIT")</f>
        <v>LOSS</v>
      </c>
      <c r="K274">
        <f>IF(fact_trades[[#This Row],[side]]="BUY",fact_trades[[#This Row],[quantity]],-fact_trades[[#This Row],[quantity]])</f>
        <v>608</v>
      </c>
      <c r="L274">
        <v>544.01</v>
      </c>
      <c r="M274">
        <v>165.38</v>
      </c>
      <c r="N274" t="s">
        <v>82</v>
      </c>
      <c r="O274" t="s">
        <v>56</v>
      </c>
      <c r="P274" s="1">
        <v>45796</v>
      </c>
      <c r="Q274">
        <v>139</v>
      </c>
      <c r="R274" t="b">
        <v>0</v>
      </c>
      <c r="S274" t="b">
        <v>0</v>
      </c>
      <c r="T274" t="b">
        <v>0</v>
      </c>
      <c r="U274" t="b">
        <v>0</v>
      </c>
    </row>
    <row r="275" spans="1:21" x14ac:dyDescent="0.3">
      <c r="A275" t="s">
        <v>865</v>
      </c>
      <c r="B275" t="s">
        <v>330</v>
      </c>
      <c r="C275" s="2">
        <v>45828.040277777778</v>
      </c>
      <c r="D275" s="2" t="s">
        <v>1218</v>
      </c>
      <c r="E275" t="s">
        <v>17</v>
      </c>
      <c r="F275" t="s">
        <v>41</v>
      </c>
      <c r="G275">
        <v>689</v>
      </c>
      <c r="H275" s="9">
        <f>fact_trades[[#This Row],[quantity]]*fact_trades[[#This Row],[price]]</f>
        <v>893936.16</v>
      </c>
      <c r="I275" s="9">
        <f>IF(fact_trades[[#This Row],[side]]="BUY",-fact_trades[[#This Row],[Transaction_value]],fact_trades[[#This Row],[Transaction_value]])</f>
        <v>-893936.16</v>
      </c>
      <c r="J275" s="9" t="str">
        <f>IF(fact_trades[[#This Row],[P&amp;L AMT]]&lt;0,"LOSS","PROFIT")</f>
        <v>LOSS</v>
      </c>
      <c r="K275">
        <f>IF(fact_trades[[#This Row],[side]]="BUY",fact_trades[[#This Row],[quantity]],-fact_trades[[#This Row],[quantity]])</f>
        <v>689</v>
      </c>
      <c r="L275">
        <v>1297.44</v>
      </c>
      <c r="M275">
        <v>446.97</v>
      </c>
      <c r="N275" t="s">
        <v>149</v>
      </c>
      <c r="O275" t="s">
        <v>56</v>
      </c>
      <c r="P275" s="1">
        <v>45671</v>
      </c>
      <c r="Q275">
        <v>14</v>
      </c>
      <c r="R275" t="b">
        <v>0</v>
      </c>
      <c r="S275" t="b">
        <v>0</v>
      </c>
      <c r="T275" t="b">
        <v>0</v>
      </c>
      <c r="U275" t="b">
        <v>0</v>
      </c>
    </row>
    <row r="276" spans="1:21" x14ac:dyDescent="0.3">
      <c r="A276" t="s">
        <v>866</v>
      </c>
      <c r="B276" t="s">
        <v>167</v>
      </c>
      <c r="C276" s="2">
        <v>45721.009027777778</v>
      </c>
      <c r="D276" s="2" t="s">
        <v>1217</v>
      </c>
      <c r="E276" t="s">
        <v>16</v>
      </c>
      <c r="F276" t="s">
        <v>49</v>
      </c>
      <c r="G276">
        <v>735</v>
      </c>
      <c r="H276" s="9">
        <f>fact_trades[[#This Row],[quantity]]*fact_trades[[#This Row],[price]]</f>
        <v>543569.25</v>
      </c>
      <c r="I276" s="9">
        <f>IF(fact_trades[[#This Row],[side]]="BUY",-fact_trades[[#This Row],[Transaction_value]],fact_trades[[#This Row],[Transaction_value]])</f>
        <v>543569.25</v>
      </c>
      <c r="J276" s="9" t="str">
        <f>IF(fact_trades[[#This Row],[P&amp;L AMT]]&lt;0,"LOSS","PROFIT")</f>
        <v>PROFIT</v>
      </c>
      <c r="K276">
        <f>IF(fact_trades[[#This Row],[side]]="BUY",fact_trades[[#This Row],[quantity]],-fact_trades[[#This Row],[quantity]])</f>
        <v>-735</v>
      </c>
      <c r="L276">
        <v>739.55</v>
      </c>
      <c r="M276">
        <v>271.77999999999997</v>
      </c>
      <c r="N276" t="s">
        <v>52</v>
      </c>
      <c r="O276" t="s">
        <v>94</v>
      </c>
      <c r="P276" s="1">
        <v>45726</v>
      </c>
      <c r="Q276">
        <v>69</v>
      </c>
      <c r="R276" t="b">
        <v>0</v>
      </c>
      <c r="S276" t="b">
        <v>0</v>
      </c>
      <c r="T276" t="b">
        <v>0</v>
      </c>
      <c r="U276" t="b">
        <v>0</v>
      </c>
    </row>
    <row r="277" spans="1:21" x14ac:dyDescent="0.3">
      <c r="A277" t="s">
        <v>867</v>
      </c>
      <c r="B277" t="s">
        <v>69</v>
      </c>
      <c r="C277" s="2">
        <v>45778.019444444442</v>
      </c>
      <c r="D277" s="2" t="s">
        <v>1216</v>
      </c>
      <c r="E277" t="s">
        <v>17</v>
      </c>
      <c r="F277" t="s">
        <v>41</v>
      </c>
      <c r="G277">
        <v>386</v>
      </c>
      <c r="H277" s="9">
        <f>fact_trades[[#This Row],[quantity]]*fact_trades[[#This Row],[price]]</f>
        <v>466758.92</v>
      </c>
      <c r="I277" s="9">
        <f>IF(fact_trades[[#This Row],[side]]="BUY",-fact_trades[[#This Row],[Transaction_value]],fact_trades[[#This Row],[Transaction_value]])</f>
        <v>-466758.92</v>
      </c>
      <c r="J277" s="9" t="str">
        <f>IF(fact_trades[[#This Row],[P&amp;L AMT]]&lt;0,"LOSS","PROFIT")</f>
        <v>LOSS</v>
      </c>
      <c r="K277">
        <f>IF(fact_trades[[#This Row],[side]]="BUY",fact_trades[[#This Row],[quantity]],-fact_trades[[#This Row],[quantity]])</f>
        <v>386</v>
      </c>
      <c r="L277">
        <v>1209.22</v>
      </c>
      <c r="M277">
        <v>233.38</v>
      </c>
      <c r="N277" t="s">
        <v>44</v>
      </c>
      <c r="O277" t="s">
        <v>56</v>
      </c>
      <c r="P277" s="1">
        <v>45686</v>
      </c>
      <c r="Q277">
        <v>29</v>
      </c>
      <c r="R277" t="b">
        <v>0</v>
      </c>
      <c r="S277" t="b">
        <v>0</v>
      </c>
      <c r="T277" t="b">
        <v>0</v>
      </c>
      <c r="U277" t="b">
        <v>0</v>
      </c>
    </row>
    <row r="278" spans="1:21" x14ac:dyDescent="0.3">
      <c r="A278" t="s">
        <v>868</v>
      </c>
      <c r="B278" t="s">
        <v>339</v>
      </c>
      <c r="C278" s="2">
        <v>45686.03125</v>
      </c>
      <c r="D278" s="2" t="s">
        <v>1217</v>
      </c>
      <c r="E278" t="s">
        <v>19</v>
      </c>
      <c r="F278" t="s">
        <v>41</v>
      </c>
      <c r="G278">
        <v>67</v>
      </c>
      <c r="H278" s="9">
        <f>fact_trades[[#This Row],[quantity]]*fact_trades[[#This Row],[price]]</f>
        <v>40770.839999999997</v>
      </c>
      <c r="I278" s="9">
        <f>IF(fact_trades[[#This Row],[side]]="BUY",-fact_trades[[#This Row],[Transaction_value]],fact_trades[[#This Row],[Transaction_value]])</f>
        <v>-40770.839999999997</v>
      </c>
      <c r="J278" s="9" t="str">
        <f>IF(fact_trades[[#This Row],[P&amp;L AMT]]&lt;0,"LOSS","PROFIT")</f>
        <v>LOSS</v>
      </c>
      <c r="K278">
        <f>IF(fact_trades[[#This Row],[side]]="BUY",fact_trades[[#This Row],[quantity]],-fact_trades[[#This Row],[quantity]])</f>
        <v>67</v>
      </c>
      <c r="L278">
        <v>608.52</v>
      </c>
      <c r="M278">
        <v>20.39</v>
      </c>
      <c r="N278" t="s">
        <v>187</v>
      </c>
      <c r="O278" t="s">
        <v>67</v>
      </c>
      <c r="P278" s="1">
        <v>45807</v>
      </c>
      <c r="Q278">
        <v>150</v>
      </c>
      <c r="R278" t="b">
        <v>0</v>
      </c>
      <c r="S278" t="b">
        <v>0</v>
      </c>
      <c r="T278" t="b">
        <v>0</v>
      </c>
      <c r="U278" t="b">
        <v>0</v>
      </c>
    </row>
    <row r="279" spans="1:21" x14ac:dyDescent="0.3">
      <c r="A279" t="s">
        <v>869</v>
      </c>
      <c r="B279" t="s">
        <v>168</v>
      </c>
      <c r="C279" s="2">
        <v>45826.031944444447</v>
      </c>
      <c r="D279" s="2" t="s">
        <v>1217</v>
      </c>
      <c r="E279" t="s">
        <v>18</v>
      </c>
      <c r="F279" t="s">
        <v>41</v>
      </c>
      <c r="G279">
        <v>937</v>
      </c>
      <c r="H279" s="9">
        <f>fact_trades[[#This Row],[quantity]]*fact_trades[[#This Row],[price]]</f>
        <v>2005058.19</v>
      </c>
      <c r="I279" s="9">
        <f>IF(fact_trades[[#This Row],[side]]="BUY",-fact_trades[[#This Row],[Transaction_value]],fact_trades[[#This Row],[Transaction_value]])</f>
        <v>-2005058.19</v>
      </c>
      <c r="J279" s="9" t="str">
        <f>IF(fact_trades[[#This Row],[P&amp;L AMT]]&lt;0,"LOSS","PROFIT")</f>
        <v>LOSS</v>
      </c>
      <c r="K279">
        <f>IF(fact_trades[[#This Row],[side]]="BUY",fact_trades[[#This Row],[quantity]],-fact_trades[[#This Row],[quantity]])</f>
        <v>937</v>
      </c>
      <c r="L279">
        <v>2139.87</v>
      </c>
      <c r="M279">
        <v>1002.53</v>
      </c>
      <c r="N279" t="s">
        <v>119</v>
      </c>
      <c r="O279" t="s">
        <v>45</v>
      </c>
      <c r="P279" s="1">
        <v>45763</v>
      </c>
      <c r="Q279">
        <v>106</v>
      </c>
      <c r="R279" t="b">
        <v>0</v>
      </c>
      <c r="S279" t="b">
        <v>0</v>
      </c>
      <c r="T279" t="b">
        <v>0</v>
      </c>
      <c r="U279" t="b">
        <v>0</v>
      </c>
    </row>
    <row r="280" spans="1:21" x14ac:dyDescent="0.3">
      <c r="A280" t="s">
        <v>870</v>
      </c>
      <c r="B280" t="s">
        <v>104</v>
      </c>
      <c r="C280" s="2">
        <v>45728.040277777778</v>
      </c>
      <c r="D280" s="2" t="s">
        <v>1217</v>
      </c>
      <c r="E280" t="s">
        <v>23</v>
      </c>
      <c r="F280" t="s">
        <v>49</v>
      </c>
      <c r="G280">
        <v>782</v>
      </c>
      <c r="H280" s="9">
        <f>fact_trades[[#This Row],[quantity]]*fact_trades[[#This Row],[price]]</f>
        <v>864884.18</v>
      </c>
      <c r="I280" s="9">
        <f>IF(fact_trades[[#This Row],[side]]="BUY",-fact_trades[[#This Row],[Transaction_value]],fact_trades[[#This Row],[Transaction_value]])</f>
        <v>864884.18</v>
      </c>
      <c r="J280" s="9" t="str">
        <f>IF(fact_trades[[#This Row],[P&amp;L AMT]]&lt;0,"LOSS","PROFIT")</f>
        <v>PROFIT</v>
      </c>
      <c r="K280">
        <f>IF(fact_trades[[#This Row],[side]]="BUY",fact_trades[[#This Row],[quantity]],-fact_trades[[#This Row],[quantity]])</f>
        <v>-782</v>
      </c>
      <c r="L280">
        <v>1105.99</v>
      </c>
      <c r="M280">
        <v>432.44</v>
      </c>
      <c r="N280" t="s">
        <v>156</v>
      </c>
      <c r="O280" t="s">
        <v>75</v>
      </c>
      <c r="P280" s="1">
        <v>45719</v>
      </c>
      <c r="Q280">
        <v>62</v>
      </c>
      <c r="R280" t="b">
        <v>0</v>
      </c>
      <c r="S280" t="b">
        <v>0</v>
      </c>
      <c r="T280" t="b">
        <v>0</v>
      </c>
      <c r="U280" t="b">
        <v>0</v>
      </c>
    </row>
    <row r="281" spans="1:21" x14ac:dyDescent="0.3">
      <c r="A281" t="s">
        <v>871</v>
      </c>
      <c r="B281" t="s">
        <v>354</v>
      </c>
      <c r="C281" s="2">
        <v>45687.019444444442</v>
      </c>
      <c r="D281" s="2" t="s">
        <v>1216</v>
      </c>
      <c r="E281" t="s">
        <v>20</v>
      </c>
      <c r="F281" t="s">
        <v>49</v>
      </c>
      <c r="G281">
        <v>880</v>
      </c>
      <c r="H281" s="9">
        <f>fact_trades[[#This Row],[quantity]]*fact_trades[[#This Row],[price]]</f>
        <v>206148.8</v>
      </c>
      <c r="I281" s="9">
        <f>IF(fact_trades[[#This Row],[side]]="BUY",-fact_trades[[#This Row],[Transaction_value]],fact_trades[[#This Row],[Transaction_value]])</f>
        <v>206148.8</v>
      </c>
      <c r="J281" s="9" t="str">
        <f>IF(fact_trades[[#This Row],[P&amp;L AMT]]&lt;0,"LOSS","PROFIT")</f>
        <v>PROFIT</v>
      </c>
      <c r="K281">
        <f>IF(fact_trades[[#This Row],[side]]="BUY",fact_trades[[#This Row],[quantity]],-fact_trades[[#This Row],[quantity]])</f>
        <v>-880</v>
      </c>
      <c r="L281">
        <v>234.26</v>
      </c>
      <c r="M281">
        <v>103.07</v>
      </c>
      <c r="N281" t="s">
        <v>162</v>
      </c>
      <c r="O281" t="s">
        <v>53</v>
      </c>
      <c r="P281" s="1">
        <v>45765</v>
      </c>
      <c r="Q281">
        <v>108</v>
      </c>
      <c r="R281" t="b">
        <v>0</v>
      </c>
      <c r="S281" t="b">
        <v>0</v>
      </c>
      <c r="T281" t="b">
        <v>0</v>
      </c>
      <c r="U281" t="b">
        <v>0</v>
      </c>
    </row>
    <row r="282" spans="1:21" x14ac:dyDescent="0.3">
      <c r="A282" t="s">
        <v>872</v>
      </c>
      <c r="B282" t="s">
        <v>559</v>
      </c>
      <c r="C282" s="2">
        <v>45754.03402777778</v>
      </c>
      <c r="D282" s="2" t="s">
        <v>1215</v>
      </c>
      <c r="E282" t="s">
        <v>23</v>
      </c>
      <c r="F282" t="s">
        <v>41</v>
      </c>
      <c r="G282">
        <v>481</v>
      </c>
      <c r="H282" s="9">
        <f>fact_trades[[#This Row],[quantity]]*fact_trades[[#This Row],[price]]</f>
        <v>586829.62</v>
      </c>
      <c r="I282" s="9">
        <f>IF(fact_trades[[#This Row],[side]]="BUY",-fact_trades[[#This Row],[Transaction_value]],fact_trades[[#This Row],[Transaction_value]])</f>
        <v>-586829.62</v>
      </c>
      <c r="J282" s="9" t="str">
        <f>IF(fact_trades[[#This Row],[P&amp;L AMT]]&lt;0,"LOSS","PROFIT")</f>
        <v>LOSS</v>
      </c>
      <c r="K282">
        <f>IF(fact_trades[[#This Row],[side]]="BUY",fact_trades[[#This Row],[quantity]],-fact_trades[[#This Row],[quantity]])</f>
        <v>481</v>
      </c>
      <c r="L282">
        <v>1220.02</v>
      </c>
      <c r="M282">
        <v>293.41000000000003</v>
      </c>
      <c r="N282" t="s">
        <v>156</v>
      </c>
      <c r="O282" t="s">
        <v>75</v>
      </c>
      <c r="P282" s="1">
        <v>45825</v>
      </c>
      <c r="Q282">
        <v>168</v>
      </c>
      <c r="R282" t="b">
        <v>0</v>
      </c>
      <c r="S282" t="b">
        <v>0</v>
      </c>
      <c r="T282" t="b">
        <v>0</v>
      </c>
      <c r="U282" t="b">
        <v>0</v>
      </c>
    </row>
    <row r="283" spans="1:21" x14ac:dyDescent="0.3">
      <c r="A283" t="s">
        <v>873</v>
      </c>
      <c r="B283" t="s">
        <v>248</v>
      </c>
      <c r="C283" s="2">
        <v>45763.033333333333</v>
      </c>
      <c r="D283" s="2" t="s">
        <v>1217</v>
      </c>
      <c r="E283" t="s">
        <v>16</v>
      </c>
      <c r="F283" t="s">
        <v>49</v>
      </c>
      <c r="G283">
        <v>726</v>
      </c>
      <c r="H283" s="9">
        <f>fact_trades[[#This Row],[quantity]]*fact_trades[[#This Row],[price]]</f>
        <v>581286.41999999993</v>
      </c>
      <c r="I283" s="9">
        <f>IF(fact_trades[[#This Row],[side]]="BUY",-fact_trades[[#This Row],[Transaction_value]],fact_trades[[#This Row],[Transaction_value]])</f>
        <v>581286.41999999993</v>
      </c>
      <c r="J283" s="9" t="str">
        <f>IF(fact_trades[[#This Row],[P&amp;L AMT]]&lt;0,"LOSS","PROFIT")</f>
        <v>PROFIT</v>
      </c>
      <c r="K283">
        <f>IF(fact_trades[[#This Row],[side]]="BUY",fact_trades[[#This Row],[quantity]],-fact_trades[[#This Row],[quantity]])</f>
        <v>-726</v>
      </c>
      <c r="L283">
        <v>800.67</v>
      </c>
      <c r="M283">
        <v>290.64</v>
      </c>
      <c r="N283" t="s">
        <v>100</v>
      </c>
      <c r="O283" t="s">
        <v>94</v>
      </c>
      <c r="P283" s="1">
        <v>45740</v>
      </c>
      <c r="Q283">
        <v>83</v>
      </c>
      <c r="R283" t="b">
        <v>0</v>
      </c>
      <c r="S283" t="b">
        <v>0</v>
      </c>
      <c r="T283" t="b">
        <v>0</v>
      </c>
      <c r="U283" t="b">
        <v>0</v>
      </c>
    </row>
    <row r="284" spans="1:21" x14ac:dyDescent="0.3">
      <c r="A284" t="s">
        <v>874</v>
      </c>
      <c r="B284" t="s">
        <v>273</v>
      </c>
      <c r="C284" s="2">
        <v>45835.029861111114</v>
      </c>
      <c r="D284" s="2" t="s">
        <v>1218</v>
      </c>
      <c r="E284" t="s">
        <v>18</v>
      </c>
      <c r="F284" t="s">
        <v>41</v>
      </c>
      <c r="G284">
        <v>699</v>
      </c>
      <c r="H284" s="9">
        <f>fact_trades[[#This Row],[quantity]]*fact_trades[[#This Row],[price]]</f>
        <v>1567710.21</v>
      </c>
      <c r="I284" s="9">
        <f>IF(fact_trades[[#This Row],[side]]="BUY",-fact_trades[[#This Row],[Transaction_value]],fact_trades[[#This Row],[Transaction_value]])</f>
        <v>-1567710.21</v>
      </c>
      <c r="J284" s="9" t="str">
        <f>IF(fact_trades[[#This Row],[P&amp;L AMT]]&lt;0,"LOSS","PROFIT")</f>
        <v>LOSS</v>
      </c>
      <c r="K284">
        <f>IF(fact_trades[[#This Row],[side]]="BUY",fact_trades[[#This Row],[quantity]],-fact_trades[[#This Row],[quantity]])</f>
        <v>699</v>
      </c>
      <c r="L284">
        <v>2242.79</v>
      </c>
      <c r="M284">
        <v>783.86</v>
      </c>
      <c r="N284" t="s">
        <v>72</v>
      </c>
      <c r="O284" t="s">
        <v>56</v>
      </c>
      <c r="P284" s="1">
        <v>45827</v>
      </c>
      <c r="Q284">
        <v>170</v>
      </c>
      <c r="R284" t="b">
        <v>0</v>
      </c>
      <c r="S284" t="b">
        <v>0</v>
      </c>
      <c r="T284" t="b">
        <v>0</v>
      </c>
      <c r="U284" t="b">
        <v>0</v>
      </c>
    </row>
    <row r="285" spans="1:21" x14ac:dyDescent="0.3">
      <c r="A285" t="s">
        <v>875</v>
      </c>
      <c r="B285" t="s">
        <v>391</v>
      </c>
      <c r="C285" s="2">
        <v>45761.027777777781</v>
      </c>
      <c r="D285" s="2" t="s">
        <v>1215</v>
      </c>
      <c r="E285" t="s">
        <v>21</v>
      </c>
      <c r="F285" t="s">
        <v>49</v>
      </c>
      <c r="G285">
        <v>289</v>
      </c>
      <c r="H285" s="9">
        <f>fact_trades[[#This Row],[quantity]]*fact_trades[[#This Row],[price]]</f>
        <v>71299.19</v>
      </c>
      <c r="I285" s="9">
        <f>IF(fact_trades[[#This Row],[side]]="BUY",-fact_trades[[#This Row],[Transaction_value]],fact_trades[[#This Row],[Transaction_value]])</f>
        <v>71299.19</v>
      </c>
      <c r="J285" s="9" t="str">
        <f>IF(fact_trades[[#This Row],[P&amp;L AMT]]&lt;0,"LOSS","PROFIT")</f>
        <v>PROFIT</v>
      </c>
      <c r="K285">
        <f>IF(fact_trades[[#This Row],[side]]="BUY",fact_trades[[#This Row],[quantity]],-fact_trades[[#This Row],[quantity]])</f>
        <v>-289</v>
      </c>
      <c r="L285">
        <v>246.71</v>
      </c>
      <c r="M285">
        <v>35.65</v>
      </c>
      <c r="N285" t="s">
        <v>149</v>
      </c>
      <c r="O285" t="s">
        <v>75</v>
      </c>
      <c r="P285" s="1">
        <v>45776</v>
      </c>
      <c r="Q285">
        <v>119</v>
      </c>
      <c r="R285" t="b">
        <v>0</v>
      </c>
      <c r="S285" t="b">
        <v>0</v>
      </c>
      <c r="T285" t="b">
        <v>0</v>
      </c>
      <c r="U285" t="b">
        <v>0</v>
      </c>
    </row>
    <row r="286" spans="1:21" x14ac:dyDescent="0.3">
      <c r="A286" t="s">
        <v>876</v>
      </c>
      <c r="B286" t="s">
        <v>325</v>
      </c>
      <c r="C286" s="2">
        <v>45734.027083333334</v>
      </c>
      <c r="D286" s="2" t="s">
        <v>1214</v>
      </c>
      <c r="E286" t="s">
        <v>18</v>
      </c>
      <c r="F286" t="s">
        <v>49</v>
      </c>
      <c r="G286">
        <v>537</v>
      </c>
      <c r="H286" s="9">
        <f>fact_trades[[#This Row],[quantity]]*fact_trades[[#This Row],[price]]</f>
        <v>1167744.0900000001</v>
      </c>
      <c r="I286" s="9">
        <f>IF(fact_trades[[#This Row],[side]]="BUY",-fact_trades[[#This Row],[Transaction_value]],fact_trades[[#This Row],[Transaction_value]])</f>
        <v>1167744.0900000001</v>
      </c>
      <c r="J286" s="9" t="str">
        <f>IF(fact_trades[[#This Row],[P&amp;L AMT]]&lt;0,"LOSS","PROFIT")</f>
        <v>PROFIT</v>
      </c>
      <c r="K286">
        <f>IF(fact_trades[[#This Row],[side]]="BUY",fact_trades[[#This Row],[quantity]],-fact_trades[[#This Row],[quantity]])</f>
        <v>-537</v>
      </c>
      <c r="L286">
        <v>2174.5700000000002</v>
      </c>
      <c r="M286">
        <v>583.87</v>
      </c>
      <c r="N286" t="s">
        <v>55</v>
      </c>
      <c r="O286" t="s">
        <v>45</v>
      </c>
      <c r="P286" s="1">
        <v>45702</v>
      </c>
      <c r="Q286">
        <v>45</v>
      </c>
      <c r="R286" t="b">
        <v>0</v>
      </c>
      <c r="S286" t="b">
        <v>0</v>
      </c>
      <c r="T286" t="b">
        <v>0</v>
      </c>
      <c r="U286" t="b">
        <v>0</v>
      </c>
    </row>
    <row r="287" spans="1:21" x14ac:dyDescent="0.3">
      <c r="A287" t="s">
        <v>877</v>
      </c>
      <c r="B287" t="s">
        <v>465</v>
      </c>
      <c r="C287" s="2">
        <v>45688.033333333333</v>
      </c>
      <c r="D287" s="2" t="s">
        <v>1218</v>
      </c>
      <c r="E287" t="s">
        <v>17</v>
      </c>
      <c r="F287" t="s">
        <v>49</v>
      </c>
      <c r="G287">
        <v>66</v>
      </c>
      <c r="H287" s="9">
        <f>fact_trades[[#This Row],[quantity]]*fact_trades[[#This Row],[price]]</f>
        <v>78378.3</v>
      </c>
      <c r="I287" s="9">
        <f>IF(fact_trades[[#This Row],[side]]="BUY",-fact_trades[[#This Row],[Transaction_value]],fact_trades[[#This Row],[Transaction_value]])</f>
        <v>78378.3</v>
      </c>
      <c r="J287" s="9" t="str">
        <f>IF(fact_trades[[#This Row],[P&amp;L AMT]]&lt;0,"LOSS","PROFIT")</f>
        <v>PROFIT</v>
      </c>
      <c r="K287">
        <f>IF(fact_trades[[#This Row],[side]]="BUY",fact_trades[[#This Row],[quantity]],-fact_trades[[#This Row],[quantity]])</f>
        <v>-66</v>
      </c>
      <c r="L287">
        <v>1187.55</v>
      </c>
      <c r="M287">
        <v>39.19</v>
      </c>
      <c r="N287" t="s">
        <v>100</v>
      </c>
      <c r="O287" t="s">
        <v>94</v>
      </c>
      <c r="P287" s="1">
        <v>45798</v>
      </c>
      <c r="Q287">
        <v>141</v>
      </c>
      <c r="R287" t="b">
        <v>0</v>
      </c>
      <c r="S287" t="b">
        <v>0</v>
      </c>
      <c r="T287" t="b">
        <v>0</v>
      </c>
      <c r="U287" t="b">
        <v>0</v>
      </c>
    </row>
    <row r="288" spans="1:21" x14ac:dyDescent="0.3">
      <c r="A288" t="s">
        <v>878</v>
      </c>
      <c r="B288" t="s">
        <v>504</v>
      </c>
      <c r="C288" s="2">
        <v>45800.023611111108</v>
      </c>
      <c r="D288" s="2" t="s">
        <v>1218</v>
      </c>
      <c r="E288" t="s">
        <v>23</v>
      </c>
      <c r="F288" t="s">
        <v>41</v>
      </c>
      <c r="G288">
        <v>449</v>
      </c>
      <c r="H288" s="9">
        <f>fact_trades[[#This Row],[quantity]]*fact_trades[[#This Row],[price]]</f>
        <v>636044.41999999993</v>
      </c>
      <c r="I288" s="9">
        <f>IF(fact_trades[[#This Row],[side]]="BUY",-fact_trades[[#This Row],[Transaction_value]],fact_trades[[#This Row],[Transaction_value]])</f>
        <v>-636044.41999999993</v>
      </c>
      <c r="J288" s="9" t="str">
        <f>IF(fact_trades[[#This Row],[P&amp;L AMT]]&lt;0,"LOSS","PROFIT")</f>
        <v>LOSS</v>
      </c>
      <c r="K288">
        <f>IF(fact_trades[[#This Row],[side]]="BUY",fact_trades[[#This Row],[quantity]],-fact_trades[[#This Row],[quantity]])</f>
        <v>449</v>
      </c>
      <c r="L288">
        <v>1416.58</v>
      </c>
      <c r="M288">
        <v>318.02</v>
      </c>
      <c r="N288" t="s">
        <v>64</v>
      </c>
      <c r="O288" t="s">
        <v>109</v>
      </c>
      <c r="P288" s="1">
        <v>45687</v>
      </c>
      <c r="Q288">
        <v>30</v>
      </c>
      <c r="R288" t="b">
        <v>0</v>
      </c>
      <c r="S288" t="b">
        <v>0</v>
      </c>
      <c r="T288" t="b">
        <v>0</v>
      </c>
      <c r="U288" t="b">
        <v>0</v>
      </c>
    </row>
    <row r="289" spans="1:21" x14ac:dyDescent="0.3">
      <c r="A289" t="s">
        <v>879</v>
      </c>
      <c r="B289" t="s">
        <v>142</v>
      </c>
      <c r="C289" s="2">
        <v>45680.031944444447</v>
      </c>
      <c r="D289" s="2" t="s">
        <v>1216</v>
      </c>
      <c r="E289" t="s">
        <v>18</v>
      </c>
      <c r="F289" t="s">
        <v>41</v>
      </c>
      <c r="G289">
        <v>540</v>
      </c>
      <c r="H289" s="9">
        <f>fact_trades[[#This Row],[quantity]]*fact_trades[[#This Row],[price]]</f>
        <v>1103830.2</v>
      </c>
      <c r="I289" s="9">
        <f>IF(fact_trades[[#This Row],[side]]="BUY",-fact_trades[[#This Row],[Transaction_value]],fact_trades[[#This Row],[Transaction_value]])</f>
        <v>-1103830.2</v>
      </c>
      <c r="J289" s="9" t="str">
        <f>IF(fact_trades[[#This Row],[P&amp;L AMT]]&lt;0,"LOSS","PROFIT")</f>
        <v>LOSS</v>
      </c>
      <c r="K289">
        <f>IF(fact_trades[[#This Row],[side]]="BUY",fact_trades[[#This Row],[quantity]],-fact_trades[[#This Row],[quantity]])</f>
        <v>540</v>
      </c>
      <c r="L289">
        <v>2044.13</v>
      </c>
      <c r="M289">
        <v>551.91999999999996</v>
      </c>
      <c r="N289" t="s">
        <v>139</v>
      </c>
      <c r="O289" t="s">
        <v>61</v>
      </c>
      <c r="P289" s="1">
        <v>45721</v>
      </c>
      <c r="Q289">
        <v>64</v>
      </c>
      <c r="R289" t="b">
        <v>0</v>
      </c>
      <c r="S289" t="b">
        <v>0</v>
      </c>
      <c r="T289" t="b">
        <v>0</v>
      </c>
      <c r="U289" t="b">
        <v>0</v>
      </c>
    </row>
    <row r="290" spans="1:21" x14ac:dyDescent="0.3">
      <c r="A290" t="s">
        <v>880</v>
      </c>
      <c r="B290" t="s">
        <v>409</v>
      </c>
      <c r="C290" s="2">
        <v>45761.039583333331</v>
      </c>
      <c r="D290" s="2" t="s">
        <v>1215</v>
      </c>
      <c r="E290" t="s">
        <v>22</v>
      </c>
      <c r="F290" t="s">
        <v>49</v>
      </c>
      <c r="G290">
        <v>211</v>
      </c>
      <c r="H290" s="9">
        <f>fact_trades[[#This Row],[quantity]]*fact_trades[[#This Row],[price]]</f>
        <v>120027.35</v>
      </c>
      <c r="I290" s="9">
        <f>IF(fact_trades[[#This Row],[side]]="BUY",-fact_trades[[#This Row],[Transaction_value]],fact_trades[[#This Row],[Transaction_value]])</f>
        <v>120027.35</v>
      </c>
      <c r="J290" s="9" t="str">
        <f>IF(fact_trades[[#This Row],[P&amp;L AMT]]&lt;0,"LOSS","PROFIT")</f>
        <v>PROFIT</v>
      </c>
      <c r="K290">
        <f>IF(fact_trades[[#This Row],[side]]="BUY",fact_trades[[#This Row],[quantity]],-fact_trades[[#This Row],[quantity]])</f>
        <v>-211</v>
      </c>
      <c r="L290">
        <v>568.85</v>
      </c>
      <c r="M290">
        <v>60.01</v>
      </c>
      <c r="N290" t="s">
        <v>133</v>
      </c>
      <c r="O290" t="s">
        <v>94</v>
      </c>
      <c r="P290" s="1">
        <v>45723</v>
      </c>
      <c r="Q290">
        <v>66</v>
      </c>
      <c r="R290" t="b">
        <v>0</v>
      </c>
      <c r="S290" t="b">
        <v>0</v>
      </c>
      <c r="T290" t="b">
        <v>0</v>
      </c>
      <c r="U290" t="b">
        <v>0</v>
      </c>
    </row>
    <row r="291" spans="1:21" x14ac:dyDescent="0.3">
      <c r="A291" t="s">
        <v>881</v>
      </c>
      <c r="B291" t="s">
        <v>166</v>
      </c>
      <c r="C291" s="2">
        <v>45769.015277777777</v>
      </c>
      <c r="D291" s="2" t="s">
        <v>1214</v>
      </c>
      <c r="E291" t="s">
        <v>19</v>
      </c>
      <c r="F291" t="s">
        <v>49</v>
      </c>
      <c r="G291">
        <v>16</v>
      </c>
      <c r="H291" s="9">
        <f>fact_trades[[#This Row],[quantity]]*fact_trades[[#This Row],[price]]</f>
        <v>10320.64</v>
      </c>
      <c r="I291" s="9">
        <f>IF(fact_trades[[#This Row],[side]]="BUY",-fact_trades[[#This Row],[Transaction_value]],fact_trades[[#This Row],[Transaction_value]])</f>
        <v>10320.64</v>
      </c>
      <c r="J291" s="9" t="str">
        <f>IF(fact_trades[[#This Row],[P&amp;L AMT]]&lt;0,"LOSS","PROFIT")</f>
        <v>PROFIT</v>
      </c>
      <c r="K291">
        <f>IF(fact_trades[[#This Row],[side]]="BUY",fact_trades[[#This Row],[quantity]],-fact_trades[[#This Row],[quantity]])</f>
        <v>-16</v>
      </c>
      <c r="L291">
        <v>645.04</v>
      </c>
      <c r="M291">
        <v>5.16</v>
      </c>
      <c r="N291" t="s">
        <v>133</v>
      </c>
      <c r="O291" t="s">
        <v>75</v>
      </c>
      <c r="P291" s="1">
        <v>45826</v>
      </c>
      <c r="Q291">
        <v>169</v>
      </c>
      <c r="R291" t="b">
        <v>0</v>
      </c>
      <c r="S291" t="b">
        <v>0</v>
      </c>
      <c r="T291" t="b">
        <v>0</v>
      </c>
      <c r="U291" t="b">
        <v>0</v>
      </c>
    </row>
    <row r="292" spans="1:21" x14ac:dyDescent="0.3">
      <c r="A292" t="s">
        <v>882</v>
      </c>
      <c r="B292" t="s">
        <v>462</v>
      </c>
      <c r="C292" s="2">
        <v>45680.000694444447</v>
      </c>
      <c r="D292" s="2" t="s">
        <v>1216</v>
      </c>
      <c r="E292" t="s">
        <v>21</v>
      </c>
      <c r="F292" t="s">
        <v>41</v>
      </c>
      <c r="G292">
        <v>297</v>
      </c>
      <c r="H292" s="9">
        <f>fact_trades[[#This Row],[quantity]]*fact_trades[[#This Row],[price]]</f>
        <v>71618.58</v>
      </c>
      <c r="I292" s="9">
        <f>IF(fact_trades[[#This Row],[side]]="BUY",-fact_trades[[#This Row],[Transaction_value]],fact_trades[[#This Row],[Transaction_value]])</f>
        <v>-71618.58</v>
      </c>
      <c r="J292" s="9" t="str">
        <f>IF(fact_trades[[#This Row],[P&amp;L AMT]]&lt;0,"LOSS","PROFIT")</f>
        <v>LOSS</v>
      </c>
      <c r="K292">
        <f>IF(fact_trades[[#This Row],[side]]="BUY",fact_trades[[#This Row],[quantity]],-fact_trades[[#This Row],[quantity]])</f>
        <v>297</v>
      </c>
      <c r="L292">
        <v>241.14</v>
      </c>
      <c r="M292">
        <v>35.81</v>
      </c>
      <c r="N292" t="s">
        <v>82</v>
      </c>
      <c r="O292" t="s">
        <v>109</v>
      </c>
      <c r="P292" s="1">
        <v>45812</v>
      </c>
      <c r="Q292">
        <v>155</v>
      </c>
      <c r="R292" t="b">
        <v>0</v>
      </c>
      <c r="S292" t="b">
        <v>0</v>
      </c>
      <c r="T292" t="b">
        <v>0</v>
      </c>
      <c r="U292" t="b">
        <v>0</v>
      </c>
    </row>
    <row r="293" spans="1:21" x14ac:dyDescent="0.3">
      <c r="A293" t="s">
        <v>883</v>
      </c>
      <c r="B293" t="s">
        <v>548</v>
      </c>
      <c r="C293" s="2">
        <v>45660.039583333331</v>
      </c>
      <c r="D293" s="2" t="s">
        <v>1218</v>
      </c>
      <c r="E293" t="s">
        <v>21</v>
      </c>
      <c r="F293" t="s">
        <v>41</v>
      </c>
      <c r="G293">
        <v>989</v>
      </c>
      <c r="H293" s="9">
        <f>fact_trades[[#This Row],[quantity]]*fact_trades[[#This Row],[price]]</f>
        <v>238596.25</v>
      </c>
      <c r="I293" s="9">
        <f>IF(fact_trades[[#This Row],[side]]="BUY",-fact_trades[[#This Row],[Transaction_value]],fact_trades[[#This Row],[Transaction_value]])</f>
        <v>-238596.25</v>
      </c>
      <c r="J293" s="9" t="str">
        <f>IF(fact_trades[[#This Row],[P&amp;L AMT]]&lt;0,"LOSS","PROFIT")</f>
        <v>LOSS</v>
      </c>
      <c r="K293">
        <f>IF(fact_trades[[#This Row],[side]]="BUY",fact_trades[[#This Row],[quantity]],-fact_trades[[#This Row],[quantity]])</f>
        <v>989</v>
      </c>
      <c r="L293">
        <v>241.25</v>
      </c>
      <c r="M293">
        <v>119.3</v>
      </c>
      <c r="N293" t="s">
        <v>58</v>
      </c>
      <c r="O293" t="s">
        <v>73</v>
      </c>
      <c r="P293" s="1">
        <v>45749</v>
      </c>
      <c r="Q293">
        <v>92</v>
      </c>
      <c r="R293" t="b">
        <v>0</v>
      </c>
      <c r="S293" t="b">
        <v>0</v>
      </c>
      <c r="T293" t="b">
        <v>0</v>
      </c>
      <c r="U293" t="b">
        <v>0</v>
      </c>
    </row>
    <row r="294" spans="1:21" x14ac:dyDescent="0.3">
      <c r="A294" t="s">
        <v>884</v>
      </c>
      <c r="B294" t="s">
        <v>129</v>
      </c>
      <c r="C294" s="2">
        <v>45693.018055555556</v>
      </c>
      <c r="D294" s="2" t="s">
        <v>1217</v>
      </c>
      <c r="E294" t="s">
        <v>18</v>
      </c>
      <c r="F294" t="s">
        <v>49</v>
      </c>
      <c r="G294">
        <v>130</v>
      </c>
      <c r="H294" s="9">
        <f>fact_trades[[#This Row],[quantity]]*fact_trades[[#This Row],[price]]</f>
        <v>282434.10000000003</v>
      </c>
      <c r="I294" s="9">
        <f>IF(fact_trades[[#This Row],[side]]="BUY",-fact_trades[[#This Row],[Transaction_value]],fact_trades[[#This Row],[Transaction_value]])</f>
        <v>282434.10000000003</v>
      </c>
      <c r="J294" s="9" t="str">
        <f>IF(fact_trades[[#This Row],[P&amp;L AMT]]&lt;0,"LOSS","PROFIT")</f>
        <v>PROFIT</v>
      </c>
      <c r="K294">
        <f>IF(fact_trades[[#This Row],[side]]="BUY",fact_trades[[#This Row],[quantity]],-fact_trades[[#This Row],[quantity]])</f>
        <v>-130</v>
      </c>
      <c r="L294">
        <v>2172.5700000000002</v>
      </c>
      <c r="M294">
        <v>141.22</v>
      </c>
      <c r="N294" t="s">
        <v>55</v>
      </c>
      <c r="O294" t="s">
        <v>53</v>
      </c>
      <c r="P294" s="1">
        <v>45715</v>
      </c>
      <c r="Q294">
        <v>58</v>
      </c>
      <c r="R294" t="b">
        <v>0</v>
      </c>
      <c r="S294" t="b">
        <v>0</v>
      </c>
      <c r="T294" t="b">
        <v>0</v>
      </c>
      <c r="U294" t="b">
        <v>0</v>
      </c>
    </row>
    <row r="295" spans="1:21" x14ac:dyDescent="0.3">
      <c r="A295" t="s">
        <v>885</v>
      </c>
      <c r="B295" t="s">
        <v>370</v>
      </c>
      <c r="C295" s="2">
        <v>45680.009722222225</v>
      </c>
      <c r="D295" s="2" t="s">
        <v>1216</v>
      </c>
      <c r="E295" t="s">
        <v>19</v>
      </c>
      <c r="F295" t="s">
        <v>41</v>
      </c>
      <c r="G295">
        <v>919</v>
      </c>
      <c r="H295" s="9">
        <f>fact_trades[[#This Row],[quantity]]*fact_trades[[#This Row],[price]]</f>
        <v>551556.23</v>
      </c>
      <c r="I295" s="9">
        <f>IF(fact_trades[[#This Row],[side]]="BUY",-fact_trades[[#This Row],[Transaction_value]],fact_trades[[#This Row],[Transaction_value]])</f>
        <v>-551556.23</v>
      </c>
      <c r="J295" s="9" t="str">
        <f>IF(fact_trades[[#This Row],[P&amp;L AMT]]&lt;0,"LOSS","PROFIT")</f>
        <v>LOSS</v>
      </c>
      <c r="K295">
        <f>IF(fact_trades[[#This Row],[side]]="BUY",fact_trades[[#This Row],[quantity]],-fact_trades[[#This Row],[quantity]])</f>
        <v>919</v>
      </c>
      <c r="L295">
        <v>600.16999999999996</v>
      </c>
      <c r="M295">
        <v>275.77999999999997</v>
      </c>
      <c r="N295" t="s">
        <v>91</v>
      </c>
      <c r="O295" t="s">
        <v>88</v>
      </c>
      <c r="P295" s="1">
        <v>45765</v>
      </c>
      <c r="Q295">
        <v>108</v>
      </c>
      <c r="R295" t="b">
        <v>0</v>
      </c>
      <c r="S295" t="b">
        <v>0</v>
      </c>
      <c r="T295" t="b">
        <v>0</v>
      </c>
      <c r="U295" t="b">
        <v>0</v>
      </c>
    </row>
    <row r="296" spans="1:21" x14ac:dyDescent="0.3">
      <c r="A296" t="s">
        <v>886</v>
      </c>
      <c r="B296" t="s">
        <v>538</v>
      </c>
      <c r="C296" s="2">
        <v>45692.01666666667</v>
      </c>
      <c r="D296" s="2" t="s">
        <v>1214</v>
      </c>
      <c r="E296" t="s">
        <v>22</v>
      </c>
      <c r="F296" t="s">
        <v>49</v>
      </c>
      <c r="G296">
        <v>196</v>
      </c>
      <c r="H296" s="9">
        <f>fact_trades[[#This Row],[quantity]]*fact_trades[[#This Row],[price]]</f>
        <v>100418.64</v>
      </c>
      <c r="I296" s="9">
        <f>IF(fact_trades[[#This Row],[side]]="BUY",-fact_trades[[#This Row],[Transaction_value]],fact_trades[[#This Row],[Transaction_value]])</f>
        <v>100418.64</v>
      </c>
      <c r="J296" s="9" t="str">
        <f>IF(fact_trades[[#This Row],[P&amp;L AMT]]&lt;0,"LOSS","PROFIT")</f>
        <v>PROFIT</v>
      </c>
      <c r="K296">
        <f>IF(fact_trades[[#This Row],[side]]="BUY",fact_trades[[#This Row],[quantity]],-fact_trades[[#This Row],[quantity]])</f>
        <v>-196</v>
      </c>
      <c r="L296">
        <v>512.34</v>
      </c>
      <c r="M296">
        <v>50.21</v>
      </c>
      <c r="N296" t="s">
        <v>139</v>
      </c>
      <c r="O296" t="s">
        <v>45</v>
      </c>
      <c r="P296" s="1">
        <v>45814</v>
      </c>
      <c r="Q296">
        <v>157</v>
      </c>
      <c r="R296" t="b">
        <v>0</v>
      </c>
      <c r="S296" t="b">
        <v>0</v>
      </c>
      <c r="T296" t="b">
        <v>0</v>
      </c>
      <c r="U296" t="b">
        <v>0</v>
      </c>
    </row>
    <row r="297" spans="1:21" x14ac:dyDescent="0.3">
      <c r="A297" t="s">
        <v>887</v>
      </c>
      <c r="B297" t="s">
        <v>535</v>
      </c>
      <c r="C297" s="2">
        <v>45757.009722222225</v>
      </c>
      <c r="D297" s="2" t="s">
        <v>1216</v>
      </c>
      <c r="E297" t="s">
        <v>22</v>
      </c>
      <c r="F297" t="s">
        <v>41</v>
      </c>
      <c r="G297">
        <v>925</v>
      </c>
      <c r="H297" s="9">
        <f>fact_trades[[#This Row],[quantity]]*fact_trades[[#This Row],[price]]</f>
        <v>536046.75</v>
      </c>
      <c r="I297" s="9">
        <f>IF(fact_trades[[#This Row],[side]]="BUY",-fact_trades[[#This Row],[Transaction_value]],fact_trades[[#This Row],[Transaction_value]])</f>
        <v>-536046.75</v>
      </c>
      <c r="J297" s="9" t="str">
        <f>IF(fact_trades[[#This Row],[P&amp;L AMT]]&lt;0,"LOSS","PROFIT")</f>
        <v>LOSS</v>
      </c>
      <c r="K297">
        <f>IF(fact_trades[[#This Row],[side]]="BUY",fact_trades[[#This Row],[quantity]],-fact_trades[[#This Row],[quantity]])</f>
        <v>925</v>
      </c>
      <c r="L297">
        <v>579.51</v>
      </c>
      <c r="M297">
        <v>268.02</v>
      </c>
      <c r="N297" t="s">
        <v>60</v>
      </c>
      <c r="O297" t="s">
        <v>109</v>
      </c>
      <c r="P297" s="1">
        <v>45821</v>
      </c>
      <c r="Q297">
        <v>164</v>
      </c>
      <c r="R297" t="b">
        <v>0</v>
      </c>
      <c r="S297" t="b">
        <v>0</v>
      </c>
      <c r="T297" t="b">
        <v>0</v>
      </c>
      <c r="U297" t="b">
        <v>0</v>
      </c>
    </row>
    <row r="298" spans="1:21" x14ac:dyDescent="0.3">
      <c r="A298" t="s">
        <v>888</v>
      </c>
      <c r="B298" t="s">
        <v>522</v>
      </c>
      <c r="C298" s="2">
        <v>45796.015972222223</v>
      </c>
      <c r="D298" s="2" t="s">
        <v>1215</v>
      </c>
      <c r="E298" t="s">
        <v>20</v>
      </c>
      <c r="F298" t="s">
        <v>49</v>
      </c>
      <c r="G298">
        <v>244</v>
      </c>
      <c r="H298" s="9">
        <f>fact_trades[[#This Row],[quantity]]*fact_trades[[#This Row],[price]]</f>
        <v>60050.840000000004</v>
      </c>
      <c r="I298" s="9">
        <f>IF(fact_trades[[#This Row],[side]]="BUY",-fact_trades[[#This Row],[Transaction_value]],fact_trades[[#This Row],[Transaction_value]])</f>
        <v>60050.840000000004</v>
      </c>
      <c r="J298" s="9" t="str">
        <f>IF(fact_trades[[#This Row],[P&amp;L AMT]]&lt;0,"LOSS","PROFIT")</f>
        <v>PROFIT</v>
      </c>
      <c r="K298">
        <f>IF(fact_trades[[#This Row],[side]]="BUY",fact_trades[[#This Row],[quantity]],-fact_trades[[#This Row],[quantity]])</f>
        <v>-244</v>
      </c>
      <c r="L298">
        <v>246.11</v>
      </c>
      <c r="M298">
        <v>30.03</v>
      </c>
      <c r="N298" t="s">
        <v>162</v>
      </c>
      <c r="O298" t="s">
        <v>45</v>
      </c>
      <c r="P298" s="1">
        <v>45832</v>
      </c>
      <c r="Q298">
        <v>175</v>
      </c>
      <c r="R298" t="b">
        <v>0</v>
      </c>
      <c r="S298" t="b">
        <v>0</v>
      </c>
      <c r="T298" t="b">
        <v>0</v>
      </c>
      <c r="U298" t="b">
        <v>0</v>
      </c>
    </row>
    <row r="299" spans="1:21" x14ac:dyDescent="0.3">
      <c r="A299" t="s">
        <v>889</v>
      </c>
      <c r="B299" t="s">
        <v>516</v>
      </c>
      <c r="C299" s="2">
        <v>45698.003472222219</v>
      </c>
      <c r="D299" s="2" t="s">
        <v>1215</v>
      </c>
      <c r="E299" t="s">
        <v>17</v>
      </c>
      <c r="F299" t="s">
        <v>49</v>
      </c>
      <c r="G299">
        <v>635</v>
      </c>
      <c r="H299" s="9">
        <f>fact_trades[[#This Row],[quantity]]*fact_trades[[#This Row],[price]]</f>
        <v>773144.25</v>
      </c>
      <c r="I299" s="9">
        <f>IF(fact_trades[[#This Row],[side]]="BUY",-fact_trades[[#This Row],[Transaction_value]],fact_trades[[#This Row],[Transaction_value]])</f>
        <v>773144.25</v>
      </c>
      <c r="J299" s="9" t="str">
        <f>IF(fact_trades[[#This Row],[P&amp;L AMT]]&lt;0,"LOSS","PROFIT")</f>
        <v>PROFIT</v>
      </c>
      <c r="K299">
        <f>IF(fact_trades[[#This Row],[side]]="BUY",fact_trades[[#This Row],[quantity]],-fact_trades[[#This Row],[quantity]])</f>
        <v>-635</v>
      </c>
      <c r="L299">
        <v>1217.55</v>
      </c>
      <c r="M299">
        <v>386.57</v>
      </c>
      <c r="N299" t="s">
        <v>66</v>
      </c>
      <c r="O299" t="s">
        <v>94</v>
      </c>
      <c r="P299" s="1">
        <v>45715</v>
      </c>
      <c r="Q299">
        <v>58</v>
      </c>
      <c r="R299" t="b">
        <v>0</v>
      </c>
      <c r="S299" t="b">
        <v>0</v>
      </c>
      <c r="T299" t="b">
        <v>0</v>
      </c>
      <c r="U299" t="b">
        <v>0</v>
      </c>
    </row>
    <row r="300" spans="1:21" x14ac:dyDescent="0.3">
      <c r="A300" t="s">
        <v>890</v>
      </c>
      <c r="B300" t="s">
        <v>509</v>
      </c>
      <c r="C300" s="2">
        <v>45727.020833333336</v>
      </c>
      <c r="D300" s="2" t="s">
        <v>1214</v>
      </c>
      <c r="E300" t="s">
        <v>16</v>
      </c>
      <c r="F300" t="s">
        <v>41</v>
      </c>
      <c r="G300">
        <v>175</v>
      </c>
      <c r="H300" s="9">
        <f>fact_trades[[#This Row],[quantity]]*fact_trades[[#This Row],[price]]</f>
        <v>134676.5</v>
      </c>
      <c r="I300" s="9">
        <f>IF(fact_trades[[#This Row],[side]]="BUY",-fact_trades[[#This Row],[Transaction_value]],fact_trades[[#This Row],[Transaction_value]])</f>
        <v>-134676.5</v>
      </c>
      <c r="J300" s="9" t="str">
        <f>IF(fact_trades[[#This Row],[P&amp;L AMT]]&lt;0,"LOSS","PROFIT")</f>
        <v>LOSS</v>
      </c>
      <c r="K300">
        <f>IF(fact_trades[[#This Row],[side]]="BUY",fact_trades[[#This Row],[quantity]],-fact_trades[[#This Row],[quantity]])</f>
        <v>175</v>
      </c>
      <c r="L300">
        <v>769.58</v>
      </c>
      <c r="M300">
        <v>67.34</v>
      </c>
      <c r="N300" t="s">
        <v>103</v>
      </c>
      <c r="O300" t="s">
        <v>56</v>
      </c>
      <c r="P300" s="1">
        <v>45664</v>
      </c>
      <c r="Q300">
        <v>7</v>
      </c>
      <c r="R300" t="b">
        <v>0</v>
      </c>
      <c r="S300" t="b">
        <v>0</v>
      </c>
      <c r="T300" t="b">
        <v>0</v>
      </c>
      <c r="U300" t="b">
        <v>0</v>
      </c>
    </row>
    <row r="301" spans="1:21" x14ac:dyDescent="0.3">
      <c r="A301" t="s">
        <v>891</v>
      </c>
      <c r="B301" t="s">
        <v>269</v>
      </c>
      <c r="C301" s="2">
        <v>45681.013888888891</v>
      </c>
      <c r="D301" s="2" t="s">
        <v>1218</v>
      </c>
      <c r="E301" t="s">
        <v>21</v>
      </c>
      <c r="F301" t="s">
        <v>41</v>
      </c>
      <c r="G301">
        <v>448</v>
      </c>
      <c r="H301" s="9">
        <f>fact_trades[[#This Row],[quantity]]*fact_trades[[#This Row],[price]]</f>
        <v>106744.96000000001</v>
      </c>
      <c r="I301" s="9">
        <f>IF(fact_trades[[#This Row],[side]]="BUY",-fact_trades[[#This Row],[Transaction_value]],fact_trades[[#This Row],[Transaction_value]])</f>
        <v>-106744.96000000001</v>
      </c>
      <c r="J301" s="9" t="str">
        <f>IF(fact_trades[[#This Row],[P&amp;L AMT]]&lt;0,"LOSS","PROFIT")</f>
        <v>LOSS</v>
      </c>
      <c r="K301">
        <f>IF(fact_trades[[#This Row],[side]]="BUY",fact_trades[[#This Row],[quantity]],-fact_trades[[#This Row],[quantity]])</f>
        <v>448</v>
      </c>
      <c r="L301">
        <v>238.27</v>
      </c>
      <c r="M301">
        <v>53.37</v>
      </c>
      <c r="N301" t="s">
        <v>139</v>
      </c>
      <c r="O301" t="s">
        <v>75</v>
      </c>
      <c r="P301" s="1">
        <v>45818</v>
      </c>
      <c r="Q301">
        <v>161</v>
      </c>
      <c r="R301" t="b">
        <v>0</v>
      </c>
      <c r="S301" t="b">
        <v>0</v>
      </c>
      <c r="T301" t="b">
        <v>0</v>
      </c>
      <c r="U301" t="b">
        <v>0</v>
      </c>
    </row>
    <row r="302" spans="1:21" x14ac:dyDescent="0.3">
      <c r="A302" t="s">
        <v>892</v>
      </c>
      <c r="B302" t="s">
        <v>545</v>
      </c>
      <c r="C302" s="2">
        <v>45807.01666666667</v>
      </c>
      <c r="D302" s="2" t="s">
        <v>1218</v>
      </c>
      <c r="E302" t="s">
        <v>20</v>
      </c>
      <c r="F302" t="s">
        <v>41</v>
      </c>
      <c r="G302">
        <v>469</v>
      </c>
      <c r="H302" s="9">
        <f>fact_trades[[#This Row],[quantity]]*fact_trades[[#This Row],[price]]</f>
        <v>118868.04999999999</v>
      </c>
      <c r="I302" s="9">
        <f>IF(fact_trades[[#This Row],[side]]="BUY",-fact_trades[[#This Row],[Transaction_value]],fact_trades[[#This Row],[Transaction_value]])</f>
        <v>-118868.04999999999</v>
      </c>
      <c r="J302" s="9" t="str">
        <f>IF(fact_trades[[#This Row],[P&amp;L AMT]]&lt;0,"LOSS","PROFIT")</f>
        <v>LOSS</v>
      </c>
      <c r="K302">
        <f>IF(fact_trades[[#This Row],[side]]="BUY",fact_trades[[#This Row],[quantity]],-fact_trades[[#This Row],[quantity]])</f>
        <v>469</v>
      </c>
      <c r="L302">
        <v>253.45</v>
      </c>
      <c r="M302">
        <v>59.43</v>
      </c>
      <c r="N302" t="s">
        <v>70</v>
      </c>
      <c r="O302" t="s">
        <v>88</v>
      </c>
      <c r="P302" s="1">
        <v>45831</v>
      </c>
      <c r="Q302">
        <v>174</v>
      </c>
      <c r="R302" t="b">
        <v>0</v>
      </c>
      <c r="S302" t="b">
        <v>0</v>
      </c>
      <c r="T302" t="b">
        <v>0</v>
      </c>
      <c r="U302" t="b">
        <v>0</v>
      </c>
    </row>
    <row r="303" spans="1:21" x14ac:dyDescent="0.3">
      <c r="A303" t="s">
        <v>893</v>
      </c>
      <c r="B303" t="s">
        <v>184</v>
      </c>
      <c r="C303" s="2">
        <v>45678.009027777778</v>
      </c>
      <c r="D303" s="2" t="s">
        <v>1214</v>
      </c>
      <c r="E303" t="s">
        <v>21</v>
      </c>
      <c r="F303" t="s">
        <v>41</v>
      </c>
      <c r="G303">
        <v>220</v>
      </c>
      <c r="H303" s="9">
        <f>fact_trades[[#This Row],[quantity]]*fact_trades[[#This Row],[price]]</f>
        <v>53455.6</v>
      </c>
      <c r="I303" s="9">
        <f>IF(fact_trades[[#This Row],[side]]="BUY",-fact_trades[[#This Row],[Transaction_value]],fact_trades[[#This Row],[Transaction_value]])</f>
        <v>-53455.6</v>
      </c>
      <c r="J303" s="9" t="str">
        <f>IF(fact_trades[[#This Row],[P&amp;L AMT]]&lt;0,"LOSS","PROFIT")</f>
        <v>LOSS</v>
      </c>
      <c r="K303">
        <f>IF(fact_trades[[#This Row],[side]]="BUY",fact_trades[[#This Row],[quantity]],-fact_trades[[#This Row],[quantity]])</f>
        <v>220</v>
      </c>
      <c r="L303">
        <v>242.98</v>
      </c>
      <c r="M303">
        <v>26.73</v>
      </c>
      <c r="N303" t="s">
        <v>66</v>
      </c>
      <c r="O303" t="s">
        <v>94</v>
      </c>
      <c r="P303" s="1">
        <v>45733</v>
      </c>
      <c r="Q303">
        <v>76</v>
      </c>
      <c r="R303" t="b">
        <v>0</v>
      </c>
      <c r="S303" t="b">
        <v>0</v>
      </c>
      <c r="T303" t="b">
        <v>0</v>
      </c>
      <c r="U303" t="b">
        <v>0</v>
      </c>
    </row>
    <row r="304" spans="1:21" x14ac:dyDescent="0.3">
      <c r="A304" t="s">
        <v>894</v>
      </c>
      <c r="B304" t="s">
        <v>433</v>
      </c>
      <c r="C304" s="2">
        <v>45754.034722222219</v>
      </c>
      <c r="D304" s="2" t="s">
        <v>1215</v>
      </c>
      <c r="E304" t="s">
        <v>18</v>
      </c>
      <c r="F304" t="s">
        <v>41</v>
      </c>
      <c r="G304">
        <v>269</v>
      </c>
      <c r="H304" s="9">
        <f>fact_trades[[#This Row],[quantity]]*fact_trades[[#This Row],[price]]</f>
        <v>591318.49</v>
      </c>
      <c r="I304" s="9">
        <f>IF(fact_trades[[#This Row],[side]]="BUY",-fact_trades[[#This Row],[Transaction_value]],fact_trades[[#This Row],[Transaction_value]])</f>
        <v>-591318.49</v>
      </c>
      <c r="J304" s="9" t="str">
        <f>IF(fact_trades[[#This Row],[P&amp;L AMT]]&lt;0,"LOSS","PROFIT")</f>
        <v>LOSS</v>
      </c>
      <c r="K304">
        <f>IF(fact_trades[[#This Row],[side]]="BUY",fact_trades[[#This Row],[quantity]],-fact_trades[[#This Row],[quantity]])</f>
        <v>269</v>
      </c>
      <c r="L304">
        <v>2198.21</v>
      </c>
      <c r="M304">
        <v>295.66000000000003</v>
      </c>
      <c r="N304" t="s">
        <v>66</v>
      </c>
      <c r="O304" t="s">
        <v>73</v>
      </c>
      <c r="P304" s="1">
        <v>45721</v>
      </c>
      <c r="Q304">
        <v>64</v>
      </c>
      <c r="R304" t="b">
        <v>0</v>
      </c>
      <c r="S304" t="b">
        <v>0</v>
      </c>
      <c r="T304" t="b">
        <v>0</v>
      </c>
      <c r="U304" t="b">
        <v>0</v>
      </c>
    </row>
    <row r="305" spans="1:21" x14ac:dyDescent="0.3">
      <c r="A305" t="s">
        <v>895</v>
      </c>
      <c r="B305" t="s">
        <v>365</v>
      </c>
      <c r="C305" s="2">
        <v>45792.004861111112</v>
      </c>
      <c r="D305" s="2" t="s">
        <v>1216</v>
      </c>
      <c r="E305" t="s">
        <v>19</v>
      </c>
      <c r="F305" t="s">
        <v>49</v>
      </c>
      <c r="G305">
        <v>977</v>
      </c>
      <c r="H305" s="9">
        <f>fact_trades[[#This Row],[quantity]]*fact_trades[[#This Row],[price]]</f>
        <v>637033.30999999994</v>
      </c>
      <c r="I305" s="9">
        <f>IF(fact_trades[[#This Row],[side]]="BUY",-fact_trades[[#This Row],[Transaction_value]],fact_trades[[#This Row],[Transaction_value]])</f>
        <v>637033.30999999994</v>
      </c>
      <c r="J305" s="9" t="str">
        <f>IF(fact_trades[[#This Row],[P&amp;L AMT]]&lt;0,"LOSS","PROFIT")</f>
        <v>PROFIT</v>
      </c>
      <c r="K305">
        <f>IF(fact_trades[[#This Row],[side]]="BUY",fact_trades[[#This Row],[quantity]],-fact_trades[[#This Row],[quantity]])</f>
        <v>-977</v>
      </c>
      <c r="L305">
        <v>652.03</v>
      </c>
      <c r="M305">
        <v>318.52</v>
      </c>
      <c r="N305" t="s">
        <v>121</v>
      </c>
      <c r="O305" t="s">
        <v>45</v>
      </c>
      <c r="P305" s="1">
        <v>45685</v>
      </c>
      <c r="Q305">
        <v>28</v>
      </c>
      <c r="R305" t="b">
        <v>0</v>
      </c>
      <c r="S305" t="b">
        <v>0</v>
      </c>
      <c r="T305" t="b">
        <v>0</v>
      </c>
      <c r="U305" t="b">
        <v>0</v>
      </c>
    </row>
    <row r="306" spans="1:21" x14ac:dyDescent="0.3">
      <c r="A306" t="s">
        <v>896</v>
      </c>
      <c r="B306" t="s">
        <v>137</v>
      </c>
      <c r="C306" s="2">
        <v>45750.029861111114</v>
      </c>
      <c r="D306" s="2" t="s">
        <v>1216</v>
      </c>
      <c r="E306" t="s">
        <v>21</v>
      </c>
      <c r="F306" t="s">
        <v>41</v>
      </c>
      <c r="G306">
        <v>405</v>
      </c>
      <c r="H306" s="9">
        <f>fact_trades[[#This Row],[quantity]]*fact_trades[[#This Row],[price]]</f>
        <v>95503.05</v>
      </c>
      <c r="I306" s="9">
        <f>IF(fact_trades[[#This Row],[side]]="BUY",-fact_trades[[#This Row],[Transaction_value]],fact_trades[[#This Row],[Transaction_value]])</f>
        <v>-95503.05</v>
      </c>
      <c r="J306" s="9" t="str">
        <f>IF(fact_trades[[#This Row],[P&amp;L AMT]]&lt;0,"LOSS","PROFIT")</f>
        <v>LOSS</v>
      </c>
      <c r="K306">
        <f>IF(fact_trades[[#This Row],[side]]="BUY",fact_trades[[#This Row],[quantity]],-fact_trades[[#This Row],[quantity]])</f>
        <v>405</v>
      </c>
      <c r="L306">
        <v>235.81</v>
      </c>
      <c r="M306">
        <v>47.75</v>
      </c>
      <c r="N306" t="s">
        <v>77</v>
      </c>
      <c r="O306" t="s">
        <v>61</v>
      </c>
      <c r="P306" s="1">
        <v>45726</v>
      </c>
      <c r="Q306">
        <v>69</v>
      </c>
      <c r="R306" t="b">
        <v>0</v>
      </c>
      <c r="S306" t="b">
        <v>0</v>
      </c>
      <c r="T306" t="b">
        <v>0</v>
      </c>
      <c r="U306" t="b">
        <v>0</v>
      </c>
    </row>
    <row r="307" spans="1:21" x14ac:dyDescent="0.3">
      <c r="A307" t="s">
        <v>897</v>
      </c>
      <c r="B307" t="s">
        <v>301</v>
      </c>
      <c r="C307" s="2">
        <v>45755.018750000003</v>
      </c>
      <c r="D307" s="2" t="s">
        <v>1214</v>
      </c>
      <c r="E307" t="s">
        <v>21</v>
      </c>
      <c r="F307" t="s">
        <v>49</v>
      </c>
      <c r="G307">
        <v>380</v>
      </c>
      <c r="H307" s="9">
        <f>fact_trades[[#This Row],[quantity]]*fact_trades[[#This Row],[price]]</f>
        <v>90603.400000000009</v>
      </c>
      <c r="I307" s="9">
        <f>IF(fact_trades[[#This Row],[side]]="BUY",-fact_trades[[#This Row],[Transaction_value]],fact_trades[[#This Row],[Transaction_value]])</f>
        <v>90603.400000000009</v>
      </c>
      <c r="J307" s="9" t="str">
        <f>IF(fact_trades[[#This Row],[P&amp;L AMT]]&lt;0,"LOSS","PROFIT")</f>
        <v>PROFIT</v>
      </c>
      <c r="K307">
        <f>IF(fact_trades[[#This Row],[side]]="BUY",fact_trades[[#This Row],[quantity]],-fact_trades[[#This Row],[quantity]])</f>
        <v>-380</v>
      </c>
      <c r="L307">
        <v>238.43</v>
      </c>
      <c r="M307">
        <v>45.3</v>
      </c>
      <c r="N307" t="s">
        <v>121</v>
      </c>
      <c r="O307" t="s">
        <v>75</v>
      </c>
      <c r="P307" s="1">
        <v>45805</v>
      </c>
      <c r="Q307">
        <v>148</v>
      </c>
      <c r="R307" t="b">
        <v>0</v>
      </c>
      <c r="S307" t="b">
        <v>0</v>
      </c>
      <c r="T307" t="b">
        <v>0</v>
      </c>
      <c r="U307" t="b">
        <v>0</v>
      </c>
    </row>
    <row r="308" spans="1:21" x14ac:dyDescent="0.3">
      <c r="A308" t="s">
        <v>898</v>
      </c>
      <c r="B308" t="s">
        <v>272</v>
      </c>
      <c r="C308" s="2">
        <v>45691.02847222222</v>
      </c>
      <c r="D308" s="2" t="s">
        <v>1215</v>
      </c>
      <c r="E308" t="s">
        <v>22</v>
      </c>
      <c r="F308" t="s">
        <v>41</v>
      </c>
      <c r="G308">
        <v>879</v>
      </c>
      <c r="H308" s="9">
        <f>fact_trades[[#This Row],[quantity]]*fact_trades[[#This Row],[price]]</f>
        <v>446488.05</v>
      </c>
      <c r="I308" s="9">
        <f>IF(fact_trades[[#This Row],[side]]="BUY",-fact_trades[[#This Row],[Transaction_value]],fact_trades[[#This Row],[Transaction_value]])</f>
        <v>-446488.05</v>
      </c>
      <c r="J308" s="9" t="str">
        <f>IF(fact_trades[[#This Row],[P&amp;L AMT]]&lt;0,"LOSS","PROFIT")</f>
        <v>LOSS</v>
      </c>
      <c r="K308">
        <f>IF(fact_trades[[#This Row],[side]]="BUY",fact_trades[[#This Row],[quantity]],-fact_trades[[#This Row],[quantity]])</f>
        <v>879</v>
      </c>
      <c r="L308">
        <v>507.95</v>
      </c>
      <c r="M308">
        <v>223.24</v>
      </c>
      <c r="N308" t="s">
        <v>47</v>
      </c>
      <c r="O308" t="s">
        <v>73</v>
      </c>
      <c r="P308" s="1">
        <v>45714</v>
      </c>
      <c r="Q308">
        <v>57</v>
      </c>
      <c r="R308" t="b">
        <v>0</v>
      </c>
      <c r="S308" t="b">
        <v>0</v>
      </c>
      <c r="T308" t="b">
        <v>0</v>
      </c>
      <c r="U308" t="b">
        <v>0</v>
      </c>
    </row>
    <row r="309" spans="1:21" x14ac:dyDescent="0.3">
      <c r="A309" t="s">
        <v>899</v>
      </c>
      <c r="B309" t="s">
        <v>491</v>
      </c>
      <c r="C309" s="2">
        <v>45831.001388888886</v>
      </c>
      <c r="D309" s="2" t="s">
        <v>1215</v>
      </c>
      <c r="E309" t="s">
        <v>20</v>
      </c>
      <c r="F309" t="s">
        <v>41</v>
      </c>
      <c r="G309">
        <v>720</v>
      </c>
      <c r="H309" s="9">
        <f>fact_trades[[#This Row],[quantity]]*fact_trades[[#This Row],[price]]</f>
        <v>189612.00000000003</v>
      </c>
      <c r="I309" s="9">
        <f>IF(fact_trades[[#This Row],[side]]="BUY",-fact_trades[[#This Row],[Transaction_value]],fact_trades[[#This Row],[Transaction_value]])</f>
        <v>-189612.00000000003</v>
      </c>
      <c r="J309" s="9" t="str">
        <f>IF(fact_trades[[#This Row],[P&amp;L AMT]]&lt;0,"LOSS","PROFIT")</f>
        <v>LOSS</v>
      </c>
      <c r="K309">
        <f>IF(fact_trades[[#This Row],[side]]="BUY",fact_trades[[#This Row],[quantity]],-fact_trades[[#This Row],[quantity]])</f>
        <v>720</v>
      </c>
      <c r="L309">
        <v>263.35000000000002</v>
      </c>
      <c r="M309">
        <v>94.81</v>
      </c>
      <c r="N309" t="s">
        <v>98</v>
      </c>
      <c r="O309" t="s">
        <v>67</v>
      </c>
      <c r="P309" s="1">
        <v>45793</v>
      </c>
      <c r="Q309">
        <v>136</v>
      </c>
      <c r="R309" t="b">
        <v>0</v>
      </c>
      <c r="S309" t="b">
        <v>0</v>
      </c>
      <c r="T309" t="b">
        <v>0</v>
      </c>
      <c r="U309" t="b">
        <v>0</v>
      </c>
    </row>
    <row r="310" spans="1:21" x14ac:dyDescent="0.3">
      <c r="A310" t="s">
        <v>900</v>
      </c>
      <c r="B310" t="s">
        <v>545</v>
      </c>
      <c r="C310" s="2">
        <v>45819.018750000003</v>
      </c>
      <c r="D310" s="2" t="s">
        <v>1217</v>
      </c>
      <c r="E310" t="s">
        <v>23</v>
      </c>
      <c r="F310" t="s">
        <v>49</v>
      </c>
      <c r="G310">
        <v>614</v>
      </c>
      <c r="H310" s="9">
        <f>fact_trades[[#This Row],[quantity]]*fact_trades[[#This Row],[price]]</f>
        <v>841198.41999999993</v>
      </c>
      <c r="I310" s="9">
        <f>IF(fact_trades[[#This Row],[side]]="BUY",-fact_trades[[#This Row],[Transaction_value]],fact_trades[[#This Row],[Transaction_value]])</f>
        <v>841198.41999999993</v>
      </c>
      <c r="J310" s="9" t="str">
        <f>IF(fact_trades[[#This Row],[P&amp;L AMT]]&lt;0,"LOSS","PROFIT")</f>
        <v>PROFIT</v>
      </c>
      <c r="K310">
        <f>IF(fact_trades[[#This Row],[side]]="BUY",fact_trades[[#This Row],[quantity]],-fact_trades[[#This Row],[quantity]])</f>
        <v>-614</v>
      </c>
      <c r="L310">
        <v>1370.03</v>
      </c>
      <c r="M310">
        <v>420.6</v>
      </c>
      <c r="N310" t="s">
        <v>187</v>
      </c>
      <c r="O310" t="s">
        <v>73</v>
      </c>
      <c r="P310" s="1">
        <v>45699</v>
      </c>
      <c r="Q310">
        <v>42</v>
      </c>
      <c r="R310" t="b">
        <v>0</v>
      </c>
      <c r="S310" t="b">
        <v>0</v>
      </c>
      <c r="T310" t="b">
        <v>0</v>
      </c>
      <c r="U310" t="b">
        <v>0</v>
      </c>
    </row>
    <row r="311" spans="1:21" x14ac:dyDescent="0.3">
      <c r="A311" t="s">
        <v>901</v>
      </c>
      <c r="B311" t="s">
        <v>449</v>
      </c>
      <c r="C311" s="2">
        <v>45797.027083333334</v>
      </c>
      <c r="D311" s="2" t="s">
        <v>1214</v>
      </c>
      <c r="E311" t="s">
        <v>23</v>
      </c>
      <c r="F311" t="s">
        <v>49</v>
      </c>
      <c r="G311">
        <v>270</v>
      </c>
      <c r="H311" s="9">
        <f>fact_trades[[#This Row],[quantity]]*fact_trades[[#This Row],[price]]</f>
        <v>387711.9</v>
      </c>
      <c r="I311" s="9">
        <f>IF(fact_trades[[#This Row],[side]]="BUY",-fact_trades[[#This Row],[Transaction_value]],fact_trades[[#This Row],[Transaction_value]])</f>
        <v>387711.9</v>
      </c>
      <c r="J311" s="9" t="str">
        <f>IF(fact_trades[[#This Row],[P&amp;L AMT]]&lt;0,"LOSS","PROFIT")</f>
        <v>PROFIT</v>
      </c>
      <c r="K311">
        <f>IF(fact_trades[[#This Row],[side]]="BUY",fact_trades[[#This Row],[quantity]],-fact_trades[[#This Row],[quantity]])</f>
        <v>-270</v>
      </c>
      <c r="L311">
        <v>1435.97</v>
      </c>
      <c r="M311">
        <v>193.86</v>
      </c>
      <c r="N311" t="s">
        <v>52</v>
      </c>
      <c r="O311" t="s">
        <v>73</v>
      </c>
      <c r="P311" s="1">
        <v>45741</v>
      </c>
      <c r="Q311">
        <v>84</v>
      </c>
      <c r="R311" t="b">
        <v>0</v>
      </c>
      <c r="S311" t="b">
        <v>0</v>
      </c>
      <c r="T311" t="b">
        <v>0</v>
      </c>
      <c r="U311" t="b">
        <v>0</v>
      </c>
    </row>
    <row r="312" spans="1:21" x14ac:dyDescent="0.3">
      <c r="A312" t="s">
        <v>902</v>
      </c>
      <c r="B312" t="s">
        <v>336</v>
      </c>
      <c r="C312" s="2">
        <v>45666.010416666664</v>
      </c>
      <c r="D312" s="2" t="s">
        <v>1216</v>
      </c>
      <c r="E312" t="s">
        <v>18</v>
      </c>
      <c r="F312" t="s">
        <v>41</v>
      </c>
      <c r="G312">
        <v>648</v>
      </c>
      <c r="H312" s="9">
        <f>fact_trades[[#This Row],[quantity]]*fact_trades[[#This Row],[price]]</f>
        <v>1295701.92</v>
      </c>
      <c r="I312" s="9">
        <f>IF(fact_trades[[#This Row],[side]]="BUY",-fact_trades[[#This Row],[Transaction_value]],fact_trades[[#This Row],[Transaction_value]])</f>
        <v>-1295701.92</v>
      </c>
      <c r="J312" s="9" t="str">
        <f>IF(fact_trades[[#This Row],[P&amp;L AMT]]&lt;0,"LOSS","PROFIT")</f>
        <v>LOSS</v>
      </c>
      <c r="K312">
        <f>IF(fact_trades[[#This Row],[side]]="BUY",fact_trades[[#This Row],[quantity]],-fact_trades[[#This Row],[quantity]])</f>
        <v>648</v>
      </c>
      <c r="L312">
        <v>1999.54</v>
      </c>
      <c r="M312">
        <v>647.85</v>
      </c>
      <c r="N312" t="s">
        <v>133</v>
      </c>
      <c r="O312" t="s">
        <v>73</v>
      </c>
      <c r="P312" s="1">
        <v>45821</v>
      </c>
      <c r="Q312">
        <v>164</v>
      </c>
      <c r="R312" t="b">
        <v>0</v>
      </c>
      <c r="S312" t="b">
        <v>0</v>
      </c>
      <c r="T312" t="b">
        <v>0</v>
      </c>
      <c r="U312" t="b">
        <v>0</v>
      </c>
    </row>
    <row r="313" spans="1:21" x14ac:dyDescent="0.3">
      <c r="A313" t="s">
        <v>903</v>
      </c>
      <c r="B313" t="s">
        <v>365</v>
      </c>
      <c r="C313" s="2">
        <v>45807.002083333333</v>
      </c>
      <c r="D313" s="2" t="s">
        <v>1218</v>
      </c>
      <c r="E313" t="s">
        <v>16</v>
      </c>
      <c r="F313" t="s">
        <v>49</v>
      </c>
      <c r="G313">
        <v>121</v>
      </c>
      <c r="H313" s="9">
        <f>fact_trades[[#This Row],[quantity]]*fact_trades[[#This Row],[price]]</f>
        <v>92396.81</v>
      </c>
      <c r="I313" s="9">
        <f>IF(fact_trades[[#This Row],[side]]="BUY",-fact_trades[[#This Row],[Transaction_value]],fact_trades[[#This Row],[Transaction_value]])</f>
        <v>92396.81</v>
      </c>
      <c r="J313" s="9" t="str">
        <f>IF(fact_trades[[#This Row],[P&amp;L AMT]]&lt;0,"LOSS","PROFIT")</f>
        <v>PROFIT</v>
      </c>
      <c r="K313">
        <f>IF(fact_trades[[#This Row],[side]]="BUY",fact_trades[[#This Row],[quantity]],-fact_trades[[#This Row],[quantity]])</f>
        <v>-121</v>
      </c>
      <c r="L313">
        <v>763.61</v>
      </c>
      <c r="M313">
        <v>46.2</v>
      </c>
      <c r="N313" t="s">
        <v>58</v>
      </c>
      <c r="O313" t="s">
        <v>56</v>
      </c>
      <c r="P313" s="1">
        <v>45800</v>
      </c>
      <c r="Q313">
        <v>143</v>
      </c>
      <c r="R313" t="b">
        <v>0</v>
      </c>
      <c r="S313" t="b">
        <v>0</v>
      </c>
      <c r="T313" t="b">
        <v>0</v>
      </c>
      <c r="U313" t="b">
        <v>0</v>
      </c>
    </row>
    <row r="314" spans="1:21" x14ac:dyDescent="0.3">
      <c r="A314" t="s">
        <v>904</v>
      </c>
      <c r="B314" t="s">
        <v>205</v>
      </c>
      <c r="C314" s="2">
        <v>45812.039583333331</v>
      </c>
      <c r="D314" s="2" t="s">
        <v>1217</v>
      </c>
      <c r="E314" t="s">
        <v>20</v>
      </c>
      <c r="F314" t="s">
        <v>41</v>
      </c>
      <c r="G314">
        <v>259</v>
      </c>
      <c r="H314" s="9">
        <f>fact_trades[[#This Row],[quantity]]*fact_trades[[#This Row],[price]]</f>
        <v>65431.17</v>
      </c>
      <c r="I314" s="9">
        <f>IF(fact_trades[[#This Row],[side]]="BUY",-fact_trades[[#This Row],[Transaction_value]],fact_trades[[#This Row],[Transaction_value]])</f>
        <v>-65431.17</v>
      </c>
      <c r="J314" s="9" t="str">
        <f>IF(fact_trades[[#This Row],[P&amp;L AMT]]&lt;0,"LOSS","PROFIT")</f>
        <v>LOSS</v>
      </c>
      <c r="K314">
        <f>IF(fact_trades[[#This Row],[side]]="BUY",fact_trades[[#This Row],[quantity]],-fact_trades[[#This Row],[quantity]])</f>
        <v>259</v>
      </c>
      <c r="L314">
        <v>252.63</v>
      </c>
      <c r="M314">
        <v>32.72</v>
      </c>
      <c r="N314" t="s">
        <v>108</v>
      </c>
      <c r="O314" t="s">
        <v>53</v>
      </c>
      <c r="P314" s="1">
        <v>45832</v>
      </c>
      <c r="Q314">
        <v>175</v>
      </c>
      <c r="R314" t="b">
        <v>0</v>
      </c>
      <c r="S314" t="b">
        <v>0</v>
      </c>
      <c r="T314" t="b">
        <v>0</v>
      </c>
      <c r="U314" t="b">
        <v>0</v>
      </c>
    </row>
    <row r="315" spans="1:21" x14ac:dyDescent="0.3">
      <c r="A315" t="s">
        <v>905</v>
      </c>
      <c r="B315" t="s">
        <v>63</v>
      </c>
      <c r="C315" s="2">
        <v>45670.012499999997</v>
      </c>
      <c r="D315" s="2" t="s">
        <v>1215</v>
      </c>
      <c r="E315" t="s">
        <v>16</v>
      </c>
      <c r="F315" t="s">
        <v>41</v>
      </c>
      <c r="G315">
        <v>313</v>
      </c>
      <c r="H315" s="9">
        <f>fact_trades[[#This Row],[quantity]]*fact_trades[[#This Row],[price]]</f>
        <v>239876.94</v>
      </c>
      <c r="I315" s="9">
        <f>IF(fact_trades[[#This Row],[side]]="BUY",-fact_trades[[#This Row],[Transaction_value]],fact_trades[[#This Row],[Transaction_value]])</f>
        <v>-239876.94</v>
      </c>
      <c r="J315" s="9" t="str">
        <f>IF(fact_trades[[#This Row],[P&amp;L AMT]]&lt;0,"LOSS","PROFIT")</f>
        <v>LOSS</v>
      </c>
      <c r="K315">
        <f>IF(fact_trades[[#This Row],[side]]="BUY",fact_trades[[#This Row],[quantity]],-fact_trades[[#This Row],[quantity]])</f>
        <v>313</v>
      </c>
      <c r="L315">
        <v>766.38</v>
      </c>
      <c r="M315">
        <v>119.94</v>
      </c>
      <c r="N315" t="s">
        <v>55</v>
      </c>
      <c r="O315" t="s">
        <v>67</v>
      </c>
      <c r="P315" s="1">
        <v>45720</v>
      </c>
      <c r="Q315">
        <v>63</v>
      </c>
      <c r="R315" t="b">
        <v>0</v>
      </c>
      <c r="S315" t="b">
        <v>0</v>
      </c>
      <c r="T315" t="b">
        <v>0</v>
      </c>
      <c r="U315" t="b">
        <v>0</v>
      </c>
    </row>
    <row r="316" spans="1:21" x14ac:dyDescent="0.3">
      <c r="A316" t="s">
        <v>906</v>
      </c>
      <c r="B316" t="s">
        <v>303</v>
      </c>
      <c r="C316" s="2">
        <v>45765</v>
      </c>
      <c r="D316" s="2" t="s">
        <v>1218</v>
      </c>
      <c r="E316" t="s">
        <v>23</v>
      </c>
      <c r="F316" t="s">
        <v>41</v>
      </c>
      <c r="G316">
        <v>629</v>
      </c>
      <c r="H316" s="9">
        <f>fact_trades[[#This Row],[quantity]]*fact_trades[[#This Row],[price]]</f>
        <v>848162.47000000009</v>
      </c>
      <c r="I316" s="9">
        <f>IF(fact_trades[[#This Row],[side]]="BUY",-fact_trades[[#This Row],[Transaction_value]],fact_trades[[#This Row],[Transaction_value]])</f>
        <v>-848162.47000000009</v>
      </c>
      <c r="J316" s="9" t="str">
        <f>IF(fact_trades[[#This Row],[P&amp;L AMT]]&lt;0,"LOSS","PROFIT")</f>
        <v>LOSS</v>
      </c>
      <c r="K316">
        <f>IF(fact_trades[[#This Row],[side]]="BUY",fact_trades[[#This Row],[quantity]],-fact_trades[[#This Row],[quantity]])</f>
        <v>629</v>
      </c>
      <c r="L316">
        <v>1348.43</v>
      </c>
      <c r="M316">
        <v>424.08</v>
      </c>
      <c r="N316" t="s">
        <v>58</v>
      </c>
      <c r="O316" t="s">
        <v>73</v>
      </c>
      <c r="P316" s="1">
        <v>45833</v>
      </c>
      <c r="Q316">
        <v>176</v>
      </c>
      <c r="R316" t="b">
        <v>0</v>
      </c>
      <c r="S316" t="b">
        <v>0</v>
      </c>
      <c r="T316" t="b">
        <v>0</v>
      </c>
      <c r="U316" t="b">
        <v>0</v>
      </c>
    </row>
    <row r="317" spans="1:21" x14ac:dyDescent="0.3">
      <c r="A317" t="s">
        <v>907</v>
      </c>
      <c r="B317" t="s">
        <v>485</v>
      </c>
      <c r="C317" s="2">
        <v>45695.015277777777</v>
      </c>
      <c r="D317" s="2" t="s">
        <v>1218</v>
      </c>
      <c r="E317" t="s">
        <v>21</v>
      </c>
      <c r="F317" t="s">
        <v>49</v>
      </c>
      <c r="G317">
        <v>222</v>
      </c>
      <c r="H317" s="9">
        <f>fact_trades[[#This Row],[quantity]]*fact_trades[[#This Row],[price]]</f>
        <v>52181.100000000006</v>
      </c>
      <c r="I317" s="9">
        <f>IF(fact_trades[[#This Row],[side]]="BUY",-fact_trades[[#This Row],[Transaction_value]],fact_trades[[#This Row],[Transaction_value]])</f>
        <v>52181.100000000006</v>
      </c>
      <c r="J317" s="9" t="str">
        <f>IF(fact_trades[[#This Row],[P&amp;L AMT]]&lt;0,"LOSS","PROFIT")</f>
        <v>PROFIT</v>
      </c>
      <c r="K317">
        <f>IF(fact_trades[[#This Row],[side]]="BUY",fact_trades[[#This Row],[quantity]],-fact_trades[[#This Row],[quantity]])</f>
        <v>-222</v>
      </c>
      <c r="L317">
        <v>235.05</v>
      </c>
      <c r="M317">
        <v>26.09</v>
      </c>
      <c r="N317" t="s">
        <v>139</v>
      </c>
      <c r="O317" t="s">
        <v>53</v>
      </c>
      <c r="P317" s="1">
        <v>45775</v>
      </c>
      <c r="Q317">
        <v>118</v>
      </c>
      <c r="R317" t="b">
        <v>0</v>
      </c>
      <c r="S317" t="b">
        <v>0</v>
      </c>
      <c r="T317" t="b">
        <v>0</v>
      </c>
      <c r="U317" t="b">
        <v>0</v>
      </c>
    </row>
    <row r="318" spans="1:21" x14ac:dyDescent="0.3">
      <c r="A318" t="s">
        <v>908</v>
      </c>
      <c r="B318" t="s">
        <v>316</v>
      </c>
      <c r="C318" s="2">
        <v>45699.039583333331</v>
      </c>
      <c r="D318" s="2" t="s">
        <v>1214</v>
      </c>
      <c r="E318" t="s">
        <v>23</v>
      </c>
      <c r="F318" t="s">
        <v>49</v>
      </c>
      <c r="G318">
        <v>31</v>
      </c>
      <c r="H318" s="9">
        <f>fact_trades[[#This Row],[quantity]]*fact_trades[[#This Row],[price]]</f>
        <v>32297.659999999996</v>
      </c>
      <c r="I318" s="9">
        <f>IF(fact_trades[[#This Row],[side]]="BUY",-fact_trades[[#This Row],[Transaction_value]],fact_trades[[#This Row],[Transaction_value]])</f>
        <v>32297.659999999996</v>
      </c>
      <c r="J318" s="9" t="str">
        <f>IF(fact_trades[[#This Row],[P&amp;L AMT]]&lt;0,"LOSS","PROFIT")</f>
        <v>PROFIT</v>
      </c>
      <c r="K318">
        <f>IF(fact_trades[[#This Row],[side]]="BUY",fact_trades[[#This Row],[quantity]],-fact_trades[[#This Row],[quantity]])</f>
        <v>-31</v>
      </c>
      <c r="L318">
        <v>1041.8599999999999</v>
      </c>
      <c r="M318">
        <v>16.149999999999999</v>
      </c>
      <c r="N318" t="s">
        <v>103</v>
      </c>
      <c r="O318" t="s">
        <v>94</v>
      </c>
      <c r="P318" s="1">
        <v>45727</v>
      </c>
      <c r="Q318">
        <v>70</v>
      </c>
      <c r="R318" t="b">
        <v>0</v>
      </c>
      <c r="S318" t="b">
        <v>0</v>
      </c>
      <c r="T318" t="b">
        <v>0</v>
      </c>
      <c r="U318" t="b">
        <v>0</v>
      </c>
    </row>
    <row r="319" spans="1:21" x14ac:dyDescent="0.3">
      <c r="A319" t="s">
        <v>909</v>
      </c>
      <c r="B319" t="s">
        <v>458</v>
      </c>
      <c r="C319" s="2">
        <v>45659.015972222223</v>
      </c>
      <c r="D319" s="2" t="s">
        <v>1216</v>
      </c>
      <c r="E319" t="s">
        <v>17</v>
      </c>
      <c r="F319" t="s">
        <v>41</v>
      </c>
      <c r="G319">
        <v>722</v>
      </c>
      <c r="H319" s="9">
        <f>fact_trades[[#This Row],[quantity]]*fact_trades[[#This Row],[price]]</f>
        <v>834610.34</v>
      </c>
      <c r="I319" s="9">
        <f>IF(fact_trades[[#This Row],[side]]="BUY",-fact_trades[[#This Row],[Transaction_value]],fact_trades[[#This Row],[Transaction_value]])</f>
        <v>-834610.34</v>
      </c>
      <c r="J319" s="9" t="str">
        <f>IF(fact_trades[[#This Row],[P&amp;L AMT]]&lt;0,"LOSS","PROFIT")</f>
        <v>LOSS</v>
      </c>
      <c r="K319">
        <f>IF(fact_trades[[#This Row],[side]]="BUY",fact_trades[[#This Row],[quantity]],-fact_trades[[#This Row],[quantity]])</f>
        <v>722</v>
      </c>
      <c r="L319">
        <v>1155.97</v>
      </c>
      <c r="M319">
        <v>417.31</v>
      </c>
      <c r="N319" t="s">
        <v>84</v>
      </c>
      <c r="O319" t="s">
        <v>75</v>
      </c>
      <c r="P319" s="1">
        <v>45707</v>
      </c>
      <c r="Q319">
        <v>50</v>
      </c>
      <c r="R319" t="b">
        <v>0</v>
      </c>
      <c r="S319" t="b">
        <v>0</v>
      </c>
      <c r="T319" t="b">
        <v>0</v>
      </c>
      <c r="U319" t="b">
        <v>0</v>
      </c>
    </row>
    <row r="320" spans="1:21" x14ac:dyDescent="0.3">
      <c r="A320" t="s">
        <v>910</v>
      </c>
      <c r="B320" t="s">
        <v>123</v>
      </c>
      <c r="C320" s="2">
        <v>45798.022222222222</v>
      </c>
      <c r="D320" s="2" t="s">
        <v>1217</v>
      </c>
      <c r="E320" t="s">
        <v>21</v>
      </c>
      <c r="F320" t="s">
        <v>41</v>
      </c>
      <c r="G320">
        <v>767</v>
      </c>
      <c r="H320" s="9">
        <f>fact_trades[[#This Row],[quantity]]*fact_trades[[#This Row],[price]]</f>
        <v>184010.97</v>
      </c>
      <c r="I320" s="9">
        <f>IF(fact_trades[[#This Row],[side]]="BUY",-fact_trades[[#This Row],[Transaction_value]],fact_trades[[#This Row],[Transaction_value]])</f>
        <v>-184010.97</v>
      </c>
      <c r="J320" s="9" t="str">
        <f>IF(fact_trades[[#This Row],[P&amp;L AMT]]&lt;0,"LOSS","PROFIT")</f>
        <v>LOSS</v>
      </c>
      <c r="K320">
        <f>IF(fact_trades[[#This Row],[side]]="BUY",fact_trades[[#This Row],[quantity]],-fact_trades[[#This Row],[quantity]])</f>
        <v>767</v>
      </c>
      <c r="L320">
        <v>239.91</v>
      </c>
      <c r="M320">
        <v>92.01</v>
      </c>
      <c r="N320" t="s">
        <v>60</v>
      </c>
      <c r="O320" t="s">
        <v>88</v>
      </c>
      <c r="P320" s="1">
        <v>45694</v>
      </c>
      <c r="Q320">
        <v>37</v>
      </c>
      <c r="R320" t="b">
        <v>0</v>
      </c>
      <c r="S320" t="b">
        <v>0</v>
      </c>
      <c r="T320" t="b">
        <v>0</v>
      </c>
      <c r="U320" t="b">
        <v>0</v>
      </c>
    </row>
    <row r="321" spans="1:21" x14ac:dyDescent="0.3">
      <c r="A321" t="s">
        <v>911</v>
      </c>
      <c r="B321" t="s">
        <v>424</v>
      </c>
      <c r="C321" s="2">
        <v>45702.021527777775</v>
      </c>
      <c r="D321" s="2" t="s">
        <v>1218</v>
      </c>
      <c r="E321" t="s">
        <v>17</v>
      </c>
      <c r="F321" t="s">
        <v>41</v>
      </c>
      <c r="G321">
        <v>519</v>
      </c>
      <c r="H321" s="9">
        <f>fact_trades[[#This Row],[quantity]]*fact_trades[[#This Row],[price]]</f>
        <v>649512.93000000005</v>
      </c>
      <c r="I321" s="9">
        <f>IF(fact_trades[[#This Row],[side]]="BUY",-fact_trades[[#This Row],[Transaction_value]],fact_trades[[#This Row],[Transaction_value]])</f>
        <v>-649512.93000000005</v>
      </c>
      <c r="J321" s="9" t="str">
        <f>IF(fact_trades[[#This Row],[P&amp;L AMT]]&lt;0,"LOSS","PROFIT")</f>
        <v>LOSS</v>
      </c>
      <c r="K321">
        <f>IF(fact_trades[[#This Row],[side]]="BUY",fact_trades[[#This Row],[quantity]],-fact_trades[[#This Row],[quantity]])</f>
        <v>519</v>
      </c>
      <c r="L321">
        <v>1251.47</v>
      </c>
      <c r="M321">
        <v>324.76</v>
      </c>
      <c r="N321" t="s">
        <v>165</v>
      </c>
      <c r="O321" t="s">
        <v>45</v>
      </c>
      <c r="P321" s="1">
        <v>45805</v>
      </c>
      <c r="Q321">
        <v>148</v>
      </c>
      <c r="R321" t="b">
        <v>0</v>
      </c>
      <c r="S321" t="b">
        <v>0</v>
      </c>
      <c r="T321" t="b">
        <v>0</v>
      </c>
      <c r="U321" t="b">
        <v>0</v>
      </c>
    </row>
    <row r="322" spans="1:21" x14ac:dyDescent="0.3">
      <c r="A322" t="s">
        <v>912</v>
      </c>
      <c r="B322" t="s">
        <v>472</v>
      </c>
      <c r="C322" s="2">
        <v>45825.009722222225</v>
      </c>
      <c r="D322" s="2" t="s">
        <v>1214</v>
      </c>
      <c r="E322" t="s">
        <v>18</v>
      </c>
      <c r="F322" t="s">
        <v>41</v>
      </c>
      <c r="G322">
        <v>96</v>
      </c>
      <c r="H322" s="9">
        <f>fact_trades[[#This Row],[quantity]]*fact_trades[[#This Row],[price]]</f>
        <v>206841.59999999998</v>
      </c>
      <c r="I322" s="9">
        <f>IF(fact_trades[[#This Row],[side]]="BUY",-fact_trades[[#This Row],[Transaction_value]],fact_trades[[#This Row],[Transaction_value]])</f>
        <v>-206841.59999999998</v>
      </c>
      <c r="J322" s="9" t="str">
        <f>IF(fact_trades[[#This Row],[P&amp;L AMT]]&lt;0,"LOSS","PROFIT")</f>
        <v>LOSS</v>
      </c>
      <c r="K322">
        <f>IF(fact_trades[[#This Row],[side]]="BUY",fact_trades[[#This Row],[quantity]],-fact_trades[[#This Row],[quantity]])</f>
        <v>96</v>
      </c>
      <c r="L322">
        <v>2154.6</v>
      </c>
      <c r="M322">
        <v>103.42</v>
      </c>
      <c r="N322" t="s">
        <v>100</v>
      </c>
      <c r="O322" t="s">
        <v>73</v>
      </c>
      <c r="P322" s="1">
        <v>45733</v>
      </c>
      <c r="Q322">
        <v>76</v>
      </c>
      <c r="R322" t="b">
        <v>0</v>
      </c>
      <c r="S322" t="b">
        <v>0</v>
      </c>
      <c r="T322" t="b">
        <v>0</v>
      </c>
      <c r="U322" t="b">
        <v>0</v>
      </c>
    </row>
    <row r="323" spans="1:21" x14ac:dyDescent="0.3">
      <c r="A323" t="s">
        <v>913</v>
      </c>
      <c r="B323" t="s">
        <v>242</v>
      </c>
      <c r="C323" s="2">
        <v>45721</v>
      </c>
      <c r="D323" s="2" t="s">
        <v>1217</v>
      </c>
      <c r="E323" t="s">
        <v>22</v>
      </c>
      <c r="F323" t="s">
        <v>49</v>
      </c>
      <c r="G323">
        <v>287</v>
      </c>
      <c r="H323" s="9">
        <f>fact_trades[[#This Row],[quantity]]*fact_trades[[#This Row],[price]]</f>
        <v>163960.22999999998</v>
      </c>
      <c r="I323" s="9">
        <f>IF(fact_trades[[#This Row],[side]]="BUY",-fact_trades[[#This Row],[Transaction_value]],fact_trades[[#This Row],[Transaction_value]])</f>
        <v>163960.22999999998</v>
      </c>
      <c r="J323" s="9" t="str">
        <f>IF(fact_trades[[#This Row],[P&amp;L AMT]]&lt;0,"LOSS","PROFIT")</f>
        <v>PROFIT</v>
      </c>
      <c r="K323">
        <f>IF(fact_trades[[#This Row],[side]]="BUY",fact_trades[[#This Row],[quantity]],-fact_trades[[#This Row],[quantity]])</f>
        <v>-287</v>
      </c>
      <c r="L323">
        <v>571.29</v>
      </c>
      <c r="M323">
        <v>81.98</v>
      </c>
      <c r="N323" t="s">
        <v>133</v>
      </c>
      <c r="O323" t="s">
        <v>45</v>
      </c>
      <c r="P323" s="1">
        <v>45720</v>
      </c>
      <c r="Q323">
        <v>63</v>
      </c>
      <c r="R323" t="b">
        <v>0</v>
      </c>
      <c r="S323" t="b">
        <v>0</v>
      </c>
      <c r="T323" t="b">
        <v>0</v>
      </c>
      <c r="U323" t="b">
        <v>0</v>
      </c>
    </row>
    <row r="324" spans="1:21" x14ac:dyDescent="0.3">
      <c r="A324" t="s">
        <v>914</v>
      </c>
      <c r="B324" t="s">
        <v>358</v>
      </c>
      <c r="C324" s="2">
        <v>45733.040972222225</v>
      </c>
      <c r="D324" s="2" t="s">
        <v>1215</v>
      </c>
      <c r="E324" t="s">
        <v>19</v>
      </c>
      <c r="F324" t="s">
        <v>41</v>
      </c>
      <c r="G324">
        <v>430</v>
      </c>
      <c r="H324" s="9">
        <f>fact_trades[[#This Row],[quantity]]*fact_trades[[#This Row],[price]]</f>
        <v>278089.60000000003</v>
      </c>
      <c r="I324" s="9">
        <f>IF(fact_trades[[#This Row],[side]]="BUY",-fact_trades[[#This Row],[Transaction_value]],fact_trades[[#This Row],[Transaction_value]])</f>
        <v>-278089.60000000003</v>
      </c>
      <c r="J324" s="9" t="str">
        <f>IF(fact_trades[[#This Row],[P&amp;L AMT]]&lt;0,"LOSS","PROFIT")</f>
        <v>LOSS</v>
      </c>
      <c r="K324">
        <f>IF(fact_trades[[#This Row],[side]]="BUY",fact_trades[[#This Row],[quantity]],-fact_trades[[#This Row],[quantity]])</f>
        <v>430</v>
      </c>
      <c r="L324">
        <v>646.72</v>
      </c>
      <c r="M324">
        <v>139.04</v>
      </c>
      <c r="N324" t="s">
        <v>84</v>
      </c>
      <c r="O324" t="s">
        <v>61</v>
      </c>
      <c r="P324" s="1">
        <v>45723</v>
      </c>
      <c r="Q324">
        <v>66</v>
      </c>
      <c r="R324" t="b">
        <v>0</v>
      </c>
      <c r="S324" t="b">
        <v>0</v>
      </c>
      <c r="T324" t="b">
        <v>0</v>
      </c>
      <c r="U324" t="b">
        <v>0</v>
      </c>
    </row>
    <row r="325" spans="1:21" x14ac:dyDescent="0.3">
      <c r="A325" t="s">
        <v>915</v>
      </c>
      <c r="B325" t="s">
        <v>210</v>
      </c>
      <c r="C325" s="2">
        <v>45729.021527777775</v>
      </c>
      <c r="D325" s="2" t="s">
        <v>1216</v>
      </c>
      <c r="E325" t="s">
        <v>21</v>
      </c>
      <c r="F325" t="s">
        <v>41</v>
      </c>
      <c r="G325">
        <v>383</v>
      </c>
      <c r="H325" s="9">
        <f>fact_trades[[#This Row],[quantity]]*fact_trades[[#This Row],[price]]</f>
        <v>91299.54</v>
      </c>
      <c r="I325" s="9">
        <f>IF(fact_trades[[#This Row],[side]]="BUY",-fact_trades[[#This Row],[Transaction_value]],fact_trades[[#This Row],[Transaction_value]])</f>
        <v>-91299.54</v>
      </c>
      <c r="J325" s="9" t="str">
        <f>IF(fact_trades[[#This Row],[P&amp;L AMT]]&lt;0,"LOSS","PROFIT")</f>
        <v>LOSS</v>
      </c>
      <c r="K325">
        <f>IF(fact_trades[[#This Row],[side]]="BUY",fact_trades[[#This Row],[quantity]],-fact_trades[[#This Row],[quantity]])</f>
        <v>383</v>
      </c>
      <c r="L325">
        <v>238.38</v>
      </c>
      <c r="M325">
        <v>45.65</v>
      </c>
      <c r="N325" t="s">
        <v>86</v>
      </c>
      <c r="O325" t="s">
        <v>61</v>
      </c>
      <c r="P325" s="1">
        <v>45831</v>
      </c>
      <c r="Q325">
        <v>174</v>
      </c>
      <c r="R325" t="b">
        <v>0</v>
      </c>
      <c r="S325" t="b">
        <v>0</v>
      </c>
      <c r="T325" t="b">
        <v>0</v>
      </c>
      <c r="U325" t="b">
        <v>0</v>
      </c>
    </row>
    <row r="326" spans="1:21" x14ac:dyDescent="0.3">
      <c r="A326" t="s">
        <v>916</v>
      </c>
      <c r="B326" t="s">
        <v>143</v>
      </c>
      <c r="C326" s="2">
        <v>45776.038888888892</v>
      </c>
      <c r="D326" s="2" t="s">
        <v>1214</v>
      </c>
      <c r="E326" t="s">
        <v>17</v>
      </c>
      <c r="F326" t="s">
        <v>49</v>
      </c>
      <c r="G326">
        <v>206</v>
      </c>
      <c r="H326" s="9">
        <f>fact_trades[[#This Row],[quantity]]*fact_trades[[#This Row],[price]]</f>
        <v>253404.71999999997</v>
      </c>
      <c r="I326" s="9">
        <f>IF(fact_trades[[#This Row],[side]]="BUY",-fact_trades[[#This Row],[Transaction_value]],fact_trades[[#This Row],[Transaction_value]])</f>
        <v>253404.71999999997</v>
      </c>
      <c r="J326" s="9" t="str">
        <f>IF(fact_trades[[#This Row],[P&amp;L AMT]]&lt;0,"LOSS","PROFIT")</f>
        <v>PROFIT</v>
      </c>
      <c r="K326">
        <f>IF(fact_trades[[#This Row],[side]]="BUY",fact_trades[[#This Row],[quantity]],-fact_trades[[#This Row],[quantity]])</f>
        <v>-206</v>
      </c>
      <c r="L326">
        <v>1230.1199999999999</v>
      </c>
      <c r="M326">
        <v>126.7</v>
      </c>
      <c r="N326" t="s">
        <v>149</v>
      </c>
      <c r="O326" t="s">
        <v>67</v>
      </c>
      <c r="P326" s="1">
        <v>45706</v>
      </c>
      <c r="Q326">
        <v>49</v>
      </c>
      <c r="R326" t="b">
        <v>0</v>
      </c>
      <c r="S326" t="b">
        <v>0</v>
      </c>
      <c r="T326" t="b">
        <v>0</v>
      </c>
      <c r="U326" t="b">
        <v>0</v>
      </c>
    </row>
    <row r="327" spans="1:21" x14ac:dyDescent="0.3">
      <c r="A327" t="s">
        <v>917</v>
      </c>
      <c r="B327" t="s">
        <v>473</v>
      </c>
      <c r="C327" s="2">
        <v>45671.040277777778</v>
      </c>
      <c r="D327" s="2" t="s">
        <v>1214</v>
      </c>
      <c r="E327" t="s">
        <v>22</v>
      </c>
      <c r="F327" t="s">
        <v>49</v>
      </c>
      <c r="G327">
        <v>978</v>
      </c>
      <c r="H327" s="9">
        <f>fact_trades[[#This Row],[quantity]]*fact_trades[[#This Row],[price]]</f>
        <v>485537.88</v>
      </c>
      <c r="I327" s="9">
        <f>IF(fact_trades[[#This Row],[side]]="BUY",-fact_trades[[#This Row],[Transaction_value]],fact_trades[[#This Row],[Transaction_value]])</f>
        <v>485537.88</v>
      </c>
      <c r="J327" s="9" t="str">
        <f>IF(fact_trades[[#This Row],[P&amp;L AMT]]&lt;0,"LOSS","PROFIT")</f>
        <v>PROFIT</v>
      </c>
      <c r="K327">
        <f>IF(fact_trades[[#This Row],[side]]="BUY",fact_trades[[#This Row],[quantity]],-fact_trades[[#This Row],[quantity]])</f>
        <v>-978</v>
      </c>
      <c r="L327">
        <v>496.46</v>
      </c>
      <c r="M327">
        <v>242.77</v>
      </c>
      <c r="N327" t="s">
        <v>66</v>
      </c>
      <c r="O327" t="s">
        <v>61</v>
      </c>
      <c r="P327" s="1">
        <v>45821</v>
      </c>
      <c r="Q327">
        <v>164</v>
      </c>
      <c r="R327" t="b">
        <v>0</v>
      </c>
      <c r="S327" t="b">
        <v>0</v>
      </c>
      <c r="T327" t="b">
        <v>0</v>
      </c>
      <c r="U327" t="b">
        <v>0</v>
      </c>
    </row>
    <row r="328" spans="1:21" x14ac:dyDescent="0.3">
      <c r="A328" t="s">
        <v>918</v>
      </c>
      <c r="B328" t="s">
        <v>238</v>
      </c>
      <c r="C328" s="2">
        <v>45672.011805555558</v>
      </c>
      <c r="D328" s="2" t="s">
        <v>1217</v>
      </c>
      <c r="E328" t="s">
        <v>20</v>
      </c>
      <c r="F328" t="s">
        <v>41</v>
      </c>
      <c r="G328">
        <v>455</v>
      </c>
      <c r="H328" s="9">
        <f>fact_trades[[#This Row],[quantity]]*fact_trades[[#This Row],[price]]</f>
        <v>106128.75</v>
      </c>
      <c r="I328" s="9">
        <f>IF(fact_trades[[#This Row],[side]]="BUY",-fact_trades[[#This Row],[Transaction_value]],fact_trades[[#This Row],[Transaction_value]])</f>
        <v>-106128.75</v>
      </c>
      <c r="J328" s="9" t="str">
        <f>IF(fact_trades[[#This Row],[P&amp;L AMT]]&lt;0,"LOSS","PROFIT")</f>
        <v>LOSS</v>
      </c>
      <c r="K328">
        <f>IF(fact_trades[[#This Row],[side]]="BUY",fact_trades[[#This Row],[quantity]],-fact_trades[[#This Row],[quantity]])</f>
        <v>455</v>
      </c>
      <c r="L328">
        <v>233.25</v>
      </c>
      <c r="M328">
        <v>53.06</v>
      </c>
      <c r="N328" t="s">
        <v>98</v>
      </c>
      <c r="O328" t="s">
        <v>53</v>
      </c>
      <c r="P328" s="1">
        <v>45720</v>
      </c>
      <c r="Q328">
        <v>63</v>
      </c>
      <c r="R328" t="b">
        <v>0</v>
      </c>
      <c r="S328" t="b">
        <v>0</v>
      </c>
      <c r="T328" t="b">
        <v>0</v>
      </c>
      <c r="U328" t="b">
        <v>0</v>
      </c>
    </row>
    <row r="329" spans="1:21" x14ac:dyDescent="0.3">
      <c r="A329" t="s">
        <v>919</v>
      </c>
      <c r="B329" t="s">
        <v>57</v>
      </c>
      <c r="C329" s="2">
        <v>45706.013194444444</v>
      </c>
      <c r="D329" s="2" t="s">
        <v>1214</v>
      </c>
      <c r="E329" t="s">
        <v>20</v>
      </c>
      <c r="F329" t="s">
        <v>49</v>
      </c>
      <c r="G329">
        <v>854</v>
      </c>
      <c r="H329" s="9">
        <f>fact_trades[[#This Row],[quantity]]*fact_trades[[#This Row],[price]]</f>
        <v>198597.7</v>
      </c>
      <c r="I329" s="9">
        <f>IF(fact_trades[[#This Row],[side]]="BUY",-fact_trades[[#This Row],[Transaction_value]],fact_trades[[#This Row],[Transaction_value]])</f>
        <v>198597.7</v>
      </c>
      <c r="J329" s="9" t="str">
        <f>IF(fact_trades[[#This Row],[P&amp;L AMT]]&lt;0,"LOSS","PROFIT")</f>
        <v>PROFIT</v>
      </c>
      <c r="K329">
        <f>IF(fact_trades[[#This Row],[side]]="BUY",fact_trades[[#This Row],[quantity]],-fact_trades[[#This Row],[quantity]])</f>
        <v>-854</v>
      </c>
      <c r="L329">
        <v>232.55</v>
      </c>
      <c r="M329">
        <v>99.3</v>
      </c>
      <c r="N329" t="s">
        <v>70</v>
      </c>
      <c r="O329" t="s">
        <v>88</v>
      </c>
      <c r="P329" s="1">
        <v>45719</v>
      </c>
      <c r="Q329">
        <v>62</v>
      </c>
      <c r="R329" t="b">
        <v>0</v>
      </c>
      <c r="S329" t="b">
        <v>0</v>
      </c>
      <c r="T329" t="b">
        <v>0</v>
      </c>
      <c r="U329" t="b">
        <v>0</v>
      </c>
    </row>
    <row r="330" spans="1:21" x14ac:dyDescent="0.3">
      <c r="A330" t="s">
        <v>920</v>
      </c>
      <c r="B330" t="s">
        <v>204</v>
      </c>
      <c r="C330" s="2">
        <v>45762.026388888888</v>
      </c>
      <c r="D330" s="2" t="s">
        <v>1214</v>
      </c>
      <c r="E330" t="s">
        <v>16</v>
      </c>
      <c r="F330" t="s">
        <v>41</v>
      </c>
      <c r="G330">
        <v>449</v>
      </c>
      <c r="H330" s="9">
        <f>fact_trades[[#This Row],[quantity]]*fact_trades[[#This Row],[price]]</f>
        <v>366868.92000000004</v>
      </c>
      <c r="I330" s="9">
        <f>IF(fact_trades[[#This Row],[side]]="BUY",-fact_trades[[#This Row],[Transaction_value]],fact_trades[[#This Row],[Transaction_value]])</f>
        <v>-366868.92000000004</v>
      </c>
      <c r="J330" s="9" t="str">
        <f>IF(fact_trades[[#This Row],[P&amp;L AMT]]&lt;0,"LOSS","PROFIT")</f>
        <v>LOSS</v>
      </c>
      <c r="K330">
        <f>IF(fact_trades[[#This Row],[side]]="BUY",fact_trades[[#This Row],[quantity]],-fact_trades[[#This Row],[quantity]])</f>
        <v>449</v>
      </c>
      <c r="L330">
        <v>817.08</v>
      </c>
      <c r="M330">
        <v>183.43</v>
      </c>
      <c r="N330" t="s">
        <v>103</v>
      </c>
      <c r="O330" t="s">
        <v>75</v>
      </c>
      <c r="P330" s="1">
        <v>45699</v>
      </c>
      <c r="Q330">
        <v>42</v>
      </c>
      <c r="R330" t="b">
        <v>0</v>
      </c>
      <c r="S330" t="b">
        <v>0</v>
      </c>
      <c r="T330" t="b">
        <v>0</v>
      </c>
      <c r="U330" t="b">
        <v>0</v>
      </c>
    </row>
    <row r="331" spans="1:21" x14ac:dyDescent="0.3">
      <c r="A331" t="s">
        <v>921</v>
      </c>
      <c r="B331" t="s">
        <v>384</v>
      </c>
      <c r="C331" s="2">
        <v>45743.023611111108</v>
      </c>
      <c r="D331" s="2" t="s">
        <v>1216</v>
      </c>
      <c r="E331" t="s">
        <v>16</v>
      </c>
      <c r="F331" t="s">
        <v>41</v>
      </c>
      <c r="G331">
        <v>249</v>
      </c>
      <c r="H331" s="9">
        <f>fact_trades[[#This Row],[quantity]]*fact_trades[[#This Row],[price]]</f>
        <v>188664.81000000003</v>
      </c>
      <c r="I331" s="9">
        <f>IF(fact_trades[[#This Row],[side]]="BUY",-fact_trades[[#This Row],[Transaction_value]],fact_trades[[#This Row],[Transaction_value]])</f>
        <v>-188664.81000000003</v>
      </c>
      <c r="J331" s="9" t="str">
        <f>IF(fact_trades[[#This Row],[P&amp;L AMT]]&lt;0,"LOSS","PROFIT")</f>
        <v>LOSS</v>
      </c>
      <c r="K331">
        <f>IF(fact_trades[[#This Row],[side]]="BUY",fact_trades[[#This Row],[quantity]],-fact_trades[[#This Row],[quantity]])</f>
        <v>249</v>
      </c>
      <c r="L331">
        <v>757.69</v>
      </c>
      <c r="M331">
        <v>94.33</v>
      </c>
      <c r="N331" t="s">
        <v>187</v>
      </c>
      <c r="O331" t="s">
        <v>61</v>
      </c>
      <c r="P331" s="1">
        <v>45714</v>
      </c>
      <c r="Q331">
        <v>57</v>
      </c>
      <c r="R331" t="b">
        <v>0</v>
      </c>
      <c r="S331" t="b">
        <v>0</v>
      </c>
      <c r="T331" t="b">
        <v>0</v>
      </c>
      <c r="U331" t="b">
        <v>0</v>
      </c>
    </row>
    <row r="332" spans="1:21" x14ac:dyDescent="0.3">
      <c r="A332" t="s">
        <v>922</v>
      </c>
      <c r="B332" t="s">
        <v>260</v>
      </c>
      <c r="C332" s="2">
        <v>45824.001388888886</v>
      </c>
      <c r="D332" s="2" t="s">
        <v>1215</v>
      </c>
      <c r="E332" t="s">
        <v>20</v>
      </c>
      <c r="F332" t="s">
        <v>49</v>
      </c>
      <c r="G332">
        <v>301</v>
      </c>
      <c r="H332" s="9">
        <f>fact_trades[[#This Row],[quantity]]*fact_trades[[#This Row],[price]]</f>
        <v>77838.600000000006</v>
      </c>
      <c r="I332" s="9">
        <f>IF(fact_trades[[#This Row],[side]]="BUY",-fact_trades[[#This Row],[Transaction_value]],fact_trades[[#This Row],[Transaction_value]])</f>
        <v>77838.600000000006</v>
      </c>
      <c r="J332" s="9" t="str">
        <f>IF(fact_trades[[#This Row],[P&amp;L AMT]]&lt;0,"LOSS","PROFIT")</f>
        <v>PROFIT</v>
      </c>
      <c r="K332">
        <f>IF(fact_trades[[#This Row],[side]]="BUY",fact_trades[[#This Row],[quantity]],-fact_trades[[#This Row],[quantity]])</f>
        <v>-301</v>
      </c>
      <c r="L332">
        <v>258.60000000000002</v>
      </c>
      <c r="M332">
        <v>38.92</v>
      </c>
      <c r="N332" t="s">
        <v>139</v>
      </c>
      <c r="O332" t="s">
        <v>45</v>
      </c>
      <c r="P332" s="1">
        <v>45742</v>
      </c>
      <c r="Q332">
        <v>85</v>
      </c>
      <c r="R332" t="b">
        <v>0</v>
      </c>
      <c r="S332" t="b">
        <v>0</v>
      </c>
      <c r="T332" t="b">
        <v>0</v>
      </c>
      <c r="U332" t="b">
        <v>0</v>
      </c>
    </row>
    <row r="333" spans="1:21" x14ac:dyDescent="0.3">
      <c r="A333" t="s">
        <v>923</v>
      </c>
      <c r="B333" t="s">
        <v>214</v>
      </c>
      <c r="C333" s="2">
        <v>45702.037499999999</v>
      </c>
      <c r="D333" s="2" t="s">
        <v>1218</v>
      </c>
      <c r="E333" t="s">
        <v>16</v>
      </c>
      <c r="F333" t="s">
        <v>41</v>
      </c>
      <c r="G333">
        <v>285</v>
      </c>
      <c r="H333" s="9">
        <f>fact_trades[[#This Row],[quantity]]*fact_trades[[#This Row],[price]]</f>
        <v>208756.80000000002</v>
      </c>
      <c r="I333" s="9">
        <f>IF(fact_trades[[#This Row],[side]]="BUY",-fact_trades[[#This Row],[Transaction_value]],fact_trades[[#This Row],[Transaction_value]])</f>
        <v>-208756.80000000002</v>
      </c>
      <c r="J333" s="9" t="str">
        <f>IF(fact_trades[[#This Row],[P&amp;L AMT]]&lt;0,"LOSS","PROFIT")</f>
        <v>LOSS</v>
      </c>
      <c r="K333">
        <f>IF(fact_trades[[#This Row],[side]]="BUY",fact_trades[[#This Row],[quantity]],-fact_trades[[#This Row],[quantity]])</f>
        <v>285</v>
      </c>
      <c r="L333">
        <v>732.48</v>
      </c>
      <c r="M333">
        <v>104.38</v>
      </c>
      <c r="N333" t="s">
        <v>52</v>
      </c>
      <c r="O333" t="s">
        <v>45</v>
      </c>
      <c r="P333" s="1">
        <v>45764</v>
      </c>
      <c r="Q333">
        <v>107</v>
      </c>
      <c r="R333" t="b">
        <v>0</v>
      </c>
      <c r="S333" t="b">
        <v>0</v>
      </c>
      <c r="T333" t="b">
        <v>0</v>
      </c>
      <c r="U333" t="b">
        <v>0</v>
      </c>
    </row>
    <row r="334" spans="1:21" x14ac:dyDescent="0.3">
      <c r="A334" t="s">
        <v>924</v>
      </c>
      <c r="B334" t="s">
        <v>135</v>
      </c>
      <c r="C334" s="2">
        <v>45764.00277777778</v>
      </c>
      <c r="D334" s="2" t="s">
        <v>1216</v>
      </c>
      <c r="E334" t="s">
        <v>22</v>
      </c>
      <c r="F334" t="s">
        <v>49</v>
      </c>
      <c r="G334">
        <v>94</v>
      </c>
      <c r="H334" s="9">
        <f>fact_trades[[#This Row],[quantity]]*fact_trades[[#This Row],[price]]</f>
        <v>54718.340000000004</v>
      </c>
      <c r="I334" s="9">
        <f>IF(fact_trades[[#This Row],[side]]="BUY",-fact_trades[[#This Row],[Transaction_value]],fact_trades[[#This Row],[Transaction_value]])</f>
        <v>54718.340000000004</v>
      </c>
      <c r="J334" s="9" t="str">
        <f>IF(fact_trades[[#This Row],[P&amp;L AMT]]&lt;0,"LOSS","PROFIT")</f>
        <v>PROFIT</v>
      </c>
      <c r="K334">
        <f>IF(fact_trades[[#This Row],[side]]="BUY",fact_trades[[#This Row],[quantity]],-fact_trades[[#This Row],[quantity]])</f>
        <v>-94</v>
      </c>
      <c r="L334">
        <v>582.11</v>
      </c>
      <c r="M334">
        <v>27.36</v>
      </c>
      <c r="N334" t="s">
        <v>119</v>
      </c>
      <c r="O334" t="s">
        <v>73</v>
      </c>
      <c r="P334" s="1">
        <v>45835</v>
      </c>
      <c r="Q334">
        <v>178</v>
      </c>
      <c r="R334" t="b">
        <v>0</v>
      </c>
      <c r="S334" t="b">
        <v>0</v>
      </c>
      <c r="T334" t="b">
        <v>0</v>
      </c>
      <c r="U334" t="b">
        <v>0</v>
      </c>
    </row>
    <row r="335" spans="1:21" x14ac:dyDescent="0.3">
      <c r="A335" t="s">
        <v>925</v>
      </c>
      <c r="B335" t="s">
        <v>62</v>
      </c>
      <c r="C335" s="2">
        <v>45818.018750000003</v>
      </c>
      <c r="D335" s="2" t="s">
        <v>1214</v>
      </c>
      <c r="E335" t="s">
        <v>23</v>
      </c>
      <c r="F335" t="s">
        <v>41</v>
      </c>
      <c r="G335">
        <v>108</v>
      </c>
      <c r="H335" s="9">
        <f>fact_trades[[#This Row],[quantity]]*fact_trades[[#This Row],[price]]</f>
        <v>150371.63999999998</v>
      </c>
      <c r="I335" s="9">
        <f>IF(fact_trades[[#This Row],[side]]="BUY",-fact_trades[[#This Row],[Transaction_value]],fact_trades[[#This Row],[Transaction_value]])</f>
        <v>-150371.63999999998</v>
      </c>
      <c r="J335" s="9" t="str">
        <f>IF(fact_trades[[#This Row],[P&amp;L AMT]]&lt;0,"LOSS","PROFIT")</f>
        <v>LOSS</v>
      </c>
      <c r="K335">
        <f>IF(fact_trades[[#This Row],[side]]="BUY",fact_trades[[#This Row],[quantity]],-fact_trades[[#This Row],[quantity]])</f>
        <v>108</v>
      </c>
      <c r="L335">
        <v>1392.33</v>
      </c>
      <c r="M335">
        <v>75.19</v>
      </c>
      <c r="N335" t="s">
        <v>50</v>
      </c>
      <c r="O335" t="s">
        <v>67</v>
      </c>
      <c r="P335" s="1">
        <v>45681</v>
      </c>
      <c r="Q335">
        <v>24</v>
      </c>
      <c r="R335" t="b">
        <v>0</v>
      </c>
      <c r="S335" t="b">
        <v>0</v>
      </c>
      <c r="T335" t="b">
        <v>0</v>
      </c>
      <c r="U335" t="b">
        <v>0</v>
      </c>
    </row>
    <row r="336" spans="1:21" x14ac:dyDescent="0.3">
      <c r="A336" t="s">
        <v>926</v>
      </c>
      <c r="B336" t="s">
        <v>514</v>
      </c>
      <c r="C336" s="2">
        <v>45708.011805555558</v>
      </c>
      <c r="D336" s="2" t="s">
        <v>1216</v>
      </c>
      <c r="E336" t="s">
        <v>19</v>
      </c>
      <c r="F336" t="s">
        <v>41</v>
      </c>
      <c r="G336">
        <v>128</v>
      </c>
      <c r="H336" s="9">
        <f>fact_trades[[#This Row],[quantity]]*fact_trades[[#This Row],[price]]</f>
        <v>80346.880000000005</v>
      </c>
      <c r="I336" s="9">
        <f>IF(fact_trades[[#This Row],[side]]="BUY",-fact_trades[[#This Row],[Transaction_value]],fact_trades[[#This Row],[Transaction_value]])</f>
        <v>-80346.880000000005</v>
      </c>
      <c r="J336" s="9" t="str">
        <f>IF(fact_trades[[#This Row],[P&amp;L AMT]]&lt;0,"LOSS","PROFIT")</f>
        <v>LOSS</v>
      </c>
      <c r="K336">
        <f>IF(fact_trades[[#This Row],[side]]="BUY",fact_trades[[#This Row],[quantity]],-fact_trades[[#This Row],[quantity]])</f>
        <v>128</v>
      </c>
      <c r="L336">
        <v>627.71</v>
      </c>
      <c r="M336">
        <v>40.17</v>
      </c>
      <c r="N336" t="s">
        <v>79</v>
      </c>
      <c r="O336" t="s">
        <v>109</v>
      </c>
      <c r="P336" s="1">
        <v>45744</v>
      </c>
      <c r="Q336">
        <v>87</v>
      </c>
      <c r="R336" t="b">
        <v>0</v>
      </c>
      <c r="S336" t="b">
        <v>0</v>
      </c>
      <c r="T336" t="b">
        <v>0</v>
      </c>
      <c r="U336" t="b">
        <v>0</v>
      </c>
    </row>
    <row r="337" spans="1:21" x14ac:dyDescent="0.3">
      <c r="A337" t="s">
        <v>927</v>
      </c>
      <c r="B337" t="s">
        <v>184</v>
      </c>
      <c r="C337" s="2">
        <v>45813.034722222219</v>
      </c>
      <c r="D337" s="2" t="s">
        <v>1216</v>
      </c>
      <c r="E337" t="s">
        <v>21</v>
      </c>
      <c r="F337" t="s">
        <v>49</v>
      </c>
      <c r="G337">
        <v>247</v>
      </c>
      <c r="H337" s="9">
        <f>fact_trades[[#This Row],[quantity]]*fact_trades[[#This Row],[price]]</f>
        <v>59897.5</v>
      </c>
      <c r="I337" s="9">
        <f>IF(fact_trades[[#This Row],[side]]="BUY",-fact_trades[[#This Row],[Transaction_value]],fact_trades[[#This Row],[Transaction_value]])</f>
        <v>59897.5</v>
      </c>
      <c r="J337" s="9" t="str">
        <f>IF(fact_trades[[#This Row],[P&amp;L AMT]]&lt;0,"LOSS","PROFIT")</f>
        <v>PROFIT</v>
      </c>
      <c r="K337">
        <f>IF(fact_trades[[#This Row],[side]]="BUY",fact_trades[[#This Row],[quantity]],-fact_trades[[#This Row],[quantity]])</f>
        <v>-247</v>
      </c>
      <c r="L337">
        <v>242.5</v>
      </c>
      <c r="M337">
        <v>29.95</v>
      </c>
      <c r="N337" t="s">
        <v>50</v>
      </c>
      <c r="O337" t="s">
        <v>109</v>
      </c>
      <c r="P337" s="1">
        <v>45705</v>
      </c>
      <c r="Q337">
        <v>48</v>
      </c>
      <c r="R337" t="b">
        <v>0</v>
      </c>
      <c r="S337" t="b">
        <v>0</v>
      </c>
      <c r="T337" t="b">
        <v>0</v>
      </c>
      <c r="U337" t="b">
        <v>0</v>
      </c>
    </row>
    <row r="338" spans="1:21" x14ac:dyDescent="0.3">
      <c r="A338" t="s">
        <v>928</v>
      </c>
      <c r="B338" t="s">
        <v>197</v>
      </c>
      <c r="C338" s="2">
        <v>45828.013888888891</v>
      </c>
      <c r="D338" s="2" t="s">
        <v>1218</v>
      </c>
      <c r="E338" t="s">
        <v>22</v>
      </c>
      <c r="F338" t="s">
        <v>49</v>
      </c>
      <c r="G338">
        <v>263</v>
      </c>
      <c r="H338" s="9">
        <f>fact_trades[[#This Row],[quantity]]*fact_trades[[#This Row],[price]]</f>
        <v>158675.79</v>
      </c>
      <c r="I338" s="9">
        <f>IF(fact_trades[[#This Row],[side]]="BUY",-fact_trades[[#This Row],[Transaction_value]],fact_trades[[#This Row],[Transaction_value]])</f>
        <v>158675.79</v>
      </c>
      <c r="J338" s="9" t="str">
        <f>IF(fact_trades[[#This Row],[P&amp;L AMT]]&lt;0,"LOSS","PROFIT")</f>
        <v>PROFIT</v>
      </c>
      <c r="K338">
        <f>IF(fact_trades[[#This Row],[side]]="BUY",fact_trades[[#This Row],[quantity]],-fact_trades[[#This Row],[quantity]])</f>
        <v>-263</v>
      </c>
      <c r="L338">
        <v>603.33000000000004</v>
      </c>
      <c r="M338">
        <v>79.34</v>
      </c>
      <c r="N338" t="s">
        <v>82</v>
      </c>
      <c r="O338" t="s">
        <v>56</v>
      </c>
      <c r="P338" s="1">
        <v>45792</v>
      </c>
      <c r="Q338">
        <v>135</v>
      </c>
      <c r="R338" t="b">
        <v>0</v>
      </c>
      <c r="S338" t="b">
        <v>0</v>
      </c>
      <c r="T338" t="b">
        <v>0</v>
      </c>
      <c r="U338" t="b">
        <v>0</v>
      </c>
    </row>
    <row r="339" spans="1:21" x14ac:dyDescent="0.3">
      <c r="A339" t="s">
        <v>929</v>
      </c>
      <c r="B339" t="s">
        <v>264</v>
      </c>
      <c r="C339" s="2">
        <v>45783.03125</v>
      </c>
      <c r="D339" s="2" t="s">
        <v>1214</v>
      </c>
      <c r="E339" t="s">
        <v>22</v>
      </c>
      <c r="F339" t="s">
        <v>49</v>
      </c>
      <c r="G339">
        <v>936</v>
      </c>
      <c r="H339" s="9">
        <f>fact_trades[[#This Row],[quantity]]*fact_trades[[#This Row],[price]]</f>
        <v>562667.04</v>
      </c>
      <c r="I339" s="9">
        <f>IF(fact_trades[[#This Row],[side]]="BUY",-fact_trades[[#This Row],[Transaction_value]],fact_trades[[#This Row],[Transaction_value]])</f>
        <v>562667.04</v>
      </c>
      <c r="J339" s="9" t="str">
        <f>IF(fact_trades[[#This Row],[P&amp;L AMT]]&lt;0,"LOSS","PROFIT")</f>
        <v>PROFIT</v>
      </c>
      <c r="K339">
        <f>IF(fact_trades[[#This Row],[side]]="BUY",fact_trades[[#This Row],[quantity]],-fact_trades[[#This Row],[quantity]])</f>
        <v>-936</v>
      </c>
      <c r="L339">
        <v>601.14</v>
      </c>
      <c r="M339">
        <v>281.33</v>
      </c>
      <c r="N339" t="s">
        <v>165</v>
      </c>
      <c r="O339" t="s">
        <v>45</v>
      </c>
      <c r="P339" s="1">
        <v>45793</v>
      </c>
      <c r="Q339">
        <v>136</v>
      </c>
      <c r="R339" t="b">
        <v>0</v>
      </c>
      <c r="S339" t="b">
        <v>0</v>
      </c>
      <c r="T339" t="b">
        <v>0</v>
      </c>
      <c r="U339" t="b">
        <v>0</v>
      </c>
    </row>
    <row r="340" spans="1:21" x14ac:dyDescent="0.3">
      <c r="A340" t="s">
        <v>930</v>
      </c>
      <c r="B340" t="s">
        <v>532</v>
      </c>
      <c r="C340" s="2">
        <v>45791.029166666667</v>
      </c>
      <c r="D340" s="2" t="s">
        <v>1217</v>
      </c>
      <c r="E340" t="s">
        <v>17</v>
      </c>
      <c r="F340" t="s">
        <v>41</v>
      </c>
      <c r="G340">
        <v>866</v>
      </c>
      <c r="H340" s="9">
        <f>fact_trades[[#This Row],[quantity]]*fact_trades[[#This Row],[price]]</f>
        <v>1066427.04</v>
      </c>
      <c r="I340" s="9">
        <f>IF(fact_trades[[#This Row],[side]]="BUY",-fact_trades[[#This Row],[Transaction_value]],fact_trades[[#This Row],[Transaction_value]])</f>
        <v>-1066427.04</v>
      </c>
      <c r="J340" s="9" t="str">
        <f>IF(fact_trades[[#This Row],[P&amp;L AMT]]&lt;0,"LOSS","PROFIT")</f>
        <v>LOSS</v>
      </c>
      <c r="K340">
        <f>IF(fact_trades[[#This Row],[side]]="BUY",fact_trades[[#This Row],[quantity]],-fact_trades[[#This Row],[quantity]])</f>
        <v>866</v>
      </c>
      <c r="L340">
        <v>1231.44</v>
      </c>
      <c r="M340">
        <v>533.21</v>
      </c>
      <c r="N340" t="s">
        <v>66</v>
      </c>
      <c r="O340" t="s">
        <v>45</v>
      </c>
      <c r="P340" s="1">
        <v>45712</v>
      </c>
      <c r="Q340">
        <v>55</v>
      </c>
      <c r="R340" t="b">
        <v>0</v>
      </c>
      <c r="S340" t="b">
        <v>0</v>
      </c>
      <c r="T340" t="b">
        <v>0</v>
      </c>
      <c r="U340" t="b">
        <v>0</v>
      </c>
    </row>
    <row r="341" spans="1:21" x14ac:dyDescent="0.3">
      <c r="A341" t="s">
        <v>931</v>
      </c>
      <c r="B341" t="s">
        <v>305</v>
      </c>
      <c r="C341" s="2">
        <v>45743.036111111112</v>
      </c>
      <c r="D341" s="2" t="s">
        <v>1216</v>
      </c>
      <c r="E341" t="s">
        <v>16</v>
      </c>
      <c r="F341" t="s">
        <v>41</v>
      </c>
      <c r="G341">
        <v>974</v>
      </c>
      <c r="H341" s="9">
        <f>fact_trades[[#This Row],[quantity]]*fact_trades[[#This Row],[price]]</f>
        <v>737025.8</v>
      </c>
      <c r="I341" s="9">
        <f>IF(fact_trades[[#This Row],[side]]="BUY",-fact_trades[[#This Row],[Transaction_value]],fact_trades[[#This Row],[Transaction_value]])</f>
        <v>-737025.8</v>
      </c>
      <c r="J341" s="9" t="str">
        <f>IF(fact_trades[[#This Row],[P&amp;L AMT]]&lt;0,"LOSS","PROFIT")</f>
        <v>LOSS</v>
      </c>
      <c r="K341">
        <f>IF(fact_trades[[#This Row],[side]]="BUY",fact_trades[[#This Row],[quantity]],-fact_trades[[#This Row],[quantity]])</f>
        <v>974</v>
      </c>
      <c r="L341">
        <v>756.7</v>
      </c>
      <c r="M341">
        <v>368.51</v>
      </c>
      <c r="N341" t="s">
        <v>82</v>
      </c>
      <c r="O341" t="s">
        <v>109</v>
      </c>
      <c r="P341" s="1">
        <v>45751</v>
      </c>
      <c r="Q341">
        <v>94</v>
      </c>
      <c r="R341" t="b">
        <v>0</v>
      </c>
      <c r="S341" t="b">
        <v>0</v>
      </c>
      <c r="T341" t="b">
        <v>0</v>
      </c>
      <c r="U341" t="b">
        <v>0</v>
      </c>
    </row>
    <row r="342" spans="1:21" x14ac:dyDescent="0.3">
      <c r="A342" t="s">
        <v>932</v>
      </c>
      <c r="B342" t="s">
        <v>468</v>
      </c>
      <c r="C342" s="2">
        <v>45826.024305555555</v>
      </c>
      <c r="D342" s="2" t="s">
        <v>1217</v>
      </c>
      <c r="E342" t="s">
        <v>18</v>
      </c>
      <c r="F342" t="s">
        <v>41</v>
      </c>
      <c r="G342">
        <v>853</v>
      </c>
      <c r="H342" s="9">
        <f>fact_trades[[#This Row],[quantity]]*fact_trades[[#This Row],[price]]</f>
        <v>1830981.56</v>
      </c>
      <c r="I342" s="9">
        <f>IF(fact_trades[[#This Row],[side]]="BUY",-fact_trades[[#This Row],[Transaction_value]],fact_trades[[#This Row],[Transaction_value]])</f>
        <v>-1830981.56</v>
      </c>
      <c r="J342" s="9" t="str">
        <f>IF(fact_trades[[#This Row],[P&amp;L AMT]]&lt;0,"LOSS","PROFIT")</f>
        <v>LOSS</v>
      </c>
      <c r="K342">
        <f>IF(fact_trades[[#This Row],[side]]="BUY",fact_trades[[#This Row],[quantity]],-fact_trades[[#This Row],[quantity]])</f>
        <v>853</v>
      </c>
      <c r="L342">
        <v>2146.52</v>
      </c>
      <c r="M342">
        <v>915.49</v>
      </c>
      <c r="N342" t="s">
        <v>121</v>
      </c>
      <c r="O342" t="s">
        <v>88</v>
      </c>
      <c r="P342" s="1">
        <v>45712</v>
      </c>
      <c r="Q342">
        <v>55</v>
      </c>
      <c r="R342" t="b">
        <v>0</v>
      </c>
      <c r="S342" t="b">
        <v>0</v>
      </c>
      <c r="T342" t="b">
        <v>0</v>
      </c>
      <c r="U342" t="b">
        <v>0</v>
      </c>
    </row>
    <row r="343" spans="1:21" x14ac:dyDescent="0.3">
      <c r="A343" t="s">
        <v>933</v>
      </c>
      <c r="B343" t="s">
        <v>177</v>
      </c>
      <c r="C343" s="2">
        <v>45721.017361111109</v>
      </c>
      <c r="D343" s="2" t="s">
        <v>1217</v>
      </c>
      <c r="E343" t="s">
        <v>23</v>
      </c>
      <c r="F343" t="s">
        <v>41</v>
      </c>
      <c r="G343">
        <v>799</v>
      </c>
      <c r="H343" s="9">
        <f>fact_trades[[#This Row],[quantity]]*fact_trades[[#This Row],[price]]</f>
        <v>849760.47</v>
      </c>
      <c r="I343" s="9">
        <f>IF(fact_trades[[#This Row],[side]]="BUY",-fact_trades[[#This Row],[Transaction_value]],fact_trades[[#This Row],[Transaction_value]])</f>
        <v>-849760.47</v>
      </c>
      <c r="J343" s="9" t="str">
        <f>IF(fact_trades[[#This Row],[P&amp;L AMT]]&lt;0,"LOSS","PROFIT")</f>
        <v>LOSS</v>
      </c>
      <c r="K343">
        <f>IF(fact_trades[[#This Row],[side]]="BUY",fact_trades[[#This Row],[quantity]],-fact_trades[[#This Row],[quantity]])</f>
        <v>799</v>
      </c>
      <c r="L343">
        <v>1063.53</v>
      </c>
      <c r="M343">
        <v>424.88</v>
      </c>
      <c r="N343" t="s">
        <v>52</v>
      </c>
      <c r="O343" t="s">
        <v>94</v>
      </c>
      <c r="P343" s="1">
        <v>45798</v>
      </c>
      <c r="Q343">
        <v>141</v>
      </c>
      <c r="R343" t="b">
        <v>0</v>
      </c>
      <c r="S343" t="b">
        <v>0</v>
      </c>
      <c r="T343" t="b">
        <v>0</v>
      </c>
      <c r="U343" t="b">
        <v>0</v>
      </c>
    </row>
    <row r="344" spans="1:21" x14ac:dyDescent="0.3">
      <c r="A344" t="s">
        <v>934</v>
      </c>
      <c r="B344" t="s">
        <v>470</v>
      </c>
      <c r="C344" s="2">
        <v>45762.031944444447</v>
      </c>
      <c r="D344" s="2" t="s">
        <v>1214</v>
      </c>
      <c r="E344" t="s">
        <v>21</v>
      </c>
      <c r="F344" t="s">
        <v>49</v>
      </c>
      <c r="G344">
        <v>895</v>
      </c>
      <c r="H344" s="9">
        <f>fact_trades[[#This Row],[quantity]]*fact_trades[[#This Row],[price]]</f>
        <v>218183.1</v>
      </c>
      <c r="I344" s="9">
        <f>IF(fact_trades[[#This Row],[side]]="BUY",-fact_trades[[#This Row],[Transaction_value]],fact_trades[[#This Row],[Transaction_value]])</f>
        <v>218183.1</v>
      </c>
      <c r="J344" s="9" t="str">
        <f>IF(fact_trades[[#This Row],[P&amp;L AMT]]&lt;0,"LOSS","PROFIT")</f>
        <v>PROFIT</v>
      </c>
      <c r="K344">
        <f>IF(fact_trades[[#This Row],[side]]="BUY",fact_trades[[#This Row],[quantity]],-fact_trades[[#This Row],[quantity]])</f>
        <v>-895</v>
      </c>
      <c r="L344">
        <v>243.78</v>
      </c>
      <c r="M344">
        <v>109.09</v>
      </c>
      <c r="N344" t="s">
        <v>58</v>
      </c>
      <c r="O344" t="s">
        <v>88</v>
      </c>
      <c r="P344" s="1">
        <v>45693</v>
      </c>
      <c r="Q344">
        <v>36</v>
      </c>
      <c r="R344" t="b">
        <v>0</v>
      </c>
      <c r="S344" t="b">
        <v>0</v>
      </c>
      <c r="T344" t="b">
        <v>0</v>
      </c>
      <c r="U344" t="b">
        <v>0</v>
      </c>
    </row>
    <row r="345" spans="1:21" x14ac:dyDescent="0.3">
      <c r="A345" t="s">
        <v>935</v>
      </c>
      <c r="B345" t="s">
        <v>57</v>
      </c>
      <c r="C345" s="2">
        <v>45743.03402777778</v>
      </c>
      <c r="D345" s="2" t="s">
        <v>1216</v>
      </c>
      <c r="E345" t="s">
        <v>22</v>
      </c>
      <c r="F345" t="s">
        <v>49</v>
      </c>
      <c r="G345">
        <v>32</v>
      </c>
      <c r="H345" s="9">
        <f>fact_trades[[#This Row],[quantity]]*fact_trades[[#This Row],[price]]</f>
        <v>18501.12</v>
      </c>
      <c r="I345" s="9">
        <f>IF(fact_trades[[#This Row],[side]]="BUY",-fact_trades[[#This Row],[Transaction_value]],fact_trades[[#This Row],[Transaction_value]])</f>
        <v>18501.12</v>
      </c>
      <c r="J345" s="9" t="str">
        <f>IF(fact_trades[[#This Row],[P&amp;L AMT]]&lt;0,"LOSS","PROFIT")</f>
        <v>PROFIT</v>
      </c>
      <c r="K345">
        <f>IF(fact_trades[[#This Row],[side]]="BUY",fact_trades[[#This Row],[quantity]],-fact_trades[[#This Row],[quantity]])</f>
        <v>-32</v>
      </c>
      <c r="L345">
        <v>578.16</v>
      </c>
      <c r="M345">
        <v>9.25</v>
      </c>
      <c r="N345" t="s">
        <v>100</v>
      </c>
      <c r="O345" t="s">
        <v>45</v>
      </c>
      <c r="P345" s="1">
        <v>45688</v>
      </c>
      <c r="Q345">
        <v>31</v>
      </c>
      <c r="R345" t="b">
        <v>0</v>
      </c>
      <c r="S345" t="b">
        <v>0</v>
      </c>
      <c r="T345" t="b">
        <v>0</v>
      </c>
      <c r="U345" t="b">
        <v>0</v>
      </c>
    </row>
    <row r="346" spans="1:21" x14ac:dyDescent="0.3">
      <c r="A346" t="s">
        <v>936</v>
      </c>
      <c r="B346" t="s">
        <v>71</v>
      </c>
      <c r="C346" s="2">
        <v>45814.020138888889</v>
      </c>
      <c r="D346" s="2" t="s">
        <v>1218</v>
      </c>
      <c r="E346" t="s">
        <v>17</v>
      </c>
      <c r="F346" t="s">
        <v>49</v>
      </c>
      <c r="G346">
        <v>53</v>
      </c>
      <c r="H346" s="9">
        <f>fact_trades[[#This Row],[quantity]]*fact_trades[[#This Row],[price]]</f>
        <v>62845.279999999999</v>
      </c>
      <c r="I346" s="9">
        <f>IF(fact_trades[[#This Row],[side]]="BUY",-fact_trades[[#This Row],[Transaction_value]],fact_trades[[#This Row],[Transaction_value]])</f>
        <v>62845.279999999999</v>
      </c>
      <c r="J346" s="9" t="str">
        <f>IF(fact_trades[[#This Row],[P&amp;L AMT]]&lt;0,"LOSS","PROFIT")</f>
        <v>PROFIT</v>
      </c>
      <c r="K346">
        <f>IF(fact_trades[[#This Row],[side]]="BUY",fact_trades[[#This Row],[quantity]],-fact_trades[[#This Row],[quantity]])</f>
        <v>-53</v>
      </c>
      <c r="L346">
        <v>1185.76</v>
      </c>
      <c r="M346">
        <v>31.42</v>
      </c>
      <c r="N346" t="s">
        <v>72</v>
      </c>
      <c r="O346" t="s">
        <v>75</v>
      </c>
      <c r="P346" s="1">
        <v>45714</v>
      </c>
      <c r="Q346">
        <v>57</v>
      </c>
      <c r="R346" t="b">
        <v>0</v>
      </c>
      <c r="S346" t="b">
        <v>0</v>
      </c>
      <c r="T346" t="b">
        <v>0</v>
      </c>
      <c r="U346" t="b">
        <v>0</v>
      </c>
    </row>
    <row r="347" spans="1:21" x14ac:dyDescent="0.3">
      <c r="A347" t="s">
        <v>937</v>
      </c>
      <c r="B347" t="s">
        <v>494</v>
      </c>
      <c r="C347" s="2">
        <v>45807.029861111114</v>
      </c>
      <c r="D347" s="2" t="s">
        <v>1218</v>
      </c>
      <c r="E347" t="s">
        <v>21</v>
      </c>
      <c r="F347" t="s">
        <v>41</v>
      </c>
      <c r="G347">
        <v>228</v>
      </c>
      <c r="H347" s="9">
        <f>fact_trades[[#This Row],[quantity]]*fact_trades[[#This Row],[price]]</f>
        <v>56331.96</v>
      </c>
      <c r="I347" s="9">
        <f>IF(fact_trades[[#This Row],[side]]="BUY",-fact_trades[[#This Row],[Transaction_value]],fact_trades[[#This Row],[Transaction_value]])</f>
        <v>-56331.96</v>
      </c>
      <c r="J347" s="9" t="str">
        <f>IF(fact_trades[[#This Row],[P&amp;L AMT]]&lt;0,"LOSS","PROFIT")</f>
        <v>LOSS</v>
      </c>
      <c r="K347">
        <f>IF(fact_trades[[#This Row],[side]]="BUY",fact_trades[[#This Row],[quantity]],-fact_trades[[#This Row],[quantity]])</f>
        <v>228</v>
      </c>
      <c r="L347">
        <v>247.07</v>
      </c>
      <c r="M347">
        <v>28.17</v>
      </c>
      <c r="N347" t="s">
        <v>70</v>
      </c>
      <c r="O347" t="s">
        <v>109</v>
      </c>
      <c r="P347" s="1">
        <v>45792</v>
      </c>
      <c r="Q347">
        <v>135</v>
      </c>
      <c r="R347" t="b">
        <v>0</v>
      </c>
      <c r="S347" t="b">
        <v>0</v>
      </c>
      <c r="T347" t="b">
        <v>0</v>
      </c>
      <c r="U347" t="b">
        <v>0</v>
      </c>
    </row>
    <row r="348" spans="1:21" x14ac:dyDescent="0.3">
      <c r="A348" t="s">
        <v>938</v>
      </c>
      <c r="B348" t="s">
        <v>395</v>
      </c>
      <c r="C348" s="2">
        <v>45672.027777777781</v>
      </c>
      <c r="D348" s="2" t="s">
        <v>1217</v>
      </c>
      <c r="E348" t="s">
        <v>17</v>
      </c>
      <c r="F348" t="s">
        <v>49</v>
      </c>
      <c r="G348">
        <v>879</v>
      </c>
      <c r="H348" s="9">
        <f>fact_trades[[#This Row],[quantity]]*fact_trades[[#This Row],[price]]</f>
        <v>1049332.6199999999</v>
      </c>
      <c r="I348" s="9">
        <f>IF(fact_trades[[#This Row],[side]]="BUY",-fact_trades[[#This Row],[Transaction_value]],fact_trades[[#This Row],[Transaction_value]])</f>
        <v>1049332.6199999999</v>
      </c>
      <c r="J348" s="9" t="str">
        <f>IF(fact_trades[[#This Row],[P&amp;L AMT]]&lt;0,"LOSS","PROFIT")</f>
        <v>PROFIT</v>
      </c>
      <c r="K348">
        <f>IF(fact_trades[[#This Row],[side]]="BUY",fact_trades[[#This Row],[quantity]],-fact_trades[[#This Row],[quantity]])</f>
        <v>-879</v>
      </c>
      <c r="L348">
        <v>1193.78</v>
      </c>
      <c r="M348">
        <v>524.66999999999996</v>
      </c>
      <c r="N348" t="s">
        <v>86</v>
      </c>
      <c r="O348" t="s">
        <v>45</v>
      </c>
      <c r="P348" s="1">
        <v>45825</v>
      </c>
      <c r="Q348">
        <v>168</v>
      </c>
      <c r="R348" t="b">
        <v>0</v>
      </c>
      <c r="S348" t="b">
        <v>0</v>
      </c>
      <c r="T348" t="b">
        <v>0</v>
      </c>
      <c r="U348" t="b">
        <v>0</v>
      </c>
    </row>
    <row r="349" spans="1:21" x14ac:dyDescent="0.3">
      <c r="A349" t="s">
        <v>939</v>
      </c>
      <c r="B349" t="s">
        <v>76</v>
      </c>
      <c r="C349" s="2">
        <v>45713.008333333331</v>
      </c>
      <c r="D349" s="2" t="s">
        <v>1214</v>
      </c>
      <c r="E349" t="s">
        <v>21</v>
      </c>
      <c r="F349" t="s">
        <v>49</v>
      </c>
      <c r="G349">
        <v>796</v>
      </c>
      <c r="H349" s="9">
        <f>fact_trades[[#This Row],[quantity]]*fact_trades[[#This Row],[price]]</f>
        <v>185858.04</v>
      </c>
      <c r="I349" s="9">
        <f>IF(fact_trades[[#This Row],[side]]="BUY",-fact_trades[[#This Row],[Transaction_value]],fact_trades[[#This Row],[Transaction_value]])</f>
        <v>185858.04</v>
      </c>
      <c r="J349" s="9" t="str">
        <f>IF(fact_trades[[#This Row],[P&amp;L AMT]]&lt;0,"LOSS","PROFIT")</f>
        <v>PROFIT</v>
      </c>
      <c r="K349">
        <f>IF(fact_trades[[#This Row],[side]]="BUY",fact_trades[[#This Row],[quantity]],-fact_trades[[#This Row],[quantity]])</f>
        <v>-796</v>
      </c>
      <c r="L349">
        <v>233.49</v>
      </c>
      <c r="M349">
        <v>92.93</v>
      </c>
      <c r="N349" t="s">
        <v>100</v>
      </c>
      <c r="O349" t="s">
        <v>61</v>
      </c>
      <c r="P349" s="1">
        <v>45736</v>
      </c>
      <c r="Q349">
        <v>79</v>
      </c>
      <c r="R349" t="b">
        <v>0</v>
      </c>
      <c r="S349" t="b">
        <v>0</v>
      </c>
      <c r="T349" t="b">
        <v>0</v>
      </c>
      <c r="U349" t="b">
        <v>0</v>
      </c>
    </row>
    <row r="350" spans="1:21" x14ac:dyDescent="0.3">
      <c r="A350" t="s">
        <v>940</v>
      </c>
      <c r="B350" t="s">
        <v>180</v>
      </c>
      <c r="C350" s="2">
        <v>45665.020833333336</v>
      </c>
      <c r="D350" s="2" t="s">
        <v>1217</v>
      </c>
      <c r="E350" t="s">
        <v>22</v>
      </c>
      <c r="F350" t="s">
        <v>49</v>
      </c>
      <c r="G350">
        <v>793</v>
      </c>
      <c r="H350" s="9">
        <f>fact_trades[[#This Row],[quantity]]*fact_trades[[#This Row],[price]]</f>
        <v>371171.58</v>
      </c>
      <c r="I350" s="9">
        <f>IF(fact_trades[[#This Row],[side]]="BUY",-fact_trades[[#This Row],[Transaction_value]],fact_trades[[#This Row],[Transaction_value]])</f>
        <v>371171.58</v>
      </c>
      <c r="J350" s="9" t="str">
        <f>IF(fact_trades[[#This Row],[P&amp;L AMT]]&lt;0,"LOSS","PROFIT")</f>
        <v>PROFIT</v>
      </c>
      <c r="K350">
        <f>IF(fact_trades[[#This Row],[side]]="BUY",fact_trades[[#This Row],[quantity]],-fact_trades[[#This Row],[quantity]])</f>
        <v>-793</v>
      </c>
      <c r="L350">
        <v>468.06</v>
      </c>
      <c r="M350">
        <v>185.59</v>
      </c>
      <c r="N350" t="s">
        <v>149</v>
      </c>
      <c r="O350" t="s">
        <v>61</v>
      </c>
      <c r="P350" s="1">
        <v>45798</v>
      </c>
      <c r="Q350">
        <v>141</v>
      </c>
      <c r="R350" t="b">
        <v>0</v>
      </c>
      <c r="S350" t="b">
        <v>0</v>
      </c>
      <c r="T350" t="b">
        <v>0</v>
      </c>
      <c r="U350" t="b">
        <v>0</v>
      </c>
    </row>
    <row r="351" spans="1:21" x14ac:dyDescent="0.3">
      <c r="A351" t="s">
        <v>941</v>
      </c>
      <c r="B351" t="s">
        <v>499</v>
      </c>
      <c r="C351" s="2">
        <v>45756.03402777778</v>
      </c>
      <c r="D351" s="2" t="s">
        <v>1217</v>
      </c>
      <c r="E351" t="s">
        <v>22</v>
      </c>
      <c r="F351" t="s">
        <v>49</v>
      </c>
      <c r="G351">
        <v>887</v>
      </c>
      <c r="H351" s="9">
        <f>fact_trades[[#This Row],[quantity]]*fact_trades[[#This Row],[price]]</f>
        <v>505723.05</v>
      </c>
      <c r="I351" s="9">
        <f>IF(fact_trades[[#This Row],[side]]="BUY",-fact_trades[[#This Row],[Transaction_value]],fact_trades[[#This Row],[Transaction_value]])</f>
        <v>505723.05</v>
      </c>
      <c r="J351" s="9" t="str">
        <f>IF(fact_trades[[#This Row],[P&amp;L AMT]]&lt;0,"LOSS","PROFIT")</f>
        <v>PROFIT</v>
      </c>
      <c r="K351">
        <f>IF(fact_trades[[#This Row],[side]]="BUY",fact_trades[[#This Row],[quantity]],-fact_trades[[#This Row],[quantity]])</f>
        <v>-887</v>
      </c>
      <c r="L351">
        <v>570.15</v>
      </c>
      <c r="M351">
        <v>252.86</v>
      </c>
      <c r="N351" t="s">
        <v>133</v>
      </c>
      <c r="O351" t="s">
        <v>94</v>
      </c>
      <c r="P351" s="1">
        <v>45733</v>
      </c>
      <c r="Q351">
        <v>76</v>
      </c>
      <c r="R351" t="b">
        <v>0</v>
      </c>
      <c r="S351" t="b">
        <v>0</v>
      </c>
      <c r="T351" t="b">
        <v>0</v>
      </c>
      <c r="U351" t="b">
        <v>0</v>
      </c>
    </row>
    <row r="352" spans="1:21" x14ac:dyDescent="0.3">
      <c r="A352" t="s">
        <v>942</v>
      </c>
      <c r="B352" t="s">
        <v>552</v>
      </c>
      <c r="C352" s="2">
        <v>45691.002083333333</v>
      </c>
      <c r="D352" s="2" t="s">
        <v>1215</v>
      </c>
      <c r="E352" t="s">
        <v>18</v>
      </c>
      <c r="F352" t="s">
        <v>41</v>
      </c>
      <c r="G352">
        <v>320</v>
      </c>
      <c r="H352" s="9">
        <f>fact_trades[[#This Row],[quantity]]*fact_trades[[#This Row],[price]]</f>
        <v>673232</v>
      </c>
      <c r="I352" s="9">
        <f>IF(fact_trades[[#This Row],[side]]="BUY",-fact_trades[[#This Row],[Transaction_value]],fact_trades[[#This Row],[Transaction_value]])</f>
        <v>-673232</v>
      </c>
      <c r="J352" s="9" t="str">
        <f>IF(fact_trades[[#This Row],[P&amp;L AMT]]&lt;0,"LOSS","PROFIT")</f>
        <v>LOSS</v>
      </c>
      <c r="K352">
        <f>IF(fact_trades[[#This Row],[side]]="BUY",fact_trades[[#This Row],[quantity]],-fact_trades[[#This Row],[quantity]])</f>
        <v>320</v>
      </c>
      <c r="L352">
        <v>2103.85</v>
      </c>
      <c r="M352">
        <v>336.62</v>
      </c>
      <c r="N352" t="s">
        <v>82</v>
      </c>
      <c r="O352" t="s">
        <v>88</v>
      </c>
      <c r="P352" s="1">
        <v>45826</v>
      </c>
      <c r="Q352">
        <v>169</v>
      </c>
      <c r="R352" t="b">
        <v>0</v>
      </c>
      <c r="S352" t="b">
        <v>0</v>
      </c>
      <c r="T352" t="b">
        <v>0</v>
      </c>
      <c r="U352" t="b">
        <v>0</v>
      </c>
    </row>
    <row r="353" spans="1:21" x14ac:dyDescent="0.3">
      <c r="A353" t="s">
        <v>943</v>
      </c>
      <c r="B353" t="s">
        <v>234</v>
      </c>
      <c r="C353" s="2">
        <v>45688.003472222219</v>
      </c>
      <c r="D353" s="2" t="s">
        <v>1218</v>
      </c>
      <c r="E353" t="s">
        <v>21</v>
      </c>
      <c r="F353" t="s">
        <v>41</v>
      </c>
      <c r="G353">
        <v>604</v>
      </c>
      <c r="H353" s="9">
        <f>fact_trades[[#This Row],[quantity]]*fact_trades[[#This Row],[price]]</f>
        <v>143764.08000000002</v>
      </c>
      <c r="I353" s="9">
        <f>IF(fact_trades[[#This Row],[side]]="BUY",-fact_trades[[#This Row],[Transaction_value]],fact_trades[[#This Row],[Transaction_value]])</f>
        <v>-143764.08000000002</v>
      </c>
      <c r="J353" s="9" t="str">
        <f>IF(fact_trades[[#This Row],[P&amp;L AMT]]&lt;0,"LOSS","PROFIT")</f>
        <v>LOSS</v>
      </c>
      <c r="K353">
        <f>IF(fact_trades[[#This Row],[side]]="BUY",fact_trades[[#This Row],[quantity]],-fact_trades[[#This Row],[quantity]])</f>
        <v>604</v>
      </c>
      <c r="L353">
        <v>238.02</v>
      </c>
      <c r="M353">
        <v>71.88</v>
      </c>
      <c r="N353" t="s">
        <v>165</v>
      </c>
      <c r="O353" t="s">
        <v>67</v>
      </c>
      <c r="P353" s="1">
        <v>45677</v>
      </c>
      <c r="Q353">
        <v>20</v>
      </c>
      <c r="R353" t="b">
        <v>0</v>
      </c>
      <c r="S353" t="b">
        <v>0</v>
      </c>
      <c r="T353" t="b">
        <v>0</v>
      </c>
      <c r="U353" t="b">
        <v>0</v>
      </c>
    </row>
    <row r="354" spans="1:21" x14ac:dyDescent="0.3">
      <c r="A354" t="s">
        <v>944</v>
      </c>
      <c r="B354" t="s">
        <v>342</v>
      </c>
      <c r="C354" s="2">
        <v>45835.003472222219</v>
      </c>
      <c r="D354" s="2" t="s">
        <v>1218</v>
      </c>
      <c r="E354" t="s">
        <v>22</v>
      </c>
      <c r="F354" t="s">
        <v>49</v>
      </c>
      <c r="G354">
        <v>711</v>
      </c>
      <c r="H354" s="9">
        <f>fact_trades[[#This Row],[quantity]]*fact_trades[[#This Row],[price]]</f>
        <v>416432.7</v>
      </c>
      <c r="I354" s="9">
        <f>IF(fact_trades[[#This Row],[side]]="BUY",-fact_trades[[#This Row],[Transaction_value]],fact_trades[[#This Row],[Transaction_value]])</f>
        <v>416432.7</v>
      </c>
      <c r="J354" s="9" t="str">
        <f>IF(fact_trades[[#This Row],[P&amp;L AMT]]&lt;0,"LOSS","PROFIT")</f>
        <v>PROFIT</v>
      </c>
      <c r="K354">
        <f>IF(fact_trades[[#This Row],[side]]="BUY",fact_trades[[#This Row],[quantity]],-fact_trades[[#This Row],[quantity]])</f>
        <v>-711</v>
      </c>
      <c r="L354">
        <v>585.70000000000005</v>
      </c>
      <c r="M354">
        <v>208.22</v>
      </c>
      <c r="N354" t="s">
        <v>162</v>
      </c>
      <c r="O354" t="s">
        <v>88</v>
      </c>
      <c r="P354" s="1">
        <v>45658</v>
      </c>
      <c r="Q354">
        <v>1</v>
      </c>
      <c r="R354" t="b">
        <v>0</v>
      </c>
      <c r="S354" t="b">
        <v>0</v>
      </c>
      <c r="T354" t="b">
        <v>0</v>
      </c>
      <c r="U354" t="b">
        <v>0</v>
      </c>
    </row>
    <row r="355" spans="1:21" x14ac:dyDescent="0.3">
      <c r="A355" t="s">
        <v>945</v>
      </c>
      <c r="B355" t="s">
        <v>320</v>
      </c>
      <c r="C355" s="2">
        <v>45679.015972222223</v>
      </c>
      <c r="D355" s="2" t="s">
        <v>1217</v>
      </c>
      <c r="E355" t="s">
        <v>20</v>
      </c>
      <c r="F355" t="s">
        <v>41</v>
      </c>
      <c r="G355">
        <v>432</v>
      </c>
      <c r="H355" s="9">
        <f>fact_trades[[#This Row],[quantity]]*fact_trades[[#This Row],[price]]</f>
        <v>102085.92</v>
      </c>
      <c r="I355" s="9">
        <f>IF(fact_trades[[#This Row],[side]]="BUY",-fact_trades[[#This Row],[Transaction_value]],fact_trades[[#This Row],[Transaction_value]])</f>
        <v>-102085.92</v>
      </c>
      <c r="J355" s="9" t="str">
        <f>IF(fact_trades[[#This Row],[P&amp;L AMT]]&lt;0,"LOSS","PROFIT")</f>
        <v>LOSS</v>
      </c>
      <c r="K355">
        <f>IF(fact_trades[[#This Row],[side]]="BUY",fact_trades[[#This Row],[quantity]],-fact_trades[[#This Row],[quantity]])</f>
        <v>432</v>
      </c>
      <c r="L355">
        <v>236.31</v>
      </c>
      <c r="M355">
        <v>51.04</v>
      </c>
      <c r="N355" t="s">
        <v>165</v>
      </c>
      <c r="O355" t="s">
        <v>56</v>
      </c>
      <c r="P355" s="1">
        <v>45821</v>
      </c>
      <c r="Q355">
        <v>164</v>
      </c>
      <c r="R355" t="b">
        <v>0</v>
      </c>
      <c r="S355" t="b">
        <v>0</v>
      </c>
      <c r="T355" t="b">
        <v>0</v>
      </c>
      <c r="U355" t="b">
        <v>0</v>
      </c>
    </row>
    <row r="356" spans="1:21" x14ac:dyDescent="0.3">
      <c r="A356" t="s">
        <v>946</v>
      </c>
      <c r="B356" t="s">
        <v>491</v>
      </c>
      <c r="C356" s="2">
        <v>45799.034722222219</v>
      </c>
      <c r="D356" s="2" t="s">
        <v>1216</v>
      </c>
      <c r="E356" t="s">
        <v>17</v>
      </c>
      <c r="F356" t="s">
        <v>49</v>
      </c>
      <c r="G356">
        <v>913</v>
      </c>
      <c r="H356" s="9">
        <f>fact_trades[[#This Row],[quantity]]*fact_trades[[#This Row],[price]]</f>
        <v>1145321.98</v>
      </c>
      <c r="I356" s="9">
        <f>IF(fact_trades[[#This Row],[side]]="BUY",-fact_trades[[#This Row],[Transaction_value]],fact_trades[[#This Row],[Transaction_value]])</f>
        <v>1145321.98</v>
      </c>
      <c r="J356" s="9" t="str">
        <f>IF(fact_trades[[#This Row],[P&amp;L AMT]]&lt;0,"LOSS","PROFIT")</f>
        <v>PROFIT</v>
      </c>
      <c r="K356">
        <f>IF(fact_trades[[#This Row],[side]]="BUY",fact_trades[[#This Row],[quantity]],-fact_trades[[#This Row],[quantity]])</f>
        <v>-913</v>
      </c>
      <c r="L356">
        <v>1254.46</v>
      </c>
      <c r="M356">
        <v>572.66</v>
      </c>
      <c r="N356" t="s">
        <v>103</v>
      </c>
      <c r="O356" t="s">
        <v>56</v>
      </c>
      <c r="P356" s="1">
        <v>45727</v>
      </c>
      <c r="Q356">
        <v>70</v>
      </c>
      <c r="R356" t="b">
        <v>0</v>
      </c>
      <c r="S356" t="b">
        <v>0</v>
      </c>
      <c r="T356" t="b">
        <v>0</v>
      </c>
      <c r="U356" t="b">
        <v>0</v>
      </c>
    </row>
    <row r="357" spans="1:21" x14ac:dyDescent="0.3">
      <c r="A357" t="s">
        <v>947</v>
      </c>
      <c r="B357" t="s">
        <v>462</v>
      </c>
      <c r="C357" s="2">
        <v>45800.03125</v>
      </c>
      <c r="D357" s="2" t="s">
        <v>1218</v>
      </c>
      <c r="E357" t="s">
        <v>19</v>
      </c>
      <c r="F357" t="s">
        <v>41</v>
      </c>
      <c r="G357">
        <v>988</v>
      </c>
      <c r="H357" s="9">
        <f>fact_trades[[#This Row],[quantity]]*fact_trades[[#This Row],[price]]</f>
        <v>658383.43999999994</v>
      </c>
      <c r="I357" s="9">
        <f>IF(fact_trades[[#This Row],[side]]="BUY",-fact_trades[[#This Row],[Transaction_value]],fact_trades[[#This Row],[Transaction_value]])</f>
        <v>-658383.43999999994</v>
      </c>
      <c r="J357" s="9" t="str">
        <f>IF(fact_trades[[#This Row],[P&amp;L AMT]]&lt;0,"LOSS","PROFIT")</f>
        <v>LOSS</v>
      </c>
      <c r="K357">
        <f>IF(fact_trades[[#This Row],[side]]="BUY",fact_trades[[#This Row],[quantity]],-fact_trades[[#This Row],[quantity]])</f>
        <v>988</v>
      </c>
      <c r="L357">
        <v>666.38</v>
      </c>
      <c r="M357">
        <v>329.19</v>
      </c>
      <c r="N357" t="s">
        <v>44</v>
      </c>
      <c r="O357" t="s">
        <v>88</v>
      </c>
      <c r="P357" s="1">
        <v>45800</v>
      </c>
      <c r="Q357">
        <v>143</v>
      </c>
      <c r="R357" t="b">
        <v>0</v>
      </c>
      <c r="S357" t="b">
        <v>0</v>
      </c>
      <c r="T357" t="b">
        <v>0</v>
      </c>
      <c r="U357" t="b">
        <v>0</v>
      </c>
    </row>
    <row r="358" spans="1:21" x14ac:dyDescent="0.3">
      <c r="A358" t="s">
        <v>948</v>
      </c>
      <c r="B358" t="s">
        <v>242</v>
      </c>
      <c r="C358" s="2">
        <v>45751.000694444447</v>
      </c>
      <c r="D358" s="2" t="s">
        <v>1218</v>
      </c>
      <c r="E358" t="s">
        <v>19</v>
      </c>
      <c r="F358" t="s">
        <v>41</v>
      </c>
      <c r="G358">
        <v>707</v>
      </c>
      <c r="H358" s="9">
        <f>fact_trades[[#This Row],[quantity]]*fact_trades[[#This Row],[price]]</f>
        <v>460893.3</v>
      </c>
      <c r="I358" s="9">
        <f>IF(fact_trades[[#This Row],[side]]="BUY",-fact_trades[[#This Row],[Transaction_value]],fact_trades[[#This Row],[Transaction_value]])</f>
        <v>-460893.3</v>
      </c>
      <c r="J358" s="9" t="str">
        <f>IF(fact_trades[[#This Row],[P&amp;L AMT]]&lt;0,"LOSS","PROFIT")</f>
        <v>LOSS</v>
      </c>
      <c r="K358">
        <f>IF(fact_trades[[#This Row],[side]]="BUY",fact_trades[[#This Row],[quantity]],-fact_trades[[#This Row],[quantity]])</f>
        <v>707</v>
      </c>
      <c r="L358">
        <v>651.9</v>
      </c>
      <c r="M358">
        <v>230.45</v>
      </c>
      <c r="N358" t="s">
        <v>91</v>
      </c>
      <c r="O358" t="s">
        <v>75</v>
      </c>
      <c r="P358" s="1">
        <v>45825</v>
      </c>
      <c r="Q358">
        <v>168</v>
      </c>
      <c r="R358" t="b">
        <v>0</v>
      </c>
      <c r="S358" t="b">
        <v>0</v>
      </c>
      <c r="T358" t="b">
        <v>0</v>
      </c>
      <c r="U358" t="b">
        <v>0</v>
      </c>
    </row>
    <row r="359" spans="1:21" x14ac:dyDescent="0.3">
      <c r="A359" t="s">
        <v>949</v>
      </c>
      <c r="B359" t="s">
        <v>290</v>
      </c>
      <c r="C359" s="2">
        <v>45818.022916666669</v>
      </c>
      <c r="D359" s="2" t="s">
        <v>1214</v>
      </c>
      <c r="E359" t="s">
        <v>17</v>
      </c>
      <c r="F359" t="s">
        <v>49</v>
      </c>
      <c r="G359">
        <v>783</v>
      </c>
      <c r="H359" s="9">
        <f>fact_trades[[#This Row],[quantity]]*fact_trades[[#This Row],[price]]</f>
        <v>951352.83</v>
      </c>
      <c r="I359" s="9">
        <f>IF(fact_trades[[#This Row],[side]]="BUY",-fact_trades[[#This Row],[Transaction_value]],fact_trades[[#This Row],[Transaction_value]])</f>
        <v>951352.83</v>
      </c>
      <c r="J359" s="9" t="str">
        <f>IF(fact_trades[[#This Row],[P&amp;L AMT]]&lt;0,"LOSS","PROFIT")</f>
        <v>PROFIT</v>
      </c>
      <c r="K359">
        <f>IF(fact_trades[[#This Row],[side]]="BUY",fact_trades[[#This Row],[quantity]],-fact_trades[[#This Row],[quantity]])</f>
        <v>-783</v>
      </c>
      <c r="L359">
        <v>1215.01</v>
      </c>
      <c r="M359">
        <v>475.68</v>
      </c>
      <c r="N359" t="s">
        <v>82</v>
      </c>
      <c r="O359" t="s">
        <v>75</v>
      </c>
      <c r="P359" s="1">
        <v>45747</v>
      </c>
      <c r="Q359">
        <v>90</v>
      </c>
      <c r="R359" t="b">
        <v>0</v>
      </c>
      <c r="S359" t="b">
        <v>0</v>
      </c>
      <c r="T359" t="b">
        <v>0</v>
      </c>
      <c r="U359" t="b">
        <v>0</v>
      </c>
    </row>
    <row r="360" spans="1:21" x14ac:dyDescent="0.3">
      <c r="A360" t="s">
        <v>950</v>
      </c>
      <c r="B360" t="s">
        <v>337</v>
      </c>
      <c r="C360" s="2">
        <v>45798.040277777778</v>
      </c>
      <c r="D360" s="2" t="s">
        <v>1217</v>
      </c>
      <c r="E360" t="s">
        <v>22</v>
      </c>
      <c r="F360" t="s">
        <v>49</v>
      </c>
      <c r="G360">
        <v>349</v>
      </c>
      <c r="H360" s="9">
        <f>fact_trades[[#This Row],[quantity]]*fact_trades[[#This Row],[price]]</f>
        <v>208087.76</v>
      </c>
      <c r="I360" s="9">
        <f>IF(fact_trades[[#This Row],[side]]="BUY",-fact_trades[[#This Row],[Transaction_value]],fact_trades[[#This Row],[Transaction_value]])</f>
        <v>208087.76</v>
      </c>
      <c r="J360" s="9" t="str">
        <f>IF(fact_trades[[#This Row],[P&amp;L AMT]]&lt;0,"LOSS","PROFIT")</f>
        <v>PROFIT</v>
      </c>
      <c r="K360">
        <f>IF(fact_trades[[#This Row],[side]]="BUY",fact_trades[[#This Row],[quantity]],-fact_trades[[#This Row],[quantity]])</f>
        <v>-349</v>
      </c>
      <c r="L360">
        <v>596.24</v>
      </c>
      <c r="M360">
        <v>104.04</v>
      </c>
      <c r="N360" t="s">
        <v>121</v>
      </c>
      <c r="O360" t="s">
        <v>56</v>
      </c>
      <c r="P360" s="1">
        <v>45824</v>
      </c>
      <c r="Q360">
        <v>167</v>
      </c>
      <c r="R360" t="b">
        <v>0</v>
      </c>
      <c r="S360" t="b">
        <v>0</v>
      </c>
      <c r="T360" t="b">
        <v>0</v>
      </c>
      <c r="U360" t="b">
        <v>0</v>
      </c>
    </row>
    <row r="361" spans="1:21" x14ac:dyDescent="0.3">
      <c r="A361" t="s">
        <v>951</v>
      </c>
      <c r="B361" t="s">
        <v>275</v>
      </c>
      <c r="C361" s="2">
        <v>45730.038194444445</v>
      </c>
      <c r="D361" s="2" t="s">
        <v>1218</v>
      </c>
      <c r="E361" t="s">
        <v>19</v>
      </c>
      <c r="F361" t="s">
        <v>49</v>
      </c>
      <c r="G361">
        <v>666</v>
      </c>
      <c r="H361" s="9">
        <f>fact_trades[[#This Row],[quantity]]*fact_trades[[#This Row],[price]]</f>
        <v>428577.66</v>
      </c>
      <c r="I361" s="9">
        <f>IF(fact_trades[[#This Row],[side]]="BUY",-fact_trades[[#This Row],[Transaction_value]],fact_trades[[#This Row],[Transaction_value]])</f>
        <v>428577.66</v>
      </c>
      <c r="J361" s="9" t="str">
        <f>IF(fact_trades[[#This Row],[P&amp;L AMT]]&lt;0,"LOSS","PROFIT")</f>
        <v>PROFIT</v>
      </c>
      <c r="K361">
        <f>IF(fact_trades[[#This Row],[side]]="BUY",fact_trades[[#This Row],[quantity]],-fact_trades[[#This Row],[quantity]])</f>
        <v>-666</v>
      </c>
      <c r="L361">
        <v>643.51</v>
      </c>
      <c r="M361">
        <v>214.29</v>
      </c>
      <c r="N361" t="s">
        <v>82</v>
      </c>
      <c r="O361" t="s">
        <v>56</v>
      </c>
      <c r="P361" s="1">
        <v>45663</v>
      </c>
      <c r="Q361">
        <v>6</v>
      </c>
      <c r="R361" t="b">
        <v>0</v>
      </c>
      <c r="S361" t="b">
        <v>0</v>
      </c>
      <c r="T361" t="b">
        <v>0</v>
      </c>
      <c r="U361" t="b">
        <v>0</v>
      </c>
    </row>
    <row r="362" spans="1:21" x14ac:dyDescent="0.3">
      <c r="A362" t="s">
        <v>952</v>
      </c>
      <c r="B362" t="s">
        <v>216</v>
      </c>
      <c r="C362" s="2">
        <v>45663.024305555555</v>
      </c>
      <c r="D362" s="2" t="s">
        <v>1215</v>
      </c>
      <c r="E362" t="s">
        <v>19</v>
      </c>
      <c r="F362" t="s">
        <v>49</v>
      </c>
      <c r="G362">
        <v>685</v>
      </c>
      <c r="H362" s="9">
        <f>fact_trades[[#This Row],[quantity]]*fact_trades[[#This Row],[price]]</f>
        <v>414904.50000000006</v>
      </c>
      <c r="I362" s="9">
        <f>IF(fact_trades[[#This Row],[side]]="BUY",-fact_trades[[#This Row],[Transaction_value]],fact_trades[[#This Row],[Transaction_value]])</f>
        <v>414904.50000000006</v>
      </c>
      <c r="J362" s="9" t="str">
        <f>IF(fact_trades[[#This Row],[P&amp;L AMT]]&lt;0,"LOSS","PROFIT")</f>
        <v>PROFIT</v>
      </c>
      <c r="K362">
        <f>IF(fact_trades[[#This Row],[side]]="BUY",fact_trades[[#This Row],[quantity]],-fact_trades[[#This Row],[quantity]])</f>
        <v>-685</v>
      </c>
      <c r="L362">
        <v>605.70000000000005</v>
      </c>
      <c r="M362">
        <v>207.45</v>
      </c>
      <c r="N362" t="s">
        <v>165</v>
      </c>
      <c r="O362" t="s">
        <v>67</v>
      </c>
      <c r="P362" s="1">
        <v>45779</v>
      </c>
      <c r="Q362">
        <v>122</v>
      </c>
      <c r="R362" t="b">
        <v>0</v>
      </c>
      <c r="S362" t="b">
        <v>0</v>
      </c>
      <c r="T362" t="b">
        <v>0</v>
      </c>
      <c r="U362" t="b">
        <v>0</v>
      </c>
    </row>
    <row r="363" spans="1:21" x14ac:dyDescent="0.3">
      <c r="A363" t="s">
        <v>953</v>
      </c>
      <c r="B363" t="s">
        <v>105</v>
      </c>
      <c r="C363" s="2">
        <v>45677.026388888888</v>
      </c>
      <c r="D363" s="2" t="s">
        <v>1215</v>
      </c>
      <c r="E363" t="s">
        <v>23</v>
      </c>
      <c r="F363" t="s">
        <v>41</v>
      </c>
      <c r="G363">
        <v>65</v>
      </c>
      <c r="H363" s="9">
        <f>fact_trades[[#This Row],[quantity]]*fact_trades[[#This Row],[price]]</f>
        <v>62611.9</v>
      </c>
      <c r="I363" s="9">
        <f>IF(fact_trades[[#This Row],[side]]="BUY",-fact_trades[[#This Row],[Transaction_value]],fact_trades[[#This Row],[Transaction_value]])</f>
        <v>-62611.9</v>
      </c>
      <c r="J363" s="9" t="str">
        <f>IF(fact_trades[[#This Row],[P&amp;L AMT]]&lt;0,"LOSS","PROFIT")</f>
        <v>LOSS</v>
      </c>
      <c r="K363">
        <f>IF(fact_trades[[#This Row],[side]]="BUY",fact_trades[[#This Row],[quantity]],-fact_trades[[#This Row],[quantity]])</f>
        <v>65</v>
      </c>
      <c r="L363">
        <v>963.26</v>
      </c>
      <c r="M363">
        <v>31.31</v>
      </c>
      <c r="N363" t="s">
        <v>108</v>
      </c>
      <c r="O363" t="s">
        <v>109</v>
      </c>
      <c r="P363" s="1">
        <v>45658</v>
      </c>
      <c r="Q363">
        <v>1</v>
      </c>
      <c r="R363" t="b">
        <v>0</v>
      </c>
      <c r="S363" t="b">
        <v>0</v>
      </c>
      <c r="T363" t="b">
        <v>0</v>
      </c>
      <c r="U363" t="b">
        <v>0</v>
      </c>
    </row>
    <row r="364" spans="1:21" x14ac:dyDescent="0.3">
      <c r="A364" t="s">
        <v>954</v>
      </c>
      <c r="B364" t="s">
        <v>227</v>
      </c>
      <c r="C364" s="2">
        <v>45684.027777777781</v>
      </c>
      <c r="D364" s="2" t="s">
        <v>1215</v>
      </c>
      <c r="E364" t="s">
        <v>17</v>
      </c>
      <c r="F364" t="s">
        <v>49</v>
      </c>
      <c r="G364">
        <v>362</v>
      </c>
      <c r="H364" s="9">
        <f>fact_trades[[#This Row],[quantity]]*fact_trades[[#This Row],[price]]</f>
        <v>446385.81999999995</v>
      </c>
      <c r="I364" s="9">
        <f>IF(fact_trades[[#This Row],[side]]="BUY",-fact_trades[[#This Row],[Transaction_value]],fact_trades[[#This Row],[Transaction_value]])</f>
        <v>446385.81999999995</v>
      </c>
      <c r="J364" s="9" t="str">
        <f>IF(fact_trades[[#This Row],[P&amp;L AMT]]&lt;0,"LOSS","PROFIT")</f>
        <v>PROFIT</v>
      </c>
      <c r="K364">
        <f>IF(fact_trades[[#This Row],[side]]="BUY",fact_trades[[#This Row],[quantity]],-fact_trades[[#This Row],[quantity]])</f>
        <v>-362</v>
      </c>
      <c r="L364">
        <v>1233.1099999999999</v>
      </c>
      <c r="M364">
        <v>223.19</v>
      </c>
      <c r="N364" t="s">
        <v>44</v>
      </c>
      <c r="O364" t="s">
        <v>56</v>
      </c>
      <c r="P364" s="1">
        <v>45827</v>
      </c>
      <c r="Q364">
        <v>170</v>
      </c>
      <c r="R364" t="b">
        <v>0</v>
      </c>
      <c r="S364" t="b">
        <v>0</v>
      </c>
      <c r="T364" t="b">
        <v>0</v>
      </c>
      <c r="U364" t="b">
        <v>0</v>
      </c>
    </row>
    <row r="365" spans="1:21" x14ac:dyDescent="0.3">
      <c r="A365" t="s">
        <v>955</v>
      </c>
      <c r="B365" t="s">
        <v>264</v>
      </c>
      <c r="C365" s="2">
        <v>45826.039583333331</v>
      </c>
      <c r="D365" s="2" t="s">
        <v>1217</v>
      </c>
      <c r="E365" t="s">
        <v>22</v>
      </c>
      <c r="F365" t="s">
        <v>41</v>
      </c>
      <c r="G365">
        <v>393</v>
      </c>
      <c r="H365" s="9">
        <f>fact_trades[[#This Row],[quantity]]*fact_trades[[#This Row],[price]]</f>
        <v>243750.39</v>
      </c>
      <c r="I365" s="9">
        <f>IF(fact_trades[[#This Row],[side]]="BUY",-fact_trades[[#This Row],[Transaction_value]],fact_trades[[#This Row],[Transaction_value]])</f>
        <v>-243750.39</v>
      </c>
      <c r="J365" s="9" t="str">
        <f>IF(fact_trades[[#This Row],[P&amp;L AMT]]&lt;0,"LOSS","PROFIT")</f>
        <v>LOSS</v>
      </c>
      <c r="K365">
        <f>IF(fact_trades[[#This Row],[side]]="BUY",fact_trades[[#This Row],[quantity]],-fact_trades[[#This Row],[quantity]])</f>
        <v>393</v>
      </c>
      <c r="L365">
        <v>620.23</v>
      </c>
      <c r="M365">
        <v>121.88</v>
      </c>
      <c r="N365" t="s">
        <v>91</v>
      </c>
      <c r="O365" t="s">
        <v>94</v>
      </c>
      <c r="P365" s="1">
        <v>45742</v>
      </c>
      <c r="Q365">
        <v>85</v>
      </c>
      <c r="R365" t="b">
        <v>0</v>
      </c>
      <c r="S365" t="b">
        <v>0</v>
      </c>
      <c r="T365" t="b">
        <v>0</v>
      </c>
      <c r="U365" t="b">
        <v>0</v>
      </c>
    </row>
    <row r="366" spans="1:21" x14ac:dyDescent="0.3">
      <c r="A366" t="s">
        <v>956</v>
      </c>
      <c r="B366" t="s">
        <v>347</v>
      </c>
      <c r="C366" s="2">
        <v>45673.037499999999</v>
      </c>
      <c r="D366" s="2" t="s">
        <v>1216</v>
      </c>
      <c r="E366" t="s">
        <v>20</v>
      </c>
      <c r="F366" t="s">
        <v>49</v>
      </c>
      <c r="G366">
        <v>165</v>
      </c>
      <c r="H366" s="9">
        <f>fact_trades[[#This Row],[quantity]]*fact_trades[[#This Row],[price]]</f>
        <v>38593.5</v>
      </c>
      <c r="I366" s="9">
        <f>IF(fact_trades[[#This Row],[side]]="BUY",-fact_trades[[#This Row],[Transaction_value]],fact_trades[[#This Row],[Transaction_value]])</f>
        <v>38593.5</v>
      </c>
      <c r="J366" s="9" t="str">
        <f>IF(fact_trades[[#This Row],[P&amp;L AMT]]&lt;0,"LOSS","PROFIT")</f>
        <v>PROFIT</v>
      </c>
      <c r="K366">
        <f>IF(fact_trades[[#This Row],[side]]="BUY",fact_trades[[#This Row],[quantity]],-fact_trades[[#This Row],[quantity]])</f>
        <v>-165</v>
      </c>
      <c r="L366">
        <v>233.9</v>
      </c>
      <c r="M366">
        <v>19.3</v>
      </c>
      <c r="N366" t="s">
        <v>70</v>
      </c>
      <c r="O366" t="s">
        <v>61</v>
      </c>
      <c r="P366" s="1">
        <v>45728</v>
      </c>
      <c r="Q366">
        <v>71</v>
      </c>
      <c r="R366" t="b">
        <v>0</v>
      </c>
      <c r="S366" t="b">
        <v>0</v>
      </c>
      <c r="T366" t="b">
        <v>0</v>
      </c>
      <c r="U366" t="b">
        <v>0</v>
      </c>
    </row>
    <row r="367" spans="1:21" x14ac:dyDescent="0.3">
      <c r="A367" t="s">
        <v>957</v>
      </c>
      <c r="B367" t="s">
        <v>579</v>
      </c>
      <c r="C367" s="2">
        <v>45826.018055555556</v>
      </c>
      <c r="D367" s="2" t="s">
        <v>1217</v>
      </c>
      <c r="E367" t="s">
        <v>17</v>
      </c>
      <c r="F367" t="s">
        <v>41</v>
      </c>
      <c r="G367">
        <v>747</v>
      </c>
      <c r="H367" s="9">
        <f>fact_trades[[#This Row],[quantity]]*fact_trades[[#This Row],[price]]</f>
        <v>965751.48</v>
      </c>
      <c r="I367" s="9">
        <f>IF(fact_trades[[#This Row],[side]]="BUY",-fact_trades[[#This Row],[Transaction_value]],fact_trades[[#This Row],[Transaction_value]])</f>
        <v>-965751.48</v>
      </c>
      <c r="J367" s="9" t="str">
        <f>IF(fact_trades[[#This Row],[P&amp;L AMT]]&lt;0,"LOSS","PROFIT")</f>
        <v>LOSS</v>
      </c>
      <c r="K367">
        <f>IF(fact_trades[[#This Row],[side]]="BUY",fact_trades[[#This Row],[quantity]],-fact_trades[[#This Row],[quantity]])</f>
        <v>747</v>
      </c>
      <c r="L367">
        <v>1292.8399999999999</v>
      </c>
      <c r="M367">
        <v>482.88</v>
      </c>
      <c r="N367" t="s">
        <v>72</v>
      </c>
      <c r="O367" t="s">
        <v>56</v>
      </c>
      <c r="P367" s="1">
        <v>45782</v>
      </c>
      <c r="Q367">
        <v>125</v>
      </c>
      <c r="R367" t="b">
        <v>0</v>
      </c>
      <c r="S367" t="b">
        <v>0</v>
      </c>
      <c r="T367" t="b">
        <v>0</v>
      </c>
      <c r="U367" t="b">
        <v>0</v>
      </c>
    </row>
    <row r="368" spans="1:21" x14ac:dyDescent="0.3">
      <c r="A368" t="s">
        <v>958</v>
      </c>
      <c r="B368" t="s">
        <v>511</v>
      </c>
      <c r="C368" s="2">
        <v>45688.040972222225</v>
      </c>
      <c r="D368" s="2" t="s">
        <v>1218</v>
      </c>
      <c r="E368" t="s">
        <v>20</v>
      </c>
      <c r="F368" t="s">
        <v>49</v>
      </c>
      <c r="G368">
        <v>164</v>
      </c>
      <c r="H368" s="9">
        <f>fact_trades[[#This Row],[quantity]]*fact_trades[[#This Row],[price]]</f>
        <v>37738.04</v>
      </c>
      <c r="I368" s="9">
        <f>IF(fact_trades[[#This Row],[side]]="BUY",-fact_trades[[#This Row],[Transaction_value]],fact_trades[[#This Row],[Transaction_value]])</f>
        <v>37738.04</v>
      </c>
      <c r="J368" s="9" t="str">
        <f>IF(fact_trades[[#This Row],[P&amp;L AMT]]&lt;0,"LOSS","PROFIT")</f>
        <v>PROFIT</v>
      </c>
      <c r="K368">
        <f>IF(fact_trades[[#This Row],[side]]="BUY",fact_trades[[#This Row],[quantity]],-fact_trades[[#This Row],[quantity]])</f>
        <v>-164</v>
      </c>
      <c r="L368">
        <v>230.11</v>
      </c>
      <c r="M368">
        <v>18.87</v>
      </c>
      <c r="N368" t="s">
        <v>121</v>
      </c>
      <c r="O368" t="s">
        <v>45</v>
      </c>
      <c r="P368" s="1">
        <v>45810</v>
      </c>
      <c r="Q368">
        <v>153</v>
      </c>
      <c r="R368" t="b">
        <v>0</v>
      </c>
      <c r="S368" t="b">
        <v>0</v>
      </c>
      <c r="T368" t="b">
        <v>0</v>
      </c>
      <c r="U368" t="b">
        <v>0</v>
      </c>
    </row>
    <row r="369" spans="1:21" x14ac:dyDescent="0.3">
      <c r="A369" t="s">
        <v>959</v>
      </c>
      <c r="B369" t="s">
        <v>213</v>
      </c>
      <c r="C369" s="2">
        <v>45832.018055555556</v>
      </c>
      <c r="D369" s="2" t="s">
        <v>1214</v>
      </c>
      <c r="E369" t="s">
        <v>18</v>
      </c>
      <c r="F369" t="s">
        <v>41</v>
      </c>
      <c r="G369">
        <v>88</v>
      </c>
      <c r="H369" s="9">
        <f>fact_trades[[#This Row],[quantity]]*fact_trades[[#This Row],[price]]</f>
        <v>189317.92</v>
      </c>
      <c r="I369" s="9">
        <f>IF(fact_trades[[#This Row],[side]]="BUY",-fact_trades[[#This Row],[Transaction_value]],fact_trades[[#This Row],[Transaction_value]])</f>
        <v>-189317.92</v>
      </c>
      <c r="J369" s="9" t="str">
        <f>IF(fact_trades[[#This Row],[P&amp;L AMT]]&lt;0,"LOSS","PROFIT")</f>
        <v>LOSS</v>
      </c>
      <c r="K369">
        <f>IF(fact_trades[[#This Row],[side]]="BUY",fact_trades[[#This Row],[quantity]],-fact_trades[[#This Row],[quantity]])</f>
        <v>88</v>
      </c>
      <c r="L369">
        <v>2151.34</v>
      </c>
      <c r="M369">
        <v>94.66</v>
      </c>
      <c r="N369" t="s">
        <v>77</v>
      </c>
      <c r="O369" t="s">
        <v>53</v>
      </c>
      <c r="P369" s="1">
        <v>45688</v>
      </c>
      <c r="Q369">
        <v>31</v>
      </c>
      <c r="R369" t="b">
        <v>0</v>
      </c>
      <c r="S369" t="b">
        <v>0</v>
      </c>
      <c r="T369" t="b">
        <v>0</v>
      </c>
      <c r="U369" t="b">
        <v>0</v>
      </c>
    </row>
    <row r="370" spans="1:21" x14ac:dyDescent="0.3">
      <c r="A370" t="s">
        <v>960</v>
      </c>
      <c r="B370" t="s">
        <v>254</v>
      </c>
      <c r="C370" s="2">
        <v>45805.005555555559</v>
      </c>
      <c r="D370" s="2" t="s">
        <v>1217</v>
      </c>
      <c r="E370" t="s">
        <v>22</v>
      </c>
      <c r="F370" t="s">
        <v>41</v>
      </c>
      <c r="G370">
        <v>202</v>
      </c>
      <c r="H370" s="9">
        <f>fact_trades[[#This Row],[quantity]]*fact_trades[[#This Row],[price]]</f>
        <v>124203.74</v>
      </c>
      <c r="I370" s="9">
        <f>IF(fact_trades[[#This Row],[side]]="BUY",-fact_trades[[#This Row],[Transaction_value]],fact_trades[[#This Row],[Transaction_value]])</f>
        <v>-124203.74</v>
      </c>
      <c r="J370" s="9" t="str">
        <f>IF(fact_trades[[#This Row],[P&amp;L AMT]]&lt;0,"LOSS","PROFIT")</f>
        <v>LOSS</v>
      </c>
      <c r="K370">
        <f>IF(fact_trades[[#This Row],[side]]="BUY",fact_trades[[#This Row],[quantity]],-fact_trades[[#This Row],[quantity]])</f>
        <v>202</v>
      </c>
      <c r="L370">
        <v>614.87</v>
      </c>
      <c r="M370">
        <v>62.1</v>
      </c>
      <c r="N370" t="s">
        <v>133</v>
      </c>
      <c r="O370" t="s">
        <v>67</v>
      </c>
      <c r="P370" s="1">
        <v>45748</v>
      </c>
      <c r="Q370">
        <v>91</v>
      </c>
      <c r="R370" t="b">
        <v>0</v>
      </c>
      <c r="S370" t="b">
        <v>0</v>
      </c>
      <c r="T370" t="b">
        <v>0</v>
      </c>
      <c r="U370" t="b">
        <v>0</v>
      </c>
    </row>
    <row r="371" spans="1:21" x14ac:dyDescent="0.3">
      <c r="A371" t="s">
        <v>961</v>
      </c>
      <c r="B371" t="s">
        <v>301</v>
      </c>
      <c r="C371" s="2">
        <v>45707.021527777775</v>
      </c>
      <c r="D371" s="2" t="s">
        <v>1217</v>
      </c>
      <c r="E371" t="s">
        <v>22</v>
      </c>
      <c r="F371" t="s">
        <v>49</v>
      </c>
      <c r="G371">
        <v>573</v>
      </c>
      <c r="H371" s="9">
        <f>fact_trades[[#This Row],[quantity]]*fact_trades[[#This Row],[price]]</f>
        <v>312124.56</v>
      </c>
      <c r="I371" s="9">
        <f>IF(fact_trades[[#This Row],[side]]="BUY",-fact_trades[[#This Row],[Transaction_value]],fact_trades[[#This Row],[Transaction_value]])</f>
        <v>312124.56</v>
      </c>
      <c r="J371" s="9" t="str">
        <f>IF(fact_trades[[#This Row],[P&amp;L AMT]]&lt;0,"LOSS","PROFIT")</f>
        <v>PROFIT</v>
      </c>
      <c r="K371">
        <f>IF(fact_trades[[#This Row],[side]]="BUY",fact_trades[[#This Row],[quantity]],-fact_trades[[#This Row],[quantity]])</f>
        <v>-573</v>
      </c>
      <c r="L371">
        <v>544.72</v>
      </c>
      <c r="M371">
        <v>156.06</v>
      </c>
      <c r="N371" t="s">
        <v>133</v>
      </c>
      <c r="O371" t="s">
        <v>67</v>
      </c>
      <c r="P371" s="1">
        <v>45765</v>
      </c>
      <c r="Q371">
        <v>108</v>
      </c>
      <c r="R371" t="b">
        <v>0</v>
      </c>
      <c r="S371" t="b">
        <v>0</v>
      </c>
      <c r="T371" t="b">
        <v>0</v>
      </c>
      <c r="U371" t="b">
        <v>0</v>
      </c>
    </row>
    <row r="372" spans="1:21" x14ac:dyDescent="0.3">
      <c r="A372" t="s">
        <v>962</v>
      </c>
      <c r="B372" t="s">
        <v>216</v>
      </c>
      <c r="C372" s="2">
        <v>45835.030555555553</v>
      </c>
      <c r="D372" s="2" t="s">
        <v>1218</v>
      </c>
      <c r="E372" t="s">
        <v>19</v>
      </c>
      <c r="F372" t="s">
        <v>49</v>
      </c>
      <c r="G372">
        <v>296</v>
      </c>
      <c r="H372" s="9">
        <f>fact_trades[[#This Row],[quantity]]*fact_trades[[#This Row],[price]]</f>
        <v>200184.8</v>
      </c>
      <c r="I372" s="9">
        <f>IF(fact_trades[[#This Row],[side]]="BUY",-fact_trades[[#This Row],[Transaction_value]],fact_trades[[#This Row],[Transaction_value]])</f>
        <v>200184.8</v>
      </c>
      <c r="J372" s="9" t="str">
        <f>IF(fact_trades[[#This Row],[P&amp;L AMT]]&lt;0,"LOSS","PROFIT")</f>
        <v>PROFIT</v>
      </c>
      <c r="K372">
        <f>IF(fact_trades[[#This Row],[side]]="BUY",fact_trades[[#This Row],[quantity]],-fact_trades[[#This Row],[quantity]])</f>
        <v>-296</v>
      </c>
      <c r="L372">
        <v>676.3</v>
      </c>
      <c r="M372">
        <v>100.09</v>
      </c>
      <c r="N372" t="s">
        <v>108</v>
      </c>
      <c r="O372" t="s">
        <v>88</v>
      </c>
      <c r="P372" s="1">
        <v>45712</v>
      </c>
      <c r="Q372">
        <v>55</v>
      </c>
      <c r="R372" t="b">
        <v>0</v>
      </c>
      <c r="S372" t="b">
        <v>0</v>
      </c>
      <c r="T372" t="b">
        <v>0</v>
      </c>
      <c r="U372" t="b">
        <v>0</v>
      </c>
    </row>
    <row r="373" spans="1:21" x14ac:dyDescent="0.3">
      <c r="A373" t="s">
        <v>963</v>
      </c>
      <c r="B373" t="s">
        <v>87</v>
      </c>
      <c r="C373" s="2">
        <v>45750.040972222225</v>
      </c>
      <c r="D373" s="2" t="s">
        <v>1216</v>
      </c>
      <c r="E373" t="s">
        <v>16</v>
      </c>
      <c r="F373" t="s">
        <v>41</v>
      </c>
      <c r="G373">
        <v>65</v>
      </c>
      <c r="H373" s="9">
        <f>fact_trades[[#This Row],[quantity]]*fact_trades[[#This Row],[price]]</f>
        <v>53884.35</v>
      </c>
      <c r="I373" s="9">
        <f>IF(fact_trades[[#This Row],[side]]="BUY",-fact_trades[[#This Row],[Transaction_value]],fact_trades[[#This Row],[Transaction_value]])</f>
        <v>-53884.35</v>
      </c>
      <c r="J373" s="9" t="str">
        <f>IF(fact_trades[[#This Row],[P&amp;L AMT]]&lt;0,"LOSS","PROFIT")</f>
        <v>LOSS</v>
      </c>
      <c r="K373">
        <f>IF(fact_trades[[#This Row],[side]]="BUY",fact_trades[[#This Row],[quantity]],-fact_trades[[#This Row],[quantity]])</f>
        <v>65</v>
      </c>
      <c r="L373">
        <v>828.99</v>
      </c>
      <c r="M373">
        <v>26.94</v>
      </c>
      <c r="N373" t="s">
        <v>64</v>
      </c>
      <c r="O373" t="s">
        <v>67</v>
      </c>
      <c r="P373" s="1">
        <v>45747</v>
      </c>
      <c r="Q373">
        <v>90</v>
      </c>
      <c r="R373" t="b">
        <v>0</v>
      </c>
      <c r="S373" t="b">
        <v>0</v>
      </c>
      <c r="T373" t="b">
        <v>0</v>
      </c>
      <c r="U373" t="b">
        <v>0</v>
      </c>
    </row>
    <row r="374" spans="1:21" x14ac:dyDescent="0.3">
      <c r="A374" t="s">
        <v>964</v>
      </c>
      <c r="B374" t="s">
        <v>319</v>
      </c>
      <c r="C374" s="2">
        <v>45722.026388888888</v>
      </c>
      <c r="D374" s="2" t="s">
        <v>1216</v>
      </c>
      <c r="E374" t="s">
        <v>16</v>
      </c>
      <c r="F374" t="s">
        <v>49</v>
      </c>
      <c r="G374">
        <v>66</v>
      </c>
      <c r="H374" s="9">
        <f>fact_trades[[#This Row],[quantity]]*fact_trades[[#This Row],[price]]</f>
        <v>49302</v>
      </c>
      <c r="I374" s="9">
        <f>IF(fact_trades[[#This Row],[side]]="BUY",-fact_trades[[#This Row],[Transaction_value]],fact_trades[[#This Row],[Transaction_value]])</f>
        <v>49302</v>
      </c>
      <c r="J374" s="9" t="str">
        <f>IF(fact_trades[[#This Row],[P&amp;L AMT]]&lt;0,"LOSS","PROFIT")</f>
        <v>PROFIT</v>
      </c>
      <c r="K374">
        <f>IF(fact_trades[[#This Row],[side]]="BUY",fact_trades[[#This Row],[quantity]],-fact_trades[[#This Row],[quantity]])</f>
        <v>-66</v>
      </c>
      <c r="L374">
        <v>747</v>
      </c>
      <c r="M374">
        <v>24.65</v>
      </c>
      <c r="N374" t="s">
        <v>60</v>
      </c>
      <c r="O374" t="s">
        <v>67</v>
      </c>
      <c r="P374" s="1">
        <v>45819</v>
      </c>
      <c r="Q374">
        <v>162</v>
      </c>
      <c r="R374" t="b">
        <v>0</v>
      </c>
      <c r="S374" t="b">
        <v>0</v>
      </c>
      <c r="T374" t="b">
        <v>0</v>
      </c>
      <c r="U374" t="b">
        <v>0</v>
      </c>
    </row>
    <row r="375" spans="1:21" x14ac:dyDescent="0.3">
      <c r="A375" t="s">
        <v>965</v>
      </c>
      <c r="B375" t="s">
        <v>448</v>
      </c>
      <c r="C375" s="2">
        <v>45789.002083333333</v>
      </c>
      <c r="D375" s="2" t="s">
        <v>1215</v>
      </c>
      <c r="E375" t="s">
        <v>21</v>
      </c>
      <c r="F375" t="s">
        <v>49</v>
      </c>
      <c r="G375">
        <v>819</v>
      </c>
      <c r="H375" s="9">
        <f>fact_trades[[#This Row],[quantity]]*fact_trades[[#This Row],[price]]</f>
        <v>184774.59000000003</v>
      </c>
      <c r="I375" s="9">
        <f>IF(fact_trades[[#This Row],[side]]="BUY",-fact_trades[[#This Row],[Transaction_value]],fact_trades[[#This Row],[Transaction_value]])</f>
        <v>184774.59000000003</v>
      </c>
      <c r="J375" s="9" t="str">
        <f>IF(fact_trades[[#This Row],[P&amp;L AMT]]&lt;0,"LOSS","PROFIT")</f>
        <v>PROFIT</v>
      </c>
      <c r="K375">
        <f>IF(fact_trades[[#This Row],[side]]="BUY",fact_trades[[#This Row],[quantity]],-fact_trades[[#This Row],[quantity]])</f>
        <v>-819</v>
      </c>
      <c r="L375">
        <v>225.61</v>
      </c>
      <c r="M375">
        <v>92.39</v>
      </c>
      <c r="N375" t="s">
        <v>84</v>
      </c>
      <c r="O375" t="s">
        <v>75</v>
      </c>
      <c r="P375" s="1">
        <v>45730</v>
      </c>
      <c r="Q375">
        <v>73</v>
      </c>
      <c r="R375" t="b">
        <v>0</v>
      </c>
      <c r="S375" t="b">
        <v>0</v>
      </c>
      <c r="T375" t="b">
        <v>0</v>
      </c>
      <c r="U375" t="b">
        <v>0</v>
      </c>
    </row>
    <row r="376" spans="1:21" x14ac:dyDescent="0.3">
      <c r="A376" t="s">
        <v>966</v>
      </c>
      <c r="B376" t="s">
        <v>54</v>
      </c>
      <c r="C376" s="2">
        <v>45742.033333333333</v>
      </c>
      <c r="D376" s="2" t="s">
        <v>1217</v>
      </c>
      <c r="E376" t="s">
        <v>23</v>
      </c>
      <c r="F376" t="s">
        <v>41</v>
      </c>
      <c r="G376">
        <v>480</v>
      </c>
      <c r="H376" s="9">
        <f>fact_trades[[#This Row],[quantity]]*fact_trades[[#This Row],[price]]</f>
        <v>612835.19999999995</v>
      </c>
      <c r="I376" s="9">
        <f>IF(fact_trades[[#This Row],[side]]="BUY",-fact_trades[[#This Row],[Transaction_value]],fact_trades[[#This Row],[Transaction_value]])</f>
        <v>-612835.19999999995</v>
      </c>
      <c r="J376" s="9" t="str">
        <f>IF(fact_trades[[#This Row],[P&amp;L AMT]]&lt;0,"LOSS","PROFIT")</f>
        <v>LOSS</v>
      </c>
      <c r="K376">
        <f>IF(fact_trades[[#This Row],[side]]="BUY",fact_trades[[#This Row],[quantity]],-fact_trades[[#This Row],[quantity]])</f>
        <v>480</v>
      </c>
      <c r="L376">
        <v>1276.74</v>
      </c>
      <c r="M376">
        <v>306.42</v>
      </c>
      <c r="N376" t="s">
        <v>58</v>
      </c>
      <c r="O376" t="s">
        <v>109</v>
      </c>
      <c r="P376" s="1">
        <v>45786</v>
      </c>
      <c r="Q376">
        <v>129</v>
      </c>
      <c r="R376" t="b">
        <v>0</v>
      </c>
      <c r="S376" t="b">
        <v>0</v>
      </c>
      <c r="T376" t="b">
        <v>0</v>
      </c>
      <c r="U376" t="b">
        <v>0</v>
      </c>
    </row>
    <row r="377" spans="1:21" x14ac:dyDescent="0.3">
      <c r="A377" t="s">
        <v>967</v>
      </c>
      <c r="B377" t="s">
        <v>557</v>
      </c>
      <c r="C377" s="2">
        <v>45792.035416666666</v>
      </c>
      <c r="D377" s="2" t="s">
        <v>1216</v>
      </c>
      <c r="E377" t="s">
        <v>22</v>
      </c>
      <c r="F377" t="s">
        <v>49</v>
      </c>
      <c r="G377">
        <v>801</v>
      </c>
      <c r="H377" s="9">
        <f>fact_trades[[#This Row],[quantity]]*fact_trades[[#This Row],[price]]</f>
        <v>474031.8</v>
      </c>
      <c r="I377" s="9">
        <f>IF(fact_trades[[#This Row],[side]]="BUY",-fact_trades[[#This Row],[Transaction_value]],fact_trades[[#This Row],[Transaction_value]])</f>
        <v>474031.8</v>
      </c>
      <c r="J377" s="9" t="str">
        <f>IF(fact_trades[[#This Row],[P&amp;L AMT]]&lt;0,"LOSS","PROFIT")</f>
        <v>PROFIT</v>
      </c>
      <c r="K377">
        <f>IF(fact_trades[[#This Row],[side]]="BUY",fact_trades[[#This Row],[quantity]],-fact_trades[[#This Row],[quantity]])</f>
        <v>-801</v>
      </c>
      <c r="L377">
        <v>591.79999999999995</v>
      </c>
      <c r="M377">
        <v>237.02</v>
      </c>
      <c r="N377" t="s">
        <v>162</v>
      </c>
      <c r="O377" t="s">
        <v>67</v>
      </c>
      <c r="P377" s="1">
        <v>45663</v>
      </c>
      <c r="Q377">
        <v>6</v>
      </c>
      <c r="R377" t="b">
        <v>0</v>
      </c>
      <c r="S377" t="b">
        <v>0</v>
      </c>
      <c r="T377" t="b">
        <v>0</v>
      </c>
      <c r="U377" t="b">
        <v>0</v>
      </c>
    </row>
    <row r="378" spans="1:21" x14ac:dyDescent="0.3">
      <c r="A378" t="s">
        <v>968</v>
      </c>
      <c r="B378" t="s">
        <v>488</v>
      </c>
      <c r="C378" s="2">
        <v>45691.025694444441</v>
      </c>
      <c r="D378" s="2" t="s">
        <v>1215</v>
      </c>
      <c r="E378" t="s">
        <v>17</v>
      </c>
      <c r="F378" t="s">
        <v>49</v>
      </c>
      <c r="G378">
        <v>726</v>
      </c>
      <c r="H378" s="9">
        <f>fact_trades[[#This Row],[quantity]]*fact_trades[[#This Row],[price]]</f>
        <v>868462.98</v>
      </c>
      <c r="I378" s="9">
        <f>IF(fact_trades[[#This Row],[side]]="BUY",-fact_trades[[#This Row],[Transaction_value]],fact_trades[[#This Row],[Transaction_value]])</f>
        <v>868462.98</v>
      </c>
      <c r="J378" s="9" t="str">
        <f>IF(fact_trades[[#This Row],[P&amp;L AMT]]&lt;0,"LOSS","PROFIT")</f>
        <v>PROFIT</v>
      </c>
      <c r="K378">
        <f>IF(fact_trades[[#This Row],[side]]="BUY",fact_trades[[#This Row],[quantity]],-fact_trades[[#This Row],[quantity]])</f>
        <v>-726</v>
      </c>
      <c r="L378">
        <v>1196.23</v>
      </c>
      <c r="M378">
        <v>434.23</v>
      </c>
      <c r="N378" t="s">
        <v>55</v>
      </c>
      <c r="O378" t="s">
        <v>53</v>
      </c>
      <c r="P378" s="1">
        <v>45726</v>
      </c>
      <c r="Q378">
        <v>69</v>
      </c>
      <c r="R378" t="b">
        <v>0</v>
      </c>
      <c r="S378" t="b">
        <v>0</v>
      </c>
      <c r="T378" t="b">
        <v>0</v>
      </c>
      <c r="U378" t="b">
        <v>0</v>
      </c>
    </row>
    <row r="379" spans="1:21" x14ac:dyDescent="0.3">
      <c r="A379" t="s">
        <v>969</v>
      </c>
      <c r="B379" t="s">
        <v>201</v>
      </c>
      <c r="C379" s="2">
        <v>45716.013194444444</v>
      </c>
      <c r="D379" s="2" t="s">
        <v>1218</v>
      </c>
      <c r="E379" t="s">
        <v>17</v>
      </c>
      <c r="F379" t="s">
        <v>49</v>
      </c>
      <c r="G379">
        <v>550</v>
      </c>
      <c r="H379" s="9">
        <f>fact_trades[[#This Row],[quantity]]*fact_trades[[#This Row],[price]]</f>
        <v>697878.49999999988</v>
      </c>
      <c r="I379" s="9">
        <f>IF(fact_trades[[#This Row],[side]]="BUY",-fact_trades[[#This Row],[Transaction_value]],fact_trades[[#This Row],[Transaction_value]])</f>
        <v>697878.49999999988</v>
      </c>
      <c r="J379" s="9" t="str">
        <f>IF(fact_trades[[#This Row],[P&amp;L AMT]]&lt;0,"LOSS","PROFIT")</f>
        <v>PROFIT</v>
      </c>
      <c r="K379">
        <f>IF(fact_trades[[#This Row],[side]]="BUY",fact_trades[[#This Row],[quantity]],-fact_trades[[#This Row],[quantity]])</f>
        <v>-550</v>
      </c>
      <c r="L379">
        <v>1268.8699999999999</v>
      </c>
      <c r="M379">
        <v>348.94</v>
      </c>
      <c r="N379" t="s">
        <v>103</v>
      </c>
      <c r="O379" t="s">
        <v>45</v>
      </c>
      <c r="P379" s="1">
        <v>45664</v>
      </c>
      <c r="Q379">
        <v>7</v>
      </c>
      <c r="R379" t="b">
        <v>0</v>
      </c>
      <c r="S379" t="b">
        <v>0</v>
      </c>
      <c r="T379" t="b">
        <v>0</v>
      </c>
      <c r="U379" t="b">
        <v>0</v>
      </c>
    </row>
    <row r="380" spans="1:21" x14ac:dyDescent="0.3">
      <c r="A380" t="s">
        <v>970</v>
      </c>
      <c r="B380" t="s">
        <v>76</v>
      </c>
      <c r="C380" s="2">
        <v>45715.006249999999</v>
      </c>
      <c r="D380" s="2" t="s">
        <v>1216</v>
      </c>
      <c r="E380" t="s">
        <v>23</v>
      </c>
      <c r="F380" t="s">
        <v>49</v>
      </c>
      <c r="G380">
        <v>871</v>
      </c>
      <c r="H380" s="9">
        <f>fact_trades[[#This Row],[quantity]]*fact_trades[[#This Row],[price]]</f>
        <v>897931.32000000007</v>
      </c>
      <c r="I380" s="9">
        <f>IF(fact_trades[[#This Row],[side]]="BUY",-fact_trades[[#This Row],[Transaction_value]],fact_trades[[#This Row],[Transaction_value]])</f>
        <v>897931.32000000007</v>
      </c>
      <c r="J380" s="9" t="str">
        <f>IF(fact_trades[[#This Row],[P&amp;L AMT]]&lt;0,"LOSS","PROFIT")</f>
        <v>PROFIT</v>
      </c>
      <c r="K380">
        <f>IF(fact_trades[[#This Row],[side]]="BUY",fact_trades[[#This Row],[quantity]],-fact_trades[[#This Row],[quantity]])</f>
        <v>-871</v>
      </c>
      <c r="L380">
        <v>1030.92</v>
      </c>
      <c r="M380">
        <v>448.97</v>
      </c>
      <c r="N380" t="s">
        <v>77</v>
      </c>
      <c r="O380" t="s">
        <v>45</v>
      </c>
      <c r="P380" s="1">
        <v>45827</v>
      </c>
      <c r="Q380">
        <v>170</v>
      </c>
      <c r="R380" t="b">
        <v>0</v>
      </c>
      <c r="S380" t="b">
        <v>0</v>
      </c>
      <c r="T380" t="b">
        <v>0</v>
      </c>
      <c r="U380" t="b">
        <v>0</v>
      </c>
    </row>
    <row r="381" spans="1:21" x14ac:dyDescent="0.3">
      <c r="A381" t="s">
        <v>971</v>
      </c>
      <c r="B381" t="s">
        <v>533</v>
      </c>
      <c r="C381" s="2">
        <v>45770.040972222225</v>
      </c>
      <c r="D381" s="2" t="s">
        <v>1217</v>
      </c>
      <c r="E381" t="s">
        <v>21</v>
      </c>
      <c r="F381" t="s">
        <v>49</v>
      </c>
      <c r="G381">
        <v>679</v>
      </c>
      <c r="H381" s="9">
        <f>fact_trades[[#This Row],[quantity]]*fact_trades[[#This Row],[price]]</f>
        <v>166192.04</v>
      </c>
      <c r="I381" s="9">
        <f>IF(fact_trades[[#This Row],[side]]="BUY",-fact_trades[[#This Row],[Transaction_value]],fact_trades[[#This Row],[Transaction_value]])</f>
        <v>166192.04</v>
      </c>
      <c r="J381" s="9" t="str">
        <f>IF(fact_trades[[#This Row],[P&amp;L AMT]]&lt;0,"LOSS","PROFIT")</f>
        <v>PROFIT</v>
      </c>
      <c r="K381">
        <f>IF(fact_trades[[#This Row],[side]]="BUY",fact_trades[[#This Row],[quantity]],-fact_trades[[#This Row],[quantity]])</f>
        <v>-679</v>
      </c>
      <c r="L381">
        <v>244.76</v>
      </c>
      <c r="M381">
        <v>83.1</v>
      </c>
      <c r="N381" t="s">
        <v>119</v>
      </c>
      <c r="O381" t="s">
        <v>109</v>
      </c>
      <c r="P381" s="1">
        <v>45678</v>
      </c>
      <c r="Q381">
        <v>21</v>
      </c>
      <c r="R381" t="b">
        <v>0</v>
      </c>
      <c r="S381" t="b">
        <v>0</v>
      </c>
      <c r="T381" t="b">
        <v>0</v>
      </c>
      <c r="U381" t="b">
        <v>0</v>
      </c>
    </row>
    <row r="382" spans="1:21" x14ac:dyDescent="0.3">
      <c r="A382" t="s">
        <v>972</v>
      </c>
      <c r="B382" t="s">
        <v>203</v>
      </c>
      <c r="C382" s="2">
        <v>45811.007638888892</v>
      </c>
      <c r="D382" s="2" t="s">
        <v>1214</v>
      </c>
      <c r="E382" t="s">
        <v>21</v>
      </c>
      <c r="F382" t="s">
        <v>49</v>
      </c>
      <c r="G382">
        <v>570</v>
      </c>
      <c r="H382" s="9">
        <f>fact_trades[[#This Row],[quantity]]*fact_trades[[#This Row],[price]]</f>
        <v>139507.5</v>
      </c>
      <c r="I382" s="9">
        <f>IF(fact_trades[[#This Row],[side]]="BUY",-fact_trades[[#This Row],[Transaction_value]],fact_trades[[#This Row],[Transaction_value]])</f>
        <v>139507.5</v>
      </c>
      <c r="J382" s="9" t="str">
        <f>IF(fact_trades[[#This Row],[P&amp;L AMT]]&lt;0,"LOSS","PROFIT")</f>
        <v>PROFIT</v>
      </c>
      <c r="K382">
        <f>IF(fact_trades[[#This Row],[side]]="BUY",fact_trades[[#This Row],[quantity]],-fact_trades[[#This Row],[quantity]])</f>
        <v>-570</v>
      </c>
      <c r="L382">
        <v>244.75</v>
      </c>
      <c r="M382">
        <v>69.75</v>
      </c>
      <c r="N382" t="s">
        <v>121</v>
      </c>
      <c r="O382" t="s">
        <v>75</v>
      </c>
      <c r="P382" s="1">
        <v>45790</v>
      </c>
      <c r="Q382">
        <v>133</v>
      </c>
      <c r="R382" t="b">
        <v>0</v>
      </c>
      <c r="S382" t="b">
        <v>0</v>
      </c>
      <c r="T382" t="b">
        <v>0</v>
      </c>
      <c r="U382" t="b">
        <v>0</v>
      </c>
    </row>
    <row r="383" spans="1:21" x14ac:dyDescent="0.3">
      <c r="A383" t="s">
        <v>973</v>
      </c>
      <c r="B383" t="s">
        <v>57</v>
      </c>
      <c r="C383" s="2">
        <v>45805.023611111108</v>
      </c>
      <c r="D383" s="2" t="s">
        <v>1217</v>
      </c>
      <c r="E383" t="s">
        <v>17</v>
      </c>
      <c r="F383" t="s">
        <v>41</v>
      </c>
      <c r="G383">
        <v>308</v>
      </c>
      <c r="H383" s="9">
        <f>fact_trades[[#This Row],[quantity]]*fact_trades[[#This Row],[price]]</f>
        <v>389376.68</v>
      </c>
      <c r="I383" s="9">
        <f>IF(fact_trades[[#This Row],[side]]="BUY",-fact_trades[[#This Row],[Transaction_value]],fact_trades[[#This Row],[Transaction_value]])</f>
        <v>-389376.68</v>
      </c>
      <c r="J383" s="9" t="str">
        <f>IF(fact_trades[[#This Row],[P&amp;L AMT]]&lt;0,"LOSS","PROFIT")</f>
        <v>LOSS</v>
      </c>
      <c r="K383">
        <f>IF(fact_trades[[#This Row],[side]]="BUY",fact_trades[[#This Row],[quantity]],-fact_trades[[#This Row],[quantity]])</f>
        <v>308</v>
      </c>
      <c r="L383">
        <v>1264.21</v>
      </c>
      <c r="M383">
        <v>194.69</v>
      </c>
      <c r="N383" t="s">
        <v>55</v>
      </c>
      <c r="O383" t="s">
        <v>94</v>
      </c>
      <c r="P383" s="1">
        <v>45733</v>
      </c>
      <c r="Q383">
        <v>76</v>
      </c>
      <c r="R383" t="b">
        <v>0</v>
      </c>
      <c r="S383" t="b">
        <v>0</v>
      </c>
      <c r="T383" t="b">
        <v>0</v>
      </c>
      <c r="U383" t="b">
        <v>0</v>
      </c>
    </row>
    <row r="384" spans="1:21" x14ac:dyDescent="0.3">
      <c r="A384" t="s">
        <v>974</v>
      </c>
      <c r="B384" t="s">
        <v>339</v>
      </c>
      <c r="C384" s="2">
        <v>45666.011111111111</v>
      </c>
      <c r="D384" s="2" t="s">
        <v>1216</v>
      </c>
      <c r="E384" t="s">
        <v>20</v>
      </c>
      <c r="F384" t="s">
        <v>41</v>
      </c>
      <c r="G384">
        <v>473</v>
      </c>
      <c r="H384" s="9">
        <f>fact_trades[[#This Row],[quantity]]*fact_trades[[#This Row],[price]]</f>
        <v>107546.01000000001</v>
      </c>
      <c r="I384" s="9">
        <f>IF(fact_trades[[#This Row],[side]]="BUY",-fact_trades[[#This Row],[Transaction_value]],fact_trades[[#This Row],[Transaction_value]])</f>
        <v>-107546.01000000001</v>
      </c>
      <c r="J384" s="9" t="str">
        <f>IF(fact_trades[[#This Row],[P&amp;L AMT]]&lt;0,"LOSS","PROFIT")</f>
        <v>LOSS</v>
      </c>
      <c r="K384">
        <f>IF(fact_trades[[#This Row],[side]]="BUY",fact_trades[[#This Row],[quantity]],-fact_trades[[#This Row],[quantity]])</f>
        <v>473</v>
      </c>
      <c r="L384">
        <v>227.37</v>
      </c>
      <c r="M384">
        <v>53.77</v>
      </c>
      <c r="N384" t="s">
        <v>72</v>
      </c>
      <c r="O384" t="s">
        <v>75</v>
      </c>
      <c r="P384" s="1">
        <v>45733</v>
      </c>
      <c r="Q384">
        <v>76</v>
      </c>
      <c r="R384" t="b">
        <v>0</v>
      </c>
      <c r="S384" t="b">
        <v>0</v>
      </c>
      <c r="T384" t="b">
        <v>0</v>
      </c>
      <c r="U384" t="b">
        <v>0</v>
      </c>
    </row>
    <row r="385" spans="1:21" x14ac:dyDescent="0.3">
      <c r="A385" t="s">
        <v>975</v>
      </c>
      <c r="B385" t="s">
        <v>398</v>
      </c>
      <c r="C385" s="2">
        <v>45743.019444444442</v>
      </c>
      <c r="D385" s="2" t="s">
        <v>1216</v>
      </c>
      <c r="E385" t="s">
        <v>21</v>
      </c>
      <c r="F385" t="s">
        <v>49</v>
      </c>
      <c r="G385">
        <v>337</v>
      </c>
      <c r="H385" s="9">
        <f>fact_trades[[#This Row],[quantity]]*fact_trades[[#This Row],[price]]</f>
        <v>78965.84</v>
      </c>
      <c r="I385" s="9">
        <f>IF(fact_trades[[#This Row],[side]]="BUY",-fact_trades[[#This Row],[Transaction_value]],fact_trades[[#This Row],[Transaction_value]])</f>
        <v>78965.84</v>
      </c>
      <c r="J385" s="9" t="str">
        <f>IF(fact_trades[[#This Row],[P&amp;L AMT]]&lt;0,"LOSS","PROFIT")</f>
        <v>PROFIT</v>
      </c>
      <c r="K385">
        <f>IF(fact_trades[[#This Row],[side]]="BUY",fact_trades[[#This Row],[quantity]],-fact_trades[[#This Row],[quantity]])</f>
        <v>-337</v>
      </c>
      <c r="L385">
        <v>234.32</v>
      </c>
      <c r="M385">
        <v>39.479999999999997</v>
      </c>
      <c r="N385" t="s">
        <v>103</v>
      </c>
      <c r="O385" t="s">
        <v>88</v>
      </c>
      <c r="P385" s="1">
        <v>45755</v>
      </c>
      <c r="Q385">
        <v>98</v>
      </c>
      <c r="R385" t="b">
        <v>0</v>
      </c>
      <c r="S385" t="b">
        <v>0</v>
      </c>
      <c r="T385" t="b">
        <v>0</v>
      </c>
      <c r="U385" t="b">
        <v>0</v>
      </c>
    </row>
    <row r="386" spans="1:21" x14ac:dyDescent="0.3">
      <c r="A386" t="s">
        <v>976</v>
      </c>
      <c r="B386" t="s">
        <v>511</v>
      </c>
      <c r="C386" s="2">
        <v>45771.004166666666</v>
      </c>
      <c r="D386" s="2" t="s">
        <v>1216</v>
      </c>
      <c r="E386" t="s">
        <v>21</v>
      </c>
      <c r="F386" t="s">
        <v>49</v>
      </c>
      <c r="G386">
        <v>372</v>
      </c>
      <c r="H386" s="9">
        <f>fact_trades[[#This Row],[quantity]]*fact_trades[[#This Row],[price]]</f>
        <v>90715.92</v>
      </c>
      <c r="I386" s="9">
        <f>IF(fact_trades[[#This Row],[side]]="BUY",-fact_trades[[#This Row],[Transaction_value]],fact_trades[[#This Row],[Transaction_value]])</f>
        <v>90715.92</v>
      </c>
      <c r="J386" s="9" t="str">
        <f>IF(fact_trades[[#This Row],[P&amp;L AMT]]&lt;0,"LOSS","PROFIT")</f>
        <v>PROFIT</v>
      </c>
      <c r="K386">
        <f>IF(fact_trades[[#This Row],[side]]="BUY",fact_trades[[#This Row],[quantity]],-fact_trades[[#This Row],[quantity]])</f>
        <v>-372</v>
      </c>
      <c r="L386">
        <v>243.86</v>
      </c>
      <c r="M386">
        <v>45.36</v>
      </c>
      <c r="N386" t="s">
        <v>165</v>
      </c>
      <c r="O386" t="s">
        <v>67</v>
      </c>
      <c r="P386" s="1">
        <v>45806</v>
      </c>
      <c r="Q386">
        <v>149</v>
      </c>
      <c r="R386" t="b">
        <v>0</v>
      </c>
      <c r="S386" t="b">
        <v>0</v>
      </c>
      <c r="T386" t="b">
        <v>0</v>
      </c>
      <c r="U386" t="b">
        <v>0</v>
      </c>
    </row>
    <row r="387" spans="1:21" x14ac:dyDescent="0.3">
      <c r="A387" t="s">
        <v>977</v>
      </c>
      <c r="B387" t="s">
        <v>467</v>
      </c>
      <c r="C387" s="2">
        <v>45779.012499999997</v>
      </c>
      <c r="D387" s="2" t="s">
        <v>1218</v>
      </c>
      <c r="E387" t="s">
        <v>18</v>
      </c>
      <c r="F387" t="s">
        <v>41</v>
      </c>
      <c r="G387">
        <v>715</v>
      </c>
      <c r="H387" s="9">
        <f>fact_trades[[#This Row],[quantity]]*fact_trades[[#This Row],[price]]</f>
        <v>1511667.2999999998</v>
      </c>
      <c r="I387" s="9">
        <f>IF(fact_trades[[#This Row],[side]]="BUY",-fact_trades[[#This Row],[Transaction_value]],fact_trades[[#This Row],[Transaction_value]])</f>
        <v>-1511667.2999999998</v>
      </c>
      <c r="J387" s="9" t="str">
        <f>IF(fact_trades[[#This Row],[P&amp;L AMT]]&lt;0,"LOSS","PROFIT")</f>
        <v>LOSS</v>
      </c>
      <c r="K387">
        <f>IF(fact_trades[[#This Row],[side]]="BUY",fact_trades[[#This Row],[quantity]],-fact_trades[[#This Row],[quantity]])</f>
        <v>715</v>
      </c>
      <c r="L387">
        <v>2114.2199999999998</v>
      </c>
      <c r="M387">
        <v>755.83</v>
      </c>
      <c r="N387" t="s">
        <v>165</v>
      </c>
      <c r="O387" t="s">
        <v>53</v>
      </c>
      <c r="P387" s="1">
        <v>45832</v>
      </c>
      <c r="Q387">
        <v>175</v>
      </c>
      <c r="R387" t="b">
        <v>0</v>
      </c>
      <c r="S387" t="b">
        <v>0</v>
      </c>
      <c r="T387" t="b">
        <v>0</v>
      </c>
      <c r="U387" t="b">
        <v>0</v>
      </c>
    </row>
    <row r="388" spans="1:21" x14ac:dyDescent="0.3">
      <c r="A388" t="s">
        <v>978</v>
      </c>
      <c r="B388" t="s">
        <v>448</v>
      </c>
      <c r="C388" s="2">
        <v>45832.013888888891</v>
      </c>
      <c r="D388" s="2" t="s">
        <v>1214</v>
      </c>
      <c r="E388" t="s">
        <v>21</v>
      </c>
      <c r="F388" t="s">
        <v>49</v>
      </c>
      <c r="G388">
        <v>403</v>
      </c>
      <c r="H388" s="9">
        <f>fact_trades[[#This Row],[quantity]]*fact_trades[[#This Row],[price]]</f>
        <v>86322.599999999991</v>
      </c>
      <c r="I388" s="9">
        <f>IF(fact_trades[[#This Row],[side]]="BUY",-fact_trades[[#This Row],[Transaction_value]],fact_trades[[#This Row],[Transaction_value]])</f>
        <v>86322.599999999991</v>
      </c>
      <c r="J388" s="9" t="str">
        <f>IF(fact_trades[[#This Row],[P&amp;L AMT]]&lt;0,"LOSS","PROFIT")</f>
        <v>PROFIT</v>
      </c>
      <c r="K388">
        <f>IF(fact_trades[[#This Row],[side]]="BUY",fact_trades[[#This Row],[quantity]],-fact_trades[[#This Row],[quantity]])</f>
        <v>-403</v>
      </c>
      <c r="L388">
        <v>214.2</v>
      </c>
      <c r="M388">
        <v>43.16</v>
      </c>
      <c r="N388" t="s">
        <v>64</v>
      </c>
      <c r="O388" t="s">
        <v>56</v>
      </c>
      <c r="P388" s="1">
        <v>45789</v>
      </c>
      <c r="Q388">
        <v>132</v>
      </c>
      <c r="R388" t="b">
        <v>0</v>
      </c>
      <c r="S388" t="b">
        <v>0</v>
      </c>
      <c r="T388" t="b">
        <v>0</v>
      </c>
      <c r="U388" t="b">
        <v>0</v>
      </c>
    </row>
    <row r="389" spans="1:21" x14ac:dyDescent="0.3">
      <c r="A389" t="s">
        <v>979</v>
      </c>
      <c r="B389" t="s">
        <v>323</v>
      </c>
      <c r="C389" s="2">
        <v>45824.00277777778</v>
      </c>
      <c r="D389" s="2" t="s">
        <v>1215</v>
      </c>
      <c r="E389" t="s">
        <v>23</v>
      </c>
      <c r="F389" t="s">
        <v>49</v>
      </c>
      <c r="G389">
        <v>171</v>
      </c>
      <c r="H389" s="9">
        <f>fact_trades[[#This Row],[quantity]]*fact_trades[[#This Row],[price]]</f>
        <v>233751.87</v>
      </c>
      <c r="I389" s="9">
        <f>IF(fact_trades[[#This Row],[side]]="BUY",-fact_trades[[#This Row],[Transaction_value]],fact_trades[[#This Row],[Transaction_value]])</f>
        <v>233751.87</v>
      </c>
      <c r="J389" s="9" t="str">
        <f>IF(fact_trades[[#This Row],[P&amp;L AMT]]&lt;0,"LOSS","PROFIT")</f>
        <v>PROFIT</v>
      </c>
      <c r="K389">
        <f>IF(fact_trades[[#This Row],[side]]="BUY",fact_trades[[#This Row],[quantity]],-fact_trades[[#This Row],[quantity]])</f>
        <v>-171</v>
      </c>
      <c r="L389">
        <v>1366.97</v>
      </c>
      <c r="M389">
        <v>116.88</v>
      </c>
      <c r="N389" t="s">
        <v>100</v>
      </c>
      <c r="O389" t="s">
        <v>56</v>
      </c>
      <c r="P389" s="1">
        <v>45728</v>
      </c>
      <c r="Q389">
        <v>71</v>
      </c>
      <c r="R389" t="b">
        <v>0</v>
      </c>
      <c r="S389" t="b">
        <v>0</v>
      </c>
      <c r="T389" t="b">
        <v>0</v>
      </c>
      <c r="U389" t="b">
        <v>0</v>
      </c>
    </row>
    <row r="390" spans="1:21" x14ac:dyDescent="0.3">
      <c r="A390" t="s">
        <v>980</v>
      </c>
      <c r="B390" t="s">
        <v>512</v>
      </c>
      <c r="C390" s="2">
        <v>45755.018750000003</v>
      </c>
      <c r="D390" s="2" t="s">
        <v>1214</v>
      </c>
      <c r="E390" t="s">
        <v>17</v>
      </c>
      <c r="F390" t="s">
        <v>41</v>
      </c>
      <c r="G390">
        <v>814</v>
      </c>
      <c r="H390" s="9">
        <f>fact_trades[[#This Row],[quantity]]*fact_trades[[#This Row],[price]]</f>
        <v>1067105.1600000001</v>
      </c>
      <c r="I390" s="9">
        <f>IF(fact_trades[[#This Row],[side]]="BUY",-fact_trades[[#This Row],[Transaction_value]],fact_trades[[#This Row],[Transaction_value]])</f>
        <v>-1067105.1600000001</v>
      </c>
      <c r="J390" s="9" t="str">
        <f>IF(fact_trades[[#This Row],[P&amp;L AMT]]&lt;0,"LOSS","PROFIT")</f>
        <v>LOSS</v>
      </c>
      <c r="K390">
        <f>IF(fact_trades[[#This Row],[side]]="BUY",fact_trades[[#This Row],[quantity]],-fact_trades[[#This Row],[quantity]])</f>
        <v>814</v>
      </c>
      <c r="L390">
        <v>1310.94</v>
      </c>
      <c r="M390">
        <v>533.54999999999995</v>
      </c>
      <c r="N390" t="s">
        <v>44</v>
      </c>
      <c r="O390" t="s">
        <v>45</v>
      </c>
      <c r="P390" s="1">
        <v>45691</v>
      </c>
      <c r="Q390">
        <v>34</v>
      </c>
      <c r="R390" t="b">
        <v>0</v>
      </c>
      <c r="S390" t="b">
        <v>0</v>
      </c>
      <c r="T390" t="b">
        <v>0</v>
      </c>
      <c r="U390" t="b">
        <v>0</v>
      </c>
    </row>
    <row r="391" spans="1:21" x14ac:dyDescent="0.3">
      <c r="A391" t="s">
        <v>981</v>
      </c>
      <c r="B391" t="s">
        <v>95</v>
      </c>
      <c r="C391" s="2">
        <v>45667.038888888892</v>
      </c>
      <c r="D391" s="2" t="s">
        <v>1218</v>
      </c>
      <c r="E391" t="s">
        <v>22</v>
      </c>
      <c r="F391" t="s">
        <v>49</v>
      </c>
      <c r="G391">
        <v>675</v>
      </c>
      <c r="H391" s="9">
        <f>fact_trades[[#This Row],[quantity]]*fact_trades[[#This Row],[price]]</f>
        <v>324364.5</v>
      </c>
      <c r="I391" s="9">
        <f>IF(fact_trades[[#This Row],[side]]="BUY",-fact_trades[[#This Row],[Transaction_value]],fact_trades[[#This Row],[Transaction_value]])</f>
        <v>324364.5</v>
      </c>
      <c r="J391" s="9" t="str">
        <f>IF(fact_trades[[#This Row],[P&amp;L AMT]]&lt;0,"LOSS","PROFIT")</f>
        <v>PROFIT</v>
      </c>
      <c r="K391">
        <f>IF(fact_trades[[#This Row],[side]]="BUY",fact_trades[[#This Row],[quantity]],-fact_trades[[#This Row],[quantity]])</f>
        <v>-675</v>
      </c>
      <c r="L391">
        <v>480.54</v>
      </c>
      <c r="M391">
        <v>162.18</v>
      </c>
      <c r="N391" t="s">
        <v>162</v>
      </c>
      <c r="O391" t="s">
        <v>45</v>
      </c>
      <c r="P391" s="1">
        <v>45695</v>
      </c>
      <c r="Q391">
        <v>38</v>
      </c>
      <c r="R391" t="b">
        <v>0</v>
      </c>
      <c r="S391" t="b">
        <v>0</v>
      </c>
      <c r="T391" t="b">
        <v>0</v>
      </c>
      <c r="U391" t="b">
        <v>0</v>
      </c>
    </row>
    <row r="392" spans="1:21" x14ac:dyDescent="0.3">
      <c r="A392" t="s">
        <v>982</v>
      </c>
      <c r="B392" t="s">
        <v>522</v>
      </c>
      <c r="C392" s="2">
        <v>45728.040972222225</v>
      </c>
      <c r="D392" s="2" t="s">
        <v>1217</v>
      </c>
      <c r="E392" t="s">
        <v>16</v>
      </c>
      <c r="F392" t="s">
        <v>49</v>
      </c>
      <c r="G392">
        <v>113</v>
      </c>
      <c r="H392" s="9">
        <f>fact_trades[[#This Row],[quantity]]*fact_trades[[#This Row],[price]]</f>
        <v>86834.85</v>
      </c>
      <c r="I392" s="9">
        <f>IF(fact_trades[[#This Row],[side]]="BUY",-fact_trades[[#This Row],[Transaction_value]],fact_trades[[#This Row],[Transaction_value]])</f>
        <v>86834.85</v>
      </c>
      <c r="J392" s="9" t="str">
        <f>IF(fact_trades[[#This Row],[P&amp;L AMT]]&lt;0,"LOSS","PROFIT")</f>
        <v>PROFIT</v>
      </c>
      <c r="K392">
        <f>IF(fact_trades[[#This Row],[side]]="BUY",fact_trades[[#This Row],[quantity]],-fact_trades[[#This Row],[quantity]])</f>
        <v>-113</v>
      </c>
      <c r="L392">
        <v>768.45</v>
      </c>
      <c r="M392">
        <v>43.42</v>
      </c>
      <c r="N392" t="s">
        <v>64</v>
      </c>
      <c r="O392" t="s">
        <v>67</v>
      </c>
      <c r="P392" s="1">
        <v>45824</v>
      </c>
      <c r="Q392">
        <v>167</v>
      </c>
      <c r="R392" t="b">
        <v>0</v>
      </c>
      <c r="S392" t="b">
        <v>0</v>
      </c>
      <c r="T392" t="b">
        <v>0</v>
      </c>
      <c r="U392" t="b">
        <v>0</v>
      </c>
    </row>
    <row r="393" spans="1:21" x14ac:dyDescent="0.3">
      <c r="A393" t="s">
        <v>983</v>
      </c>
      <c r="B393" t="s">
        <v>542</v>
      </c>
      <c r="C393" s="2">
        <v>45742.007638888892</v>
      </c>
      <c r="D393" s="2" t="s">
        <v>1217</v>
      </c>
      <c r="E393" t="s">
        <v>19</v>
      </c>
      <c r="F393" t="s">
        <v>41</v>
      </c>
      <c r="G393">
        <v>925</v>
      </c>
      <c r="H393" s="9">
        <f>fact_trades[[#This Row],[quantity]]*fact_trades[[#This Row],[price]]</f>
        <v>581880.5</v>
      </c>
      <c r="I393" s="9">
        <f>IF(fact_trades[[#This Row],[side]]="BUY",-fact_trades[[#This Row],[Transaction_value]],fact_trades[[#This Row],[Transaction_value]])</f>
        <v>-581880.5</v>
      </c>
      <c r="J393" s="9" t="str">
        <f>IF(fact_trades[[#This Row],[P&amp;L AMT]]&lt;0,"LOSS","PROFIT")</f>
        <v>LOSS</v>
      </c>
      <c r="K393">
        <f>IF(fact_trades[[#This Row],[side]]="BUY",fact_trades[[#This Row],[quantity]],-fact_trades[[#This Row],[quantity]])</f>
        <v>925</v>
      </c>
      <c r="L393">
        <v>629.05999999999995</v>
      </c>
      <c r="M393">
        <v>290.94</v>
      </c>
      <c r="N393" t="s">
        <v>47</v>
      </c>
      <c r="O393" t="s">
        <v>53</v>
      </c>
      <c r="P393" s="1">
        <v>45804</v>
      </c>
      <c r="Q393">
        <v>147</v>
      </c>
      <c r="R393" t="b">
        <v>0</v>
      </c>
      <c r="S393" t="b">
        <v>0</v>
      </c>
      <c r="T393" t="b">
        <v>0</v>
      </c>
      <c r="U393" t="b">
        <v>0</v>
      </c>
    </row>
    <row r="394" spans="1:21" x14ac:dyDescent="0.3">
      <c r="A394" t="s">
        <v>984</v>
      </c>
      <c r="B394" t="s">
        <v>370</v>
      </c>
      <c r="C394" s="2">
        <v>45702.03402777778</v>
      </c>
      <c r="D394" s="2" t="s">
        <v>1218</v>
      </c>
      <c r="E394" t="s">
        <v>21</v>
      </c>
      <c r="F394" t="s">
        <v>49</v>
      </c>
      <c r="G394">
        <v>363</v>
      </c>
      <c r="H394" s="9">
        <f>fact_trades[[#This Row],[quantity]]*fact_trades[[#This Row],[price]]</f>
        <v>84321.27</v>
      </c>
      <c r="I394" s="9">
        <f>IF(fact_trades[[#This Row],[side]]="BUY",-fact_trades[[#This Row],[Transaction_value]],fact_trades[[#This Row],[Transaction_value]])</f>
        <v>84321.27</v>
      </c>
      <c r="J394" s="9" t="str">
        <f>IF(fact_trades[[#This Row],[P&amp;L AMT]]&lt;0,"LOSS","PROFIT")</f>
        <v>PROFIT</v>
      </c>
      <c r="K394">
        <f>IF(fact_trades[[#This Row],[side]]="BUY",fact_trades[[#This Row],[quantity]],-fact_trades[[#This Row],[quantity]])</f>
        <v>-363</v>
      </c>
      <c r="L394">
        <v>232.29</v>
      </c>
      <c r="M394">
        <v>42.16</v>
      </c>
      <c r="N394" t="s">
        <v>156</v>
      </c>
      <c r="O394" t="s">
        <v>94</v>
      </c>
      <c r="P394" s="1">
        <v>45692</v>
      </c>
      <c r="Q394">
        <v>35</v>
      </c>
      <c r="R394" t="b">
        <v>0</v>
      </c>
      <c r="S394" t="b">
        <v>0</v>
      </c>
      <c r="T394" t="b">
        <v>0</v>
      </c>
      <c r="U394" t="b">
        <v>0</v>
      </c>
    </row>
    <row r="395" spans="1:21" x14ac:dyDescent="0.3">
      <c r="A395" t="s">
        <v>985</v>
      </c>
      <c r="B395" t="s">
        <v>492</v>
      </c>
      <c r="C395" s="2">
        <v>45695.00277777778</v>
      </c>
      <c r="D395" s="2" t="s">
        <v>1218</v>
      </c>
      <c r="E395" t="s">
        <v>17</v>
      </c>
      <c r="F395" t="s">
        <v>49</v>
      </c>
      <c r="G395">
        <v>744</v>
      </c>
      <c r="H395" s="9">
        <f>fact_trades[[#This Row],[quantity]]*fact_trades[[#This Row],[price]]</f>
        <v>908029.68</v>
      </c>
      <c r="I395" s="9">
        <f>IF(fact_trades[[#This Row],[side]]="BUY",-fact_trades[[#This Row],[Transaction_value]],fact_trades[[#This Row],[Transaction_value]])</f>
        <v>908029.68</v>
      </c>
      <c r="J395" s="9" t="str">
        <f>IF(fact_trades[[#This Row],[P&amp;L AMT]]&lt;0,"LOSS","PROFIT")</f>
        <v>PROFIT</v>
      </c>
      <c r="K395">
        <f>IF(fact_trades[[#This Row],[side]]="BUY",fact_trades[[#This Row],[quantity]],-fact_trades[[#This Row],[quantity]])</f>
        <v>-744</v>
      </c>
      <c r="L395">
        <v>1220.47</v>
      </c>
      <c r="M395">
        <v>454.01</v>
      </c>
      <c r="N395" t="s">
        <v>82</v>
      </c>
      <c r="O395" t="s">
        <v>109</v>
      </c>
      <c r="P395" s="1">
        <v>45758</v>
      </c>
      <c r="Q395">
        <v>101</v>
      </c>
      <c r="R395" t="b">
        <v>0</v>
      </c>
      <c r="S395" t="b">
        <v>0</v>
      </c>
      <c r="T395" t="b">
        <v>0</v>
      </c>
      <c r="U395" t="b">
        <v>0</v>
      </c>
    </row>
    <row r="396" spans="1:21" x14ac:dyDescent="0.3">
      <c r="A396" t="s">
        <v>986</v>
      </c>
      <c r="B396" t="s">
        <v>477</v>
      </c>
      <c r="C396" s="2">
        <v>45695.023611111108</v>
      </c>
      <c r="D396" s="2" t="s">
        <v>1218</v>
      </c>
      <c r="E396" t="s">
        <v>21</v>
      </c>
      <c r="F396" t="s">
        <v>49</v>
      </c>
      <c r="G396">
        <v>819</v>
      </c>
      <c r="H396" s="9">
        <f>fact_trades[[#This Row],[quantity]]*fact_trades[[#This Row],[price]]</f>
        <v>192653.37</v>
      </c>
      <c r="I396" s="9">
        <f>IF(fact_trades[[#This Row],[side]]="BUY",-fact_trades[[#This Row],[Transaction_value]],fact_trades[[#This Row],[Transaction_value]])</f>
        <v>192653.37</v>
      </c>
      <c r="J396" s="9" t="str">
        <f>IF(fact_trades[[#This Row],[P&amp;L AMT]]&lt;0,"LOSS","PROFIT")</f>
        <v>PROFIT</v>
      </c>
      <c r="K396">
        <f>IF(fact_trades[[#This Row],[side]]="BUY",fact_trades[[#This Row],[quantity]],-fact_trades[[#This Row],[quantity]])</f>
        <v>-819</v>
      </c>
      <c r="L396">
        <v>235.23</v>
      </c>
      <c r="M396">
        <v>96.33</v>
      </c>
      <c r="N396" t="s">
        <v>55</v>
      </c>
      <c r="O396" t="s">
        <v>61</v>
      </c>
      <c r="P396" s="1">
        <v>45740</v>
      </c>
      <c r="Q396">
        <v>83</v>
      </c>
      <c r="R396" t="b">
        <v>0</v>
      </c>
      <c r="S396" t="b">
        <v>0</v>
      </c>
      <c r="T396" t="b">
        <v>0</v>
      </c>
      <c r="U396" t="b">
        <v>0</v>
      </c>
    </row>
    <row r="397" spans="1:21" x14ac:dyDescent="0.3">
      <c r="A397" t="s">
        <v>987</v>
      </c>
      <c r="B397" t="s">
        <v>195</v>
      </c>
      <c r="C397" s="2">
        <v>45740.029861111114</v>
      </c>
      <c r="D397" s="2" t="s">
        <v>1215</v>
      </c>
      <c r="E397" t="s">
        <v>19</v>
      </c>
      <c r="F397" t="s">
        <v>49</v>
      </c>
      <c r="G397">
        <v>955</v>
      </c>
      <c r="H397" s="9">
        <f>fact_trades[[#This Row],[quantity]]*fact_trades[[#This Row],[price]]</f>
        <v>602223</v>
      </c>
      <c r="I397" s="9">
        <f>IF(fact_trades[[#This Row],[side]]="BUY",-fact_trades[[#This Row],[Transaction_value]],fact_trades[[#This Row],[Transaction_value]])</f>
        <v>602223</v>
      </c>
      <c r="J397" s="9" t="str">
        <f>IF(fact_trades[[#This Row],[P&amp;L AMT]]&lt;0,"LOSS","PROFIT")</f>
        <v>PROFIT</v>
      </c>
      <c r="K397">
        <f>IF(fact_trades[[#This Row],[side]]="BUY",fact_trades[[#This Row],[quantity]],-fact_trades[[#This Row],[quantity]])</f>
        <v>-955</v>
      </c>
      <c r="L397">
        <v>630.6</v>
      </c>
      <c r="M397">
        <v>301.11</v>
      </c>
      <c r="N397" t="s">
        <v>121</v>
      </c>
      <c r="O397" t="s">
        <v>75</v>
      </c>
      <c r="P397" s="1">
        <v>45799</v>
      </c>
      <c r="Q397">
        <v>142</v>
      </c>
      <c r="R397" t="b">
        <v>0</v>
      </c>
      <c r="S397" t="b">
        <v>0</v>
      </c>
      <c r="T397" t="b">
        <v>0</v>
      </c>
      <c r="U397" t="b">
        <v>0</v>
      </c>
    </row>
    <row r="398" spans="1:21" x14ac:dyDescent="0.3">
      <c r="A398" t="s">
        <v>988</v>
      </c>
      <c r="B398" t="s">
        <v>363</v>
      </c>
      <c r="C398" s="2">
        <v>45708.029861111114</v>
      </c>
      <c r="D398" s="2" t="s">
        <v>1216</v>
      </c>
      <c r="E398" t="s">
        <v>19</v>
      </c>
      <c r="F398" t="s">
        <v>49</v>
      </c>
      <c r="G398">
        <v>906</v>
      </c>
      <c r="H398" s="9">
        <f>fact_trades[[#This Row],[quantity]]*fact_trades[[#This Row],[price]]</f>
        <v>568333.79999999993</v>
      </c>
      <c r="I398" s="9">
        <f>IF(fact_trades[[#This Row],[side]]="BUY",-fact_trades[[#This Row],[Transaction_value]],fact_trades[[#This Row],[Transaction_value]])</f>
        <v>568333.79999999993</v>
      </c>
      <c r="J398" s="9" t="str">
        <f>IF(fact_trades[[#This Row],[P&amp;L AMT]]&lt;0,"LOSS","PROFIT")</f>
        <v>PROFIT</v>
      </c>
      <c r="K398">
        <f>IF(fact_trades[[#This Row],[side]]="BUY",fact_trades[[#This Row],[quantity]],-fact_trades[[#This Row],[quantity]])</f>
        <v>-906</v>
      </c>
      <c r="L398">
        <v>627.29999999999995</v>
      </c>
      <c r="M398">
        <v>284.17</v>
      </c>
      <c r="N398" t="s">
        <v>187</v>
      </c>
      <c r="O398" t="s">
        <v>53</v>
      </c>
      <c r="P398" s="1">
        <v>45670</v>
      </c>
      <c r="Q398">
        <v>13</v>
      </c>
      <c r="R398" t="b">
        <v>0</v>
      </c>
      <c r="S398" t="b">
        <v>0</v>
      </c>
      <c r="T398" t="b">
        <v>0</v>
      </c>
      <c r="U398" t="b">
        <v>0</v>
      </c>
    </row>
    <row r="399" spans="1:21" x14ac:dyDescent="0.3">
      <c r="A399" t="s">
        <v>989</v>
      </c>
      <c r="B399" t="s">
        <v>276</v>
      </c>
      <c r="C399" s="2">
        <v>45687.03125</v>
      </c>
      <c r="D399" s="2" t="s">
        <v>1216</v>
      </c>
      <c r="E399" t="s">
        <v>16</v>
      </c>
      <c r="F399" t="s">
        <v>41</v>
      </c>
      <c r="G399">
        <v>847</v>
      </c>
      <c r="H399" s="9">
        <f>fact_trades[[#This Row],[quantity]]*fact_trades[[#This Row],[price]]</f>
        <v>640171.06999999995</v>
      </c>
      <c r="I399" s="9">
        <f>IF(fact_trades[[#This Row],[side]]="BUY",-fact_trades[[#This Row],[Transaction_value]],fact_trades[[#This Row],[Transaction_value]])</f>
        <v>-640171.06999999995</v>
      </c>
      <c r="J399" s="9" t="str">
        <f>IF(fact_trades[[#This Row],[P&amp;L AMT]]&lt;0,"LOSS","PROFIT")</f>
        <v>LOSS</v>
      </c>
      <c r="K399">
        <f>IF(fact_trades[[#This Row],[side]]="BUY",fact_trades[[#This Row],[quantity]],-fact_trades[[#This Row],[quantity]])</f>
        <v>847</v>
      </c>
      <c r="L399">
        <v>755.81</v>
      </c>
      <c r="M399">
        <v>320.08999999999997</v>
      </c>
      <c r="N399" t="s">
        <v>165</v>
      </c>
      <c r="O399" t="s">
        <v>75</v>
      </c>
      <c r="P399" s="1">
        <v>45666</v>
      </c>
      <c r="Q399">
        <v>9</v>
      </c>
      <c r="R399" t="b">
        <v>0</v>
      </c>
      <c r="S399" t="b">
        <v>0</v>
      </c>
      <c r="T399" t="b">
        <v>0</v>
      </c>
      <c r="U399" t="b">
        <v>0</v>
      </c>
    </row>
    <row r="400" spans="1:21" x14ac:dyDescent="0.3">
      <c r="A400" t="s">
        <v>990</v>
      </c>
      <c r="B400" t="s">
        <v>423</v>
      </c>
      <c r="C400" s="2">
        <v>45658.001388888886</v>
      </c>
      <c r="D400" s="2" t="s">
        <v>1217</v>
      </c>
      <c r="E400" t="s">
        <v>16</v>
      </c>
      <c r="F400" t="s">
        <v>49</v>
      </c>
      <c r="G400">
        <v>766</v>
      </c>
      <c r="H400" s="9">
        <f>fact_trades[[#This Row],[quantity]]*fact_trades[[#This Row],[price]]</f>
        <v>611850.16</v>
      </c>
      <c r="I400" s="9">
        <f>IF(fact_trades[[#This Row],[side]]="BUY",-fact_trades[[#This Row],[Transaction_value]],fact_trades[[#This Row],[Transaction_value]])</f>
        <v>611850.16</v>
      </c>
      <c r="J400" s="9" t="str">
        <f>IF(fact_trades[[#This Row],[P&amp;L AMT]]&lt;0,"LOSS","PROFIT")</f>
        <v>PROFIT</v>
      </c>
      <c r="K400">
        <f>IF(fact_trades[[#This Row],[side]]="BUY",fact_trades[[#This Row],[quantity]],-fact_trades[[#This Row],[quantity]])</f>
        <v>-766</v>
      </c>
      <c r="L400">
        <v>798.76</v>
      </c>
      <c r="M400">
        <v>305.93</v>
      </c>
      <c r="N400" t="s">
        <v>84</v>
      </c>
      <c r="O400" t="s">
        <v>67</v>
      </c>
      <c r="P400" s="1">
        <v>45730</v>
      </c>
      <c r="Q400">
        <v>73</v>
      </c>
      <c r="R400" t="b">
        <v>0</v>
      </c>
      <c r="S400" t="b">
        <v>0</v>
      </c>
      <c r="T400" t="b">
        <v>0</v>
      </c>
      <c r="U400" t="b">
        <v>0</v>
      </c>
    </row>
    <row r="401" spans="1:21" x14ac:dyDescent="0.3">
      <c r="A401" t="s">
        <v>991</v>
      </c>
      <c r="B401" t="s">
        <v>209</v>
      </c>
      <c r="C401" s="2">
        <v>45828.004861111112</v>
      </c>
      <c r="D401" s="2" t="s">
        <v>1218</v>
      </c>
      <c r="E401" t="s">
        <v>18</v>
      </c>
      <c r="F401" t="s">
        <v>41</v>
      </c>
      <c r="G401">
        <v>148</v>
      </c>
      <c r="H401" s="9">
        <f>fact_trades[[#This Row],[quantity]]*fact_trades[[#This Row],[price]]</f>
        <v>321507.8</v>
      </c>
      <c r="I401" s="9">
        <f>IF(fact_trades[[#This Row],[side]]="BUY",-fact_trades[[#This Row],[Transaction_value]],fact_trades[[#This Row],[Transaction_value]])</f>
        <v>-321507.8</v>
      </c>
      <c r="J401" s="9" t="str">
        <f>IF(fact_trades[[#This Row],[P&amp;L AMT]]&lt;0,"LOSS","PROFIT")</f>
        <v>LOSS</v>
      </c>
      <c r="K401">
        <f>IF(fact_trades[[#This Row],[side]]="BUY",fact_trades[[#This Row],[quantity]],-fact_trades[[#This Row],[quantity]])</f>
        <v>148</v>
      </c>
      <c r="L401">
        <v>2172.35</v>
      </c>
      <c r="M401">
        <v>160.75</v>
      </c>
      <c r="N401" t="s">
        <v>52</v>
      </c>
      <c r="O401" t="s">
        <v>75</v>
      </c>
      <c r="P401" s="1">
        <v>45666</v>
      </c>
      <c r="Q401">
        <v>9</v>
      </c>
      <c r="R401" t="b">
        <v>0</v>
      </c>
      <c r="S401" t="b">
        <v>0</v>
      </c>
      <c r="T401" t="b">
        <v>0</v>
      </c>
      <c r="U401" t="b">
        <v>0</v>
      </c>
    </row>
    <row r="402" spans="1:21" x14ac:dyDescent="0.3">
      <c r="A402" t="s">
        <v>992</v>
      </c>
      <c r="B402" t="s">
        <v>541</v>
      </c>
      <c r="C402" s="2">
        <v>45761.036805555559</v>
      </c>
      <c r="D402" s="2" t="s">
        <v>1215</v>
      </c>
      <c r="E402" t="s">
        <v>22</v>
      </c>
      <c r="F402" t="s">
        <v>41</v>
      </c>
      <c r="G402">
        <v>363</v>
      </c>
      <c r="H402" s="9">
        <f>fact_trades[[#This Row],[quantity]]*fact_trades[[#This Row],[price]]</f>
        <v>207004.38</v>
      </c>
      <c r="I402" s="9">
        <f>IF(fact_trades[[#This Row],[side]]="BUY",-fact_trades[[#This Row],[Transaction_value]],fact_trades[[#This Row],[Transaction_value]])</f>
        <v>-207004.38</v>
      </c>
      <c r="J402" s="9" t="str">
        <f>IF(fact_trades[[#This Row],[P&amp;L AMT]]&lt;0,"LOSS","PROFIT")</f>
        <v>LOSS</v>
      </c>
      <c r="K402">
        <f>IF(fact_trades[[#This Row],[side]]="BUY",fact_trades[[#This Row],[quantity]],-fact_trades[[#This Row],[quantity]])</f>
        <v>363</v>
      </c>
      <c r="L402">
        <v>570.26</v>
      </c>
      <c r="M402">
        <v>103.5</v>
      </c>
      <c r="N402" t="s">
        <v>187</v>
      </c>
      <c r="O402" t="s">
        <v>73</v>
      </c>
      <c r="P402" s="1">
        <v>45790</v>
      </c>
      <c r="Q402">
        <v>133</v>
      </c>
      <c r="R402" t="b">
        <v>0</v>
      </c>
      <c r="S402" t="b">
        <v>0</v>
      </c>
      <c r="T402" t="b">
        <v>0</v>
      </c>
      <c r="U402" t="b">
        <v>0</v>
      </c>
    </row>
    <row r="403" spans="1:21" x14ac:dyDescent="0.3">
      <c r="A403" t="s">
        <v>993</v>
      </c>
      <c r="B403" t="s">
        <v>265</v>
      </c>
      <c r="C403" s="2">
        <v>45800.013888888891</v>
      </c>
      <c r="D403" s="2" t="s">
        <v>1218</v>
      </c>
      <c r="E403" t="s">
        <v>16</v>
      </c>
      <c r="F403" t="s">
        <v>49</v>
      </c>
      <c r="G403">
        <v>154</v>
      </c>
      <c r="H403" s="9">
        <f>fact_trades[[#This Row],[quantity]]*fact_trades[[#This Row],[price]]</f>
        <v>123929.96</v>
      </c>
      <c r="I403" s="9">
        <f>IF(fact_trades[[#This Row],[side]]="BUY",-fact_trades[[#This Row],[Transaction_value]],fact_trades[[#This Row],[Transaction_value]])</f>
        <v>123929.96</v>
      </c>
      <c r="J403" s="9" t="str">
        <f>IF(fact_trades[[#This Row],[P&amp;L AMT]]&lt;0,"LOSS","PROFIT")</f>
        <v>PROFIT</v>
      </c>
      <c r="K403">
        <f>IF(fact_trades[[#This Row],[side]]="BUY",fact_trades[[#This Row],[quantity]],-fact_trades[[#This Row],[quantity]])</f>
        <v>-154</v>
      </c>
      <c r="L403">
        <v>804.74</v>
      </c>
      <c r="M403">
        <v>61.96</v>
      </c>
      <c r="N403" t="s">
        <v>162</v>
      </c>
      <c r="O403" t="s">
        <v>94</v>
      </c>
      <c r="P403" s="1">
        <v>45772</v>
      </c>
      <c r="Q403">
        <v>115</v>
      </c>
      <c r="R403" t="b">
        <v>0</v>
      </c>
      <c r="S403" t="b">
        <v>0</v>
      </c>
      <c r="T403" t="b">
        <v>0</v>
      </c>
      <c r="U403" t="b">
        <v>0</v>
      </c>
    </row>
    <row r="404" spans="1:21" x14ac:dyDescent="0.3">
      <c r="A404" t="s">
        <v>994</v>
      </c>
      <c r="B404" t="s">
        <v>184</v>
      </c>
      <c r="C404" s="2">
        <v>45762.013888888891</v>
      </c>
      <c r="D404" s="2" t="s">
        <v>1214</v>
      </c>
      <c r="E404" t="s">
        <v>19</v>
      </c>
      <c r="F404" t="s">
        <v>49</v>
      </c>
      <c r="G404">
        <v>985</v>
      </c>
      <c r="H404" s="9">
        <f>fact_trades[[#This Row],[quantity]]*fact_trades[[#This Row],[price]]</f>
        <v>622185.1</v>
      </c>
      <c r="I404" s="9">
        <f>IF(fact_trades[[#This Row],[side]]="BUY",-fact_trades[[#This Row],[Transaction_value]],fact_trades[[#This Row],[Transaction_value]])</f>
        <v>622185.1</v>
      </c>
      <c r="J404" s="9" t="str">
        <f>IF(fact_trades[[#This Row],[P&amp;L AMT]]&lt;0,"LOSS","PROFIT")</f>
        <v>PROFIT</v>
      </c>
      <c r="K404">
        <f>IF(fact_trades[[#This Row],[side]]="BUY",fact_trades[[#This Row],[quantity]],-fact_trades[[#This Row],[quantity]])</f>
        <v>-985</v>
      </c>
      <c r="L404">
        <v>631.66</v>
      </c>
      <c r="M404">
        <v>311.08999999999997</v>
      </c>
      <c r="N404" t="s">
        <v>58</v>
      </c>
      <c r="O404" t="s">
        <v>53</v>
      </c>
      <c r="P404" s="1">
        <v>45712</v>
      </c>
      <c r="Q404">
        <v>55</v>
      </c>
      <c r="R404" t="b">
        <v>0</v>
      </c>
      <c r="S404" t="b">
        <v>0</v>
      </c>
      <c r="T404" t="b">
        <v>0</v>
      </c>
      <c r="U404" t="b">
        <v>0</v>
      </c>
    </row>
    <row r="405" spans="1:21" x14ac:dyDescent="0.3">
      <c r="A405" t="s">
        <v>995</v>
      </c>
      <c r="B405" t="s">
        <v>511</v>
      </c>
      <c r="C405" s="2">
        <v>45688.032638888886</v>
      </c>
      <c r="D405" s="2" t="s">
        <v>1218</v>
      </c>
      <c r="E405" t="s">
        <v>20</v>
      </c>
      <c r="F405" t="s">
        <v>41</v>
      </c>
      <c r="G405">
        <v>56</v>
      </c>
      <c r="H405" s="9">
        <f>fact_trades[[#This Row],[quantity]]*fact_trades[[#This Row],[price]]</f>
        <v>12896.24</v>
      </c>
      <c r="I405" s="9">
        <f>IF(fact_trades[[#This Row],[side]]="BUY",-fact_trades[[#This Row],[Transaction_value]],fact_trades[[#This Row],[Transaction_value]])</f>
        <v>-12896.24</v>
      </c>
      <c r="J405" s="9" t="str">
        <f>IF(fact_trades[[#This Row],[P&amp;L AMT]]&lt;0,"LOSS","PROFIT")</f>
        <v>LOSS</v>
      </c>
      <c r="K405">
        <f>IF(fact_trades[[#This Row],[side]]="BUY",fact_trades[[#This Row],[quantity]],-fact_trades[[#This Row],[quantity]])</f>
        <v>56</v>
      </c>
      <c r="L405">
        <v>230.29</v>
      </c>
      <c r="M405">
        <v>6.45</v>
      </c>
      <c r="N405" t="s">
        <v>139</v>
      </c>
      <c r="O405" t="s">
        <v>109</v>
      </c>
      <c r="P405" s="1">
        <v>45667</v>
      </c>
      <c r="Q405">
        <v>10</v>
      </c>
      <c r="R405" t="b">
        <v>0</v>
      </c>
      <c r="S405" t="b">
        <v>0</v>
      </c>
      <c r="T405" t="b">
        <v>0</v>
      </c>
      <c r="U405" t="b">
        <v>0</v>
      </c>
    </row>
    <row r="406" spans="1:21" x14ac:dyDescent="0.3">
      <c r="A406" t="s">
        <v>996</v>
      </c>
      <c r="B406" t="s">
        <v>90</v>
      </c>
      <c r="C406" s="2">
        <v>45764.027083333334</v>
      </c>
      <c r="D406" s="2" t="s">
        <v>1216</v>
      </c>
      <c r="E406" t="s">
        <v>18</v>
      </c>
      <c r="F406" t="s">
        <v>41</v>
      </c>
      <c r="G406">
        <v>428</v>
      </c>
      <c r="H406" s="9">
        <f>fact_trades[[#This Row],[quantity]]*fact_trades[[#This Row],[price]]</f>
        <v>937641</v>
      </c>
      <c r="I406" s="9">
        <f>IF(fact_trades[[#This Row],[side]]="BUY",-fact_trades[[#This Row],[Transaction_value]],fact_trades[[#This Row],[Transaction_value]])</f>
        <v>-937641</v>
      </c>
      <c r="J406" s="9" t="str">
        <f>IF(fact_trades[[#This Row],[P&amp;L AMT]]&lt;0,"LOSS","PROFIT")</f>
        <v>LOSS</v>
      </c>
      <c r="K406">
        <f>IF(fact_trades[[#This Row],[side]]="BUY",fact_trades[[#This Row],[quantity]],-fact_trades[[#This Row],[quantity]])</f>
        <v>428</v>
      </c>
      <c r="L406">
        <v>2190.75</v>
      </c>
      <c r="M406">
        <v>468.82</v>
      </c>
      <c r="N406" t="s">
        <v>100</v>
      </c>
      <c r="O406" t="s">
        <v>67</v>
      </c>
      <c r="P406" s="1">
        <v>45832</v>
      </c>
      <c r="Q406">
        <v>175</v>
      </c>
      <c r="R406" t="b">
        <v>0</v>
      </c>
      <c r="S406" t="b">
        <v>0</v>
      </c>
      <c r="T406" t="b">
        <v>0</v>
      </c>
      <c r="U406" t="b">
        <v>0</v>
      </c>
    </row>
    <row r="407" spans="1:21" x14ac:dyDescent="0.3">
      <c r="A407" t="s">
        <v>997</v>
      </c>
      <c r="B407" t="s">
        <v>382</v>
      </c>
      <c r="C407" s="2">
        <v>45791.004166666666</v>
      </c>
      <c r="D407" s="2" t="s">
        <v>1217</v>
      </c>
      <c r="E407" t="s">
        <v>19</v>
      </c>
      <c r="F407" t="s">
        <v>49</v>
      </c>
      <c r="G407">
        <v>959</v>
      </c>
      <c r="H407" s="9">
        <f>fact_trades[[#This Row],[quantity]]*fact_trades[[#This Row],[price]]</f>
        <v>605877.02</v>
      </c>
      <c r="I407" s="9">
        <f>IF(fact_trades[[#This Row],[side]]="BUY",-fact_trades[[#This Row],[Transaction_value]],fact_trades[[#This Row],[Transaction_value]])</f>
        <v>605877.02</v>
      </c>
      <c r="J407" s="9" t="str">
        <f>IF(fact_trades[[#This Row],[P&amp;L AMT]]&lt;0,"LOSS","PROFIT")</f>
        <v>PROFIT</v>
      </c>
      <c r="K407">
        <f>IF(fact_trades[[#This Row],[side]]="BUY",fact_trades[[#This Row],[quantity]],-fact_trades[[#This Row],[quantity]])</f>
        <v>-959</v>
      </c>
      <c r="L407">
        <v>631.78</v>
      </c>
      <c r="M407">
        <v>302.94</v>
      </c>
      <c r="N407" t="s">
        <v>108</v>
      </c>
      <c r="O407" t="s">
        <v>88</v>
      </c>
      <c r="P407" s="1">
        <v>45721</v>
      </c>
      <c r="Q407">
        <v>64</v>
      </c>
      <c r="R407" t="b">
        <v>0</v>
      </c>
      <c r="S407" t="b">
        <v>0</v>
      </c>
      <c r="T407" t="b">
        <v>0</v>
      </c>
      <c r="U407" t="b">
        <v>0</v>
      </c>
    </row>
    <row r="408" spans="1:21" x14ac:dyDescent="0.3">
      <c r="A408" t="s">
        <v>998</v>
      </c>
      <c r="B408" t="s">
        <v>140</v>
      </c>
      <c r="C408" s="2">
        <v>45761.034722222219</v>
      </c>
      <c r="D408" s="2" t="s">
        <v>1215</v>
      </c>
      <c r="E408" t="s">
        <v>22</v>
      </c>
      <c r="F408" t="s">
        <v>41</v>
      </c>
      <c r="G408">
        <v>448</v>
      </c>
      <c r="H408" s="9">
        <f>fact_trades[[#This Row],[quantity]]*fact_trades[[#This Row],[price]]</f>
        <v>255413.76000000001</v>
      </c>
      <c r="I408" s="9">
        <f>IF(fact_trades[[#This Row],[side]]="BUY",-fact_trades[[#This Row],[Transaction_value]],fact_trades[[#This Row],[Transaction_value]])</f>
        <v>-255413.76000000001</v>
      </c>
      <c r="J408" s="9" t="str">
        <f>IF(fact_trades[[#This Row],[P&amp;L AMT]]&lt;0,"LOSS","PROFIT")</f>
        <v>LOSS</v>
      </c>
      <c r="K408">
        <f>IF(fact_trades[[#This Row],[side]]="BUY",fact_trades[[#This Row],[quantity]],-fact_trades[[#This Row],[quantity]])</f>
        <v>448</v>
      </c>
      <c r="L408">
        <v>570.12</v>
      </c>
      <c r="M408">
        <v>127.71</v>
      </c>
      <c r="N408" t="s">
        <v>119</v>
      </c>
      <c r="O408" t="s">
        <v>53</v>
      </c>
      <c r="P408" s="1">
        <v>45680</v>
      </c>
      <c r="Q408">
        <v>23</v>
      </c>
      <c r="R408" t="b">
        <v>0</v>
      </c>
      <c r="S408" t="b">
        <v>0</v>
      </c>
      <c r="T408" t="b">
        <v>0</v>
      </c>
      <c r="U408" t="b">
        <v>0</v>
      </c>
    </row>
    <row r="409" spans="1:21" x14ac:dyDescent="0.3">
      <c r="A409" t="s">
        <v>999</v>
      </c>
      <c r="B409" t="s">
        <v>153</v>
      </c>
      <c r="C409" s="2">
        <v>45762.037499999999</v>
      </c>
      <c r="D409" s="2" t="s">
        <v>1214</v>
      </c>
      <c r="E409" t="s">
        <v>23</v>
      </c>
      <c r="F409" t="s">
        <v>41</v>
      </c>
      <c r="G409">
        <v>262</v>
      </c>
      <c r="H409" s="9">
        <f>fact_trades[[#This Row],[quantity]]*fact_trades[[#This Row],[price]]</f>
        <v>344902.04000000004</v>
      </c>
      <c r="I409" s="9">
        <f>IF(fact_trades[[#This Row],[side]]="BUY",-fact_trades[[#This Row],[Transaction_value]],fact_trades[[#This Row],[Transaction_value]])</f>
        <v>-344902.04000000004</v>
      </c>
      <c r="J409" s="9" t="str">
        <f>IF(fact_trades[[#This Row],[P&amp;L AMT]]&lt;0,"LOSS","PROFIT")</f>
        <v>LOSS</v>
      </c>
      <c r="K409">
        <f>IF(fact_trades[[#This Row],[side]]="BUY",fact_trades[[#This Row],[quantity]],-fact_trades[[#This Row],[quantity]])</f>
        <v>262</v>
      </c>
      <c r="L409">
        <v>1316.42</v>
      </c>
      <c r="M409">
        <v>172.45</v>
      </c>
      <c r="N409" t="s">
        <v>91</v>
      </c>
      <c r="O409" t="s">
        <v>53</v>
      </c>
      <c r="P409" s="1">
        <v>45702</v>
      </c>
      <c r="Q409">
        <v>45</v>
      </c>
      <c r="R409" t="b">
        <v>0</v>
      </c>
      <c r="S409" t="b">
        <v>0</v>
      </c>
      <c r="T409" t="b">
        <v>0</v>
      </c>
      <c r="U409" t="b">
        <v>0</v>
      </c>
    </row>
    <row r="410" spans="1:21" x14ac:dyDescent="0.3">
      <c r="A410" t="s">
        <v>1000</v>
      </c>
      <c r="B410" t="s">
        <v>459</v>
      </c>
      <c r="C410" s="2">
        <v>45733.027777777781</v>
      </c>
      <c r="D410" s="2" t="s">
        <v>1215</v>
      </c>
      <c r="E410" t="s">
        <v>23</v>
      </c>
      <c r="F410" t="s">
        <v>41</v>
      </c>
      <c r="G410">
        <v>40</v>
      </c>
      <c r="H410" s="9">
        <f>fact_trades[[#This Row],[quantity]]*fact_trades[[#This Row],[price]]</f>
        <v>46893.2</v>
      </c>
      <c r="I410" s="9">
        <f>IF(fact_trades[[#This Row],[side]]="BUY",-fact_trades[[#This Row],[Transaction_value]],fact_trades[[#This Row],[Transaction_value]])</f>
        <v>-46893.2</v>
      </c>
      <c r="J410" s="9" t="str">
        <f>IF(fact_trades[[#This Row],[P&amp;L AMT]]&lt;0,"LOSS","PROFIT")</f>
        <v>LOSS</v>
      </c>
      <c r="K410">
        <f>IF(fact_trades[[#This Row],[side]]="BUY",fact_trades[[#This Row],[quantity]],-fact_trades[[#This Row],[quantity]])</f>
        <v>40</v>
      </c>
      <c r="L410">
        <v>1172.33</v>
      </c>
      <c r="M410">
        <v>23.45</v>
      </c>
      <c r="N410" t="s">
        <v>119</v>
      </c>
      <c r="O410" t="s">
        <v>88</v>
      </c>
      <c r="P410" s="1">
        <v>45756</v>
      </c>
      <c r="Q410">
        <v>99</v>
      </c>
      <c r="R410" t="b">
        <v>0</v>
      </c>
      <c r="S410" t="b">
        <v>0</v>
      </c>
      <c r="T410" t="b">
        <v>0</v>
      </c>
      <c r="U410" t="b">
        <v>0</v>
      </c>
    </row>
    <row r="411" spans="1:21" x14ac:dyDescent="0.3">
      <c r="A411" t="s">
        <v>1001</v>
      </c>
      <c r="B411" t="s">
        <v>397</v>
      </c>
      <c r="C411" s="2">
        <v>45777.026388888888</v>
      </c>
      <c r="D411" s="2" t="s">
        <v>1217</v>
      </c>
      <c r="E411" t="s">
        <v>17</v>
      </c>
      <c r="F411" t="s">
        <v>41</v>
      </c>
      <c r="G411">
        <v>474</v>
      </c>
      <c r="H411" s="9">
        <f>fact_trades[[#This Row],[quantity]]*fact_trades[[#This Row],[price]]</f>
        <v>579839.46</v>
      </c>
      <c r="I411" s="9">
        <f>IF(fact_trades[[#This Row],[side]]="BUY",-fact_trades[[#This Row],[Transaction_value]],fact_trades[[#This Row],[Transaction_value]])</f>
        <v>-579839.46</v>
      </c>
      <c r="J411" s="9" t="str">
        <f>IF(fact_trades[[#This Row],[P&amp;L AMT]]&lt;0,"LOSS","PROFIT")</f>
        <v>LOSS</v>
      </c>
      <c r="K411">
        <f>IF(fact_trades[[#This Row],[side]]="BUY",fact_trades[[#This Row],[quantity]],-fact_trades[[#This Row],[quantity]])</f>
        <v>474</v>
      </c>
      <c r="L411">
        <v>1223.29</v>
      </c>
      <c r="M411">
        <v>289.92</v>
      </c>
      <c r="N411" t="s">
        <v>162</v>
      </c>
      <c r="O411" t="s">
        <v>45</v>
      </c>
      <c r="P411" s="1">
        <v>45735</v>
      </c>
      <c r="Q411">
        <v>78</v>
      </c>
      <c r="R411" t="b">
        <v>0</v>
      </c>
      <c r="S411" t="b">
        <v>0</v>
      </c>
      <c r="T411" t="b">
        <v>0</v>
      </c>
      <c r="U411" t="b">
        <v>0</v>
      </c>
    </row>
    <row r="412" spans="1:21" x14ac:dyDescent="0.3">
      <c r="A412" t="s">
        <v>1002</v>
      </c>
      <c r="B412" t="s">
        <v>472</v>
      </c>
      <c r="C412" s="2">
        <v>45685.006944444445</v>
      </c>
      <c r="D412" s="2" t="s">
        <v>1214</v>
      </c>
      <c r="E412" t="s">
        <v>23</v>
      </c>
      <c r="F412" t="s">
        <v>41</v>
      </c>
      <c r="G412">
        <v>300</v>
      </c>
      <c r="H412" s="9">
        <f>fact_trades[[#This Row],[quantity]]*fact_trades[[#This Row],[price]]</f>
        <v>284598</v>
      </c>
      <c r="I412" s="9">
        <f>IF(fact_trades[[#This Row],[side]]="BUY",-fact_trades[[#This Row],[Transaction_value]],fact_trades[[#This Row],[Transaction_value]])</f>
        <v>-284598</v>
      </c>
      <c r="J412" s="9" t="str">
        <f>IF(fact_trades[[#This Row],[P&amp;L AMT]]&lt;0,"LOSS","PROFIT")</f>
        <v>LOSS</v>
      </c>
      <c r="K412">
        <f>IF(fact_trades[[#This Row],[side]]="BUY",fact_trades[[#This Row],[quantity]],-fact_trades[[#This Row],[quantity]])</f>
        <v>300</v>
      </c>
      <c r="L412">
        <v>948.66</v>
      </c>
      <c r="M412">
        <v>142.30000000000001</v>
      </c>
      <c r="N412" t="s">
        <v>50</v>
      </c>
      <c r="O412" t="s">
        <v>94</v>
      </c>
      <c r="P412" s="1">
        <v>45698</v>
      </c>
      <c r="Q412">
        <v>41</v>
      </c>
      <c r="R412" t="b">
        <v>0</v>
      </c>
      <c r="S412" t="b">
        <v>0</v>
      </c>
      <c r="T412" t="b">
        <v>0</v>
      </c>
      <c r="U412" t="b">
        <v>0</v>
      </c>
    </row>
    <row r="413" spans="1:21" x14ac:dyDescent="0.3">
      <c r="A413" t="s">
        <v>1003</v>
      </c>
      <c r="B413" t="s">
        <v>344</v>
      </c>
      <c r="C413" s="2">
        <v>45789.006249999999</v>
      </c>
      <c r="D413" s="2" t="s">
        <v>1215</v>
      </c>
      <c r="E413" t="s">
        <v>21</v>
      </c>
      <c r="F413" t="s">
        <v>41</v>
      </c>
      <c r="G413">
        <v>949</v>
      </c>
      <c r="H413" s="9">
        <f>fact_trades[[#This Row],[quantity]]*fact_trades[[#This Row],[price]]</f>
        <v>213819.19</v>
      </c>
      <c r="I413" s="9">
        <f>IF(fact_trades[[#This Row],[side]]="BUY",-fact_trades[[#This Row],[Transaction_value]],fact_trades[[#This Row],[Transaction_value]])</f>
        <v>-213819.19</v>
      </c>
      <c r="J413" s="9" t="str">
        <f>IF(fact_trades[[#This Row],[P&amp;L AMT]]&lt;0,"LOSS","PROFIT")</f>
        <v>LOSS</v>
      </c>
      <c r="K413">
        <f>IF(fact_trades[[#This Row],[side]]="BUY",fact_trades[[#This Row],[quantity]],-fact_trades[[#This Row],[quantity]])</f>
        <v>949</v>
      </c>
      <c r="L413">
        <v>225.31</v>
      </c>
      <c r="M413">
        <v>106.91</v>
      </c>
      <c r="N413" t="s">
        <v>133</v>
      </c>
      <c r="O413" t="s">
        <v>45</v>
      </c>
      <c r="P413" s="1">
        <v>45751</v>
      </c>
      <c r="Q413">
        <v>94</v>
      </c>
      <c r="R413" t="b">
        <v>0</v>
      </c>
      <c r="S413" t="b">
        <v>0</v>
      </c>
      <c r="T413" t="b">
        <v>0</v>
      </c>
      <c r="U413" t="b">
        <v>0</v>
      </c>
    </row>
    <row r="414" spans="1:21" x14ac:dyDescent="0.3">
      <c r="A414" t="s">
        <v>1004</v>
      </c>
      <c r="B414" t="s">
        <v>362</v>
      </c>
      <c r="C414" s="2">
        <v>45832.037499999999</v>
      </c>
      <c r="D414" s="2" t="s">
        <v>1214</v>
      </c>
      <c r="E414" t="s">
        <v>17</v>
      </c>
      <c r="F414" t="s">
        <v>49</v>
      </c>
      <c r="G414">
        <v>82</v>
      </c>
      <c r="H414" s="9">
        <f>fact_trades[[#This Row],[quantity]]*fact_trades[[#This Row],[price]]</f>
        <v>105411</v>
      </c>
      <c r="I414" s="9">
        <f>IF(fact_trades[[#This Row],[side]]="BUY",-fact_trades[[#This Row],[Transaction_value]],fact_trades[[#This Row],[Transaction_value]])</f>
        <v>105411</v>
      </c>
      <c r="J414" s="9" t="str">
        <f>IF(fact_trades[[#This Row],[P&amp;L AMT]]&lt;0,"LOSS","PROFIT")</f>
        <v>PROFIT</v>
      </c>
      <c r="K414">
        <f>IF(fact_trades[[#This Row],[side]]="BUY",fact_trades[[#This Row],[quantity]],-fact_trades[[#This Row],[quantity]])</f>
        <v>-82</v>
      </c>
      <c r="L414">
        <v>1285.5</v>
      </c>
      <c r="M414">
        <v>52.71</v>
      </c>
      <c r="N414" t="s">
        <v>133</v>
      </c>
      <c r="O414" t="s">
        <v>94</v>
      </c>
      <c r="P414" s="1">
        <v>45728</v>
      </c>
      <c r="Q414">
        <v>71</v>
      </c>
      <c r="R414" t="b">
        <v>0</v>
      </c>
      <c r="S414" t="b">
        <v>0</v>
      </c>
      <c r="T414" t="b">
        <v>0</v>
      </c>
      <c r="U414" t="b">
        <v>0</v>
      </c>
    </row>
    <row r="415" spans="1:21" x14ac:dyDescent="0.3">
      <c r="A415" t="s">
        <v>1005</v>
      </c>
      <c r="B415" t="s">
        <v>371</v>
      </c>
      <c r="C415" s="2">
        <v>45737.040277777778</v>
      </c>
      <c r="D415" s="2" t="s">
        <v>1218</v>
      </c>
      <c r="E415" t="s">
        <v>19</v>
      </c>
      <c r="F415" t="s">
        <v>41</v>
      </c>
      <c r="G415">
        <v>284</v>
      </c>
      <c r="H415" s="9">
        <f>fact_trades[[#This Row],[quantity]]*fact_trades[[#This Row],[price]]</f>
        <v>178332.12</v>
      </c>
      <c r="I415" s="9">
        <f>IF(fact_trades[[#This Row],[side]]="BUY",-fact_trades[[#This Row],[Transaction_value]],fact_trades[[#This Row],[Transaction_value]])</f>
        <v>-178332.12</v>
      </c>
      <c r="J415" s="9" t="str">
        <f>IF(fact_trades[[#This Row],[P&amp;L AMT]]&lt;0,"LOSS","PROFIT")</f>
        <v>LOSS</v>
      </c>
      <c r="K415">
        <f>IF(fact_trades[[#This Row],[side]]="BUY",fact_trades[[#This Row],[quantity]],-fact_trades[[#This Row],[quantity]])</f>
        <v>284</v>
      </c>
      <c r="L415">
        <v>627.92999999999995</v>
      </c>
      <c r="M415">
        <v>89.17</v>
      </c>
      <c r="N415" t="s">
        <v>82</v>
      </c>
      <c r="O415" t="s">
        <v>73</v>
      </c>
      <c r="P415" s="1">
        <v>45811</v>
      </c>
      <c r="Q415">
        <v>154</v>
      </c>
      <c r="R415" t="b">
        <v>0</v>
      </c>
      <c r="S415" t="b">
        <v>0</v>
      </c>
      <c r="T415" t="b">
        <v>0</v>
      </c>
      <c r="U415" t="b">
        <v>0</v>
      </c>
    </row>
    <row r="416" spans="1:21" x14ac:dyDescent="0.3">
      <c r="A416" t="s">
        <v>1006</v>
      </c>
      <c r="B416" t="s">
        <v>313</v>
      </c>
      <c r="C416" s="2">
        <v>45749.035416666666</v>
      </c>
      <c r="D416" s="2" t="s">
        <v>1217</v>
      </c>
      <c r="E416" t="s">
        <v>19</v>
      </c>
      <c r="F416" t="s">
        <v>49</v>
      </c>
      <c r="G416">
        <v>787</v>
      </c>
      <c r="H416" s="9">
        <f>fact_trades[[#This Row],[quantity]]*fact_trades[[#This Row],[price]]</f>
        <v>509684.81</v>
      </c>
      <c r="I416" s="9">
        <f>IF(fact_trades[[#This Row],[side]]="BUY",-fact_trades[[#This Row],[Transaction_value]],fact_trades[[#This Row],[Transaction_value]])</f>
        <v>509684.81</v>
      </c>
      <c r="J416" s="9" t="str">
        <f>IF(fact_trades[[#This Row],[P&amp;L AMT]]&lt;0,"LOSS","PROFIT")</f>
        <v>PROFIT</v>
      </c>
      <c r="K416">
        <f>IF(fact_trades[[#This Row],[side]]="BUY",fact_trades[[#This Row],[quantity]],-fact_trades[[#This Row],[quantity]])</f>
        <v>-787</v>
      </c>
      <c r="L416">
        <v>647.63</v>
      </c>
      <c r="M416">
        <v>254.84</v>
      </c>
      <c r="N416" t="s">
        <v>44</v>
      </c>
      <c r="O416" t="s">
        <v>75</v>
      </c>
      <c r="P416" s="1">
        <v>45807</v>
      </c>
      <c r="Q416">
        <v>150</v>
      </c>
      <c r="R416" t="b">
        <v>0</v>
      </c>
      <c r="S416" t="b">
        <v>0</v>
      </c>
      <c r="T416" t="b">
        <v>0</v>
      </c>
      <c r="U416" t="b">
        <v>0</v>
      </c>
    </row>
    <row r="417" spans="1:21" x14ac:dyDescent="0.3">
      <c r="A417" t="s">
        <v>1007</v>
      </c>
      <c r="B417" t="s">
        <v>315</v>
      </c>
      <c r="C417" s="2">
        <v>45702.01666666667</v>
      </c>
      <c r="D417" s="2" t="s">
        <v>1218</v>
      </c>
      <c r="E417" t="s">
        <v>22</v>
      </c>
      <c r="F417" t="s">
        <v>49</v>
      </c>
      <c r="G417">
        <v>922</v>
      </c>
      <c r="H417" s="9">
        <f>fact_trades[[#This Row],[quantity]]*fact_trades[[#This Row],[price]]</f>
        <v>498792.78</v>
      </c>
      <c r="I417" s="9">
        <f>IF(fact_trades[[#This Row],[side]]="BUY",-fact_trades[[#This Row],[Transaction_value]],fact_trades[[#This Row],[Transaction_value]])</f>
        <v>498792.78</v>
      </c>
      <c r="J417" s="9" t="str">
        <f>IF(fact_trades[[#This Row],[P&amp;L AMT]]&lt;0,"LOSS","PROFIT")</f>
        <v>PROFIT</v>
      </c>
      <c r="K417">
        <f>IF(fact_trades[[#This Row],[side]]="BUY",fact_trades[[#This Row],[quantity]],-fact_trades[[#This Row],[quantity]])</f>
        <v>-922</v>
      </c>
      <c r="L417">
        <v>540.99</v>
      </c>
      <c r="M417">
        <v>249.4</v>
      </c>
      <c r="N417" t="s">
        <v>64</v>
      </c>
      <c r="O417" t="s">
        <v>73</v>
      </c>
      <c r="P417" s="1">
        <v>45757</v>
      </c>
      <c r="Q417">
        <v>100</v>
      </c>
      <c r="R417" t="b">
        <v>0</v>
      </c>
      <c r="S417" t="b">
        <v>0</v>
      </c>
      <c r="T417" t="b">
        <v>0</v>
      </c>
      <c r="U417" t="b">
        <v>0</v>
      </c>
    </row>
    <row r="418" spans="1:21" x14ac:dyDescent="0.3">
      <c r="A418" t="s">
        <v>1008</v>
      </c>
      <c r="B418" t="s">
        <v>493</v>
      </c>
      <c r="C418" s="2">
        <v>45813.027777777781</v>
      </c>
      <c r="D418" s="2" t="s">
        <v>1216</v>
      </c>
      <c r="E418" t="s">
        <v>19</v>
      </c>
      <c r="F418" t="s">
        <v>41</v>
      </c>
      <c r="G418">
        <v>665</v>
      </c>
      <c r="H418" s="9">
        <f>fact_trades[[#This Row],[quantity]]*fact_trades[[#This Row],[price]]</f>
        <v>440382.95</v>
      </c>
      <c r="I418" s="9">
        <f>IF(fact_trades[[#This Row],[side]]="BUY",-fact_trades[[#This Row],[Transaction_value]],fact_trades[[#This Row],[Transaction_value]])</f>
        <v>-440382.95</v>
      </c>
      <c r="J418" s="9" t="str">
        <f>IF(fact_trades[[#This Row],[P&amp;L AMT]]&lt;0,"LOSS","PROFIT")</f>
        <v>LOSS</v>
      </c>
      <c r="K418">
        <f>IF(fact_trades[[#This Row],[side]]="BUY",fact_trades[[#This Row],[quantity]],-fact_trades[[#This Row],[quantity]])</f>
        <v>665</v>
      </c>
      <c r="L418">
        <v>662.23</v>
      </c>
      <c r="M418">
        <v>220.19</v>
      </c>
      <c r="N418" t="s">
        <v>77</v>
      </c>
      <c r="O418" t="s">
        <v>67</v>
      </c>
      <c r="P418" s="1">
        <v>45769</v>
      </c>
      <c r="Q418">
        <v>112</v>
      </c>
      <c r="R418" t="b">
        <v>0</v>
      </c>
      <c r="S418" t="b">
        <v>0</v>
      </c>
      <c r="T418" t="b">
        <v>0</v>
      </c>
      <c r="U418" t="b">
        <v>0</v>
      </c>
    </row>
    <row r="419" spans="1:21" x14ac:dyDescent="0.3">
      <c r="A419" t="s">
        <v>1009</v>
      </c>
      <c r="B419" t="s">
        <v>551</v>
      </c>
      <c r="C419" s="2">
        <v>45740.013194444444</v>
      </c>
      <c r="D419" s="2" t="s">
        <v>1215</v>
      </c>
      <c r="E419" t="s">
        <v>16</v>
      </c>
      <c r="F419" t="s">
        <v>49</v>
      </c>
      <c r="G419">
        <v>186</v>
      </c>
      <c r="H419" s="9">
        <f>fact_trades[[#This Row],[quantity]]*fact_trades[[#This Row],[price]]</f>
        <v>142154.22</v>
      </c>
      <c r="I419" s="9">
        <f>IF(fact_trades[[#This Row],[side]]="BUY",-fact_trades[[#This Row],[Transaction_value]],fact_trades[[#This Row],[Transaction_value]])</f>
        <v>142154.22</v>
      </c>
      <c r="J419" s="9" t="str">
        <f>IF(fact_trades[[#This Row],[P&amp;L AMT]]&lt;0,"LOSS","PROFIT")</f>
        <v>PROFIT</v>
      </c>
      <c r="K419">
        <f>IF(fact_trades[[#This Row],[side]]="BUY",fact_trades[[#This Row],[quantity]],-fact_trades[[#This Row],[quantity]])</f>
        <v>-186</v>
      </c>
      <c r="L419">
        <v>764.27</v>
      </c>
      <c r="M419">
        <v>71.08</v>
      </c>
      <c r="N419" t="s">
        <v>72</v>
      </c>
      <c r="O419" t="s">
        <v>56</v>
      </c>
      <c r="P419" s="1">
        <v>45833</v>
      </c>
      <c r="Q419">
        <v>176</v>
      </c>
      <c r="R419" t="b">
        <v>0</v>
      </c>
      <c r="S419" t="b">
        <v>0</v>
      </c>
      <c r="T419" t="b">
        <v>0</v>
      </c>
      <c r="U419" t="b">
        <v>0</v>
      </c>
    </row>
    <row r="420" spans="1:21" x14ac:dyDescent="0.3">
      <c r="A420" t="s">
        <v>1010</v>
      </c>
      <c r="B420" t="s">
        <v>503</v>
      </c>
      <c r="C420" s="2">
        <v>45699.020833333336</v>
      </c>
      <c r="D420" s="2" t="s">
        <v>1214</v>
      </c>
      <c r="E420" t="s">
        <v>19</v>
      </c>
      <c r="F420" t="s">
        <v>49</v>
      </c>
      <c r="G420">
        <v>964</v>
      </c>
      <c r="H420" s="9">
        <f>fact_trades[[#This Row],[quantity]]*fact_trades[[#This Row],[price]]</f>
        <v>595665.24</v>
      </c>
      <c r="I420" s="9">
        <f>IF(fact_trades[[#This Row],[side]]="BUY",-fact_trades[[#This Row],[Transaction_value]],fact_trades[[#This Row],[Transaction_value]])</f>
        <v>595665.24</v>
      </c>
      <c r="J420" s="9" t="str">
        <f>IF(fact_trades[[#This Row],[P&amp;L AMT]]&lt;0,"LOSS","PROFIT")</f>
        <v>PROFIT</v>
      </c>
      <c r="K420">
        <f>IF(fact_trades[[#This Row],[side]]="BUY",fact_trades[[#This Row],[quantity]],-fact_trades[[#This Row],[quantity]])</f>
        <v>-964</v>
      </c>
      <c r="L420">
        <v>617.91</v>
      </c>
      <c r="M420">
        <v>297.83</v>
      </c>
      <c r="N420" t="s">
        <v>119</v>
      </c>
      <c r="O420" t="s">
        <v>53</v>
      </c>
      <c r="P420" s="1">
        <v>45772</v>
      </c>
      <c r="Q420">
        <v>115</v>
      </c>
      <c r="R420" t="b">
        <v>0</v>
      </c>
      <c r="S420" t="b">
        <v>0</v>
      </c>
      <c r="T420" t="b">
        <v>0</v>
      </c>
      <c r="U420" t="b">
        <v>0</v>
      </c>
    </row>
    <row r="421" spans="1:21" x14ac:dyDescent="0.3">
      <c r="A421" t="s">
        <v>1011</v>
      </c>
      <c r="B421" t="s">
        <v>432</v>
      </c>
      <c r="C421" s="2">
        <v>45762.036805555559</v>
      </c>
      <c r="D421" s="2" t="s">
        <v>1214</v>
      </c>
      <c r="E421" t="s">
        <v>22</v>
      </c>
      <c r="F421" t="s">
        <v>49</v>
      </c>
      <c r="G421">
        <v>166</v>
      </c>
      <c r="H421" s="9">
        <f>fact_trades[[#This Row],[quantity]]*fact_trades[[#This Row],[price]]</f>
        <v>94193.37999999999</v>
      </c>
      <c r="I421" s="9">
        <f>IF(fact_trades[[#This Row],[side]]="BUY",-fact_trades[[#This Row],[Transaction_value]],fact_trades[[#This Row],[Transaction_value]])</f>
        <v>94193.37999999999</v>
      </c>
      <c r="J421" s="9" t="str">
        <f>IF(fact_trades[[#This Row],[P&amp;L AMT]]&lt;0,"LOSS","PROFIT")</f>
        <v>PROFIT</v>
      </c>
      <c r="K421">
        <f>IF(fact_trades[[#This Row],[side]]="BUY",fact_trades[[#This Row],[quantity]],-fact_trades[[#This Row],[quantity]])</f>
        <v>-166</v>
      </c>
      <c r="L421">
        <v>567.42999999999995</v>
      </c>
      <c r="M421">
        <v>47.1</v>
      </c>
      <c r="N421" t="s">
        <v>52</v>
      </c>
      <c r="O421" t="s">
        <v>61</v>
      </c>
      <c r="P421" s="1">
        <v>45778</v>
      </c>
      <c r="Q421">
        <v>121</v>
      </c>
      <c r="R421" t="b">
        <v>0</v>
      </c>
      <c r="S421" t="b">
        <v>0</v>
      </c>
      <c r="T421" t="b">
        <v>0</v>
      </c>
      <c r="U421" t="b">
        <v>0</v>
      </c>
    </row>
    <row r="422" spans="1:21" x14ac:dyDescent="0.3">
      <c r="A422" t="s">
        <v>1012</v>
      </c>
      <c r="B422" t="s">
        <v>296</v>
      </c>
      <c r="C422" s="2">
        <v>45749.022916666669</v>
      </c>
      <c r="D422" s="2" t="s">
        <v>1217</v>
      </c>
      <c r="E422" t="s">
        <v>20</v>
      </c>
      <c r="F422" t="s">
        <v>41</v>
      </c>
      <c r="G422">
        <v>671</v>
      </c>
      <c r="H422" s="9">
        <f>fact_trades[[#This Row],[quantity]]*fact_trades[[#This Row],[price]]</f>
        <v>165649.76999999999</v>
      </c>
      <c r="I422" s="9">
        <f>IF(fact_trades[[#This Row],[side]]="BUY",-fact_trades[[#This Row],[Transaction_value]],fact_trades[[#This Row],[Transaction_value]])</f>
        <v>-165649.76999999999</v>
      </c>
      <c r="J422" s="9" t="str">
        <f>IF(fact_trades[[#This Row],[P&amp;L AMT]]&lt;0,"LOSS","PROFIT")</f>
        <v>LOSS</v>
      </c>
      <c r="K422">
        <f>IF(fact_trades[[#This Row],[side]]="BUY",fact_trades[[#This Row],[quantity]],-fact_trades[[#This Row],[quantity]])</f>
        <v>671</v>
      </c>
      <c r="L422">
        <v>246.87</v>
      </c>
      <c r="M422">
        <v>82.82</v>
      </c>
      <c r="N422" t="s">
        <v>70</v>
      </c>
      <c r="O422" t="s">
        <v>94</v>
      </c>
      <c r="P422" s="1">
        <v>45741</v>
      </c>
      <c r="Q422">
        <v>84</v>
      </c>
      <c r="R422" t="b">
        <v>0</v>
      </c>
      <c r="S422" t="b">
        <v>0</v>
      </c>
      <c r="T422" t="b">
        <v>0</v>
      </c>
      <c r="U422" t="b">
        <v>0</v>
      </c>
    </row>
    <row r="423" spans="1:21" x14ac:dyDescent="0.3">
      <c r="A423" t="s">
        <v>1013</v>
      </c>
      <c r="B423" t="s">
        <v>112</v>
      </c>
      <c r="C423" s="2">
        <v>45742.025000000001</v>
      </c>
      <c r="D423" s="2" t="s">
        <v>1217</v>
      </c>
      <c r="E423" t="s">
        <v>23</v>
      </c>
      <c r="F423" t="s">
        <v>41</v>
      </c>
      <c r="G423">
        <v>866</v>
      </c>
      <c r="H423" s="9">
        <f>fact_trades[[#This Row],[quantity]]*fact_trades[[#This Row],[price]]</f>
        <v>1105795.4000000001</v>
      </c>
      <c r="I423" s="9">
        <f>IF(fact_trades[[#This Row],[side]]="BUY",-fact_trades[[#This Row],[Transaction_value]],fact_trades[[#This Row],[Transaction_value]])</f>
        <v>-1105795.4000000001</v>
      </c>
      <c r="J423" s="9" t="str">
        <f>IF(fact_trades[[#This Row],[P&amp;L AMT]]&lt;0,"LOSS","PROFIT")</f>
        <v>LOSS</v>
      </c>
      <c r="K423">
        <f>IF(fact_trades[[#This Row],[side]]="BUY",fact_trades[[#This Row],[quantity]],-fact_trades[[#This Row],[quantity]])</f>
        <v>866</v>
      </c>
      <c r="L423">
        <v>1276.9000000000001</v>
      </c>
      <c r="M423">
        <v>552.9</v>
      </c>
      <c r="N423" t="s">
        <v>77</v>
      </c>
      <c r="O423" t="s">
        <v>75</v>
      </c>
      <c r="P423" s="1">
        <v>45814</v>
      </c>
      <c r="Q423">
        <v>157</v>
      </c>
      <c r="R423" t="b">
        <v>0</v>
      </c>
      <c r="S423" t="b">
        <v>0</v>
      </c>
      <c r="T423" t="b">
        <v>0</v>
      </c>
      <c r="U423" t="b">
        <v>0</v>
      </c>
    </row>
    <row r="424" spans="1:21" x14ac:dyDescent="0.3">
      <c r="A424" t="s">
        <v>1014</v>
      </c>
      <c r="B424" t="s">
        <v>401</v>
      </c>
      <c r="C424" s="2">
        <v>45799.022222222222</v>
      </c>
      <c r="D424" s="2" t="s">
        <v>1216</v>
      </c>
      <c r="E424" t="s">
        <v>17</v>
      </c>
      <c r="F424" t="s">
        <v>41</v>
      </c>
      <c r="G424">
        <v>319</v>
      </c>
      <c r="H424" s="9">
        <f>fact_trades[[#This Row],[quantity]]*fact_trades[[#This Row],[price]]</f>
        <v>399132.8</v>
      </c>
      <c r="I424" s="9">
        <f>IF(fact_trades[[#This Row],[side]]="BUY",-fact_trades[[#This Row],[Transaction_value]],fact_trades[[#This Row],[Transaction_value]])</f>
        <v>-399132.8</v>
      </c>
      <c r="J424" s="9" t="str">
        <f>IF(fact_trades[[#This Row],[P&amp;L AMT]]&lt;0,"LOSS","PROFIT")</f>
        <v>LOSS</v>
      </c>
      <c r="K424">
        <f>IF(fact_trades[[#This Row],[side]]="BUY",fact_trades[[#This Row],[quantity]],-fact_trades[[#This Row],[quantity]])</f>
        <v>319</v>
      </c>
      <c r="L424">
        <v>1251.2</v>
      </c>
      <c r="M424">
        <v>199.57</v>
      </c>
      <c r="N424" t="s">
        <v>77</v>
      </c>
      <c r="O424" t="s">
        <v>73</v>
      </c>
      <c r="P424" s="1">
        <v>45817</v>
      </c>
      <c r="Q424">
        <v>160</v>
      </c>
      <c r="R424" t="b">
        <v>0</v>
      </c>
      <c r="S424" t="b">
        <v>0</v>
      </c>
      <c r="T424" t="b">
        <v>0</v>
      </c>
      <c r="U424" t="b">
        <v>0</v>
      </c>
    </row>
    <row r="425" spans="1:21" x14ac:dyDescent="0.3">
      <c r="A425" t="s">
        <v>1015</v>
      </c>
      <c r="B425" t="s">
        <v>446</v>
      </c>
      <c r="C425" s="2">
        <v>45748.032638888886</v>
      </c>
      <c r="D425" s="2" t="s">
        <v>1214</v>
      </c>
      <c r="E425" t="s">
        <v>20</v>
      </c>
      <c r="F425" t="s">
        <v>41</v>
      </c>
      <c r="G425">
        <v>740</v>
      </c>
      <c r="H425" s="9">
        <f>fact_trades[[#This Row],[quantity]]*fact_trades[[#This Row],[price]]</f>
        <v>182306.40000000002</v>
      </c>
      <c r="I425" s="9">
        <f>IF(fact_trades[[#This Row],[side]]="BUY",-fact_trades[[#This Row],[Transaction_value]],fact_trades[[#This Row],[Transaction_value]])</f>
        <v>-182306.40000000002</v>
      </c>
      <c r="J425" s="9" t="str">
        <f>IF(fact_trades[[#This Row],[P&amp;L AMT]]&lt;0,"LOSS","PROFIT")</f>
        <v>LOSS</v>
      </c>
      <c r="K425">
        <f>IF(fact_trades[[#This Row],[side]]="BUY",fact_trades[[#This Row],[quantity]],-fact_trades[[#This Row],[quantity]])</f>
        <v>740</v>
      </c>
      <c r="L425">
        <v>246.36</v>
      </c>
      <c r="M425">
        <v>91.15</v>
      </c>
      <c r="N425" t="s">
        <v>156</v>
      </c>
      <c r="O425" t="s">
        <v>61</v>
      </c>
      <c r="P425" s="1">
        <v>45775</v>
      </c>
      <c r="Q425">
        <v>118</v>
      </c>
      <c r="R425" t="b">
        <v>0</v>
      </c>
      <c r="S425" t="b">
        <v>0</v>
      </c>
      <c r="T425" t="b">
        <v>0</v>
      </c>
      <c r="U425" t="b">
        <v>0</v>
      </c>
    </row>
    <row r="426" spans="1:21" x14ac:dyDescent="0.3">
      <c r="A426" t="s">
        <v>1016</v>
      </c>
      <c r="B426" t="s">
        <v>286</v>
      </c>
      <c r="C426" s="2">
        <v>45736.032638888886</v>
      </c>
      <c r="D426" s="2" t="s">
        <v>1216</v>
      </c>
      <c r="E426" t="s">
        <v>17</v>
      </c>
      <c r="F426" t="s">
        <v>49</v>
      </c>
      <c r="G426">
        <v>385</v>
      </c>
      <c r="H426" s="9">
        <f>fact_trades[[#This Row],[quantity]]*fact_trades[[#This Row],[price]]</f>
        <v>499830.1</v>
      </c>
      <c r="I426" s="9">
        <f>IF(fact_trades[[#This Row],[side]]="BUY",-fact_trades[[#This Row],[Transaction_value]],fact_trades[[#This Row],[Transaction_value]])</f>
        <v>499830.1</v>
      </c>
      <c r="J426" s="9" t="str">
        <f>IF(fact_trades[[#This Row],[P&amp;L AMT]]&lt;0,"LOSS","PROFIT")</f>
        <v>PROFIT</v>
      </c>
      <c r="K426">
        <f>IF(fact_trades[[#This Row],[side]]="BUY",fact_trades[[#This Row],[quantity]],-fact_trades[[#This Row],[quantity]])</f>
        <v>-385</v>
      </c>
      <c r="L426">
        <v>1298.26</v>
      </c>
      <c r="M426">
        <v>249.92</v>
      </c>
      <c r="N426" t="s">
        <v>187</v>
      </c>
      <c r="O426" t="s">
        <v>45</v>
      </c>
      <c r="P426" s="1">
        <v>45796</v>
      </c>
      <c r="Q426">
        <v>139</v>
      </c>
      <c r="R426" t="b">
        <v>0</v>
      </c>
      <c r="S426" t="b">
        <v>0</v>
      </c>
      <c r="T426" t="b">
        <v>0</v>
      </c>
      <c r="U426" t="b">
        <v>0</v>
      </c>
    </row>
    <row r="427" spans="1:21" x14ac:dyDescent="0.3">
      <c r="A427" t="s">
        <v>1017</v>
      </c>
      <c r="B427" t="s">
        <v>526</v>
      </c>
      <c r="C427" s="2">
        <v>45827.030555555553</v>
      </c>
      <c r="D427" s="2" t="s">
        <v>1216</v>
      </c>
      <c r="E427" t="s">
        <v>17</v>
      </c>
      <c r="F427" t="s">
        <v>41</v>
      </c>
      <c r="G427">
        <v>50</v>
      </c>
      <c r="H427" s="9">
        <f>fact_trades[[#This Row],[quantity]]*fact_trades[[#This Row],[price]]</f>
        <v>65160.5</v>
      </c>
      <c r="I427" s="9">
        <f>IF(fact_trades[[#This Row],[side]]="BUY",-fact_trades[[#This Row],[Transaction_value]],fact_trades[[#This Row],[Transaction_value]])</f>
        <v>-65160.5</v>
      </c>
      <c r="J427" s="9" t="str">
        <f>IF(fact_trades[[#This Row],[P&amp;L AMT]]&lt;0,"LOSS","PROFIT")</f>
        <v>LOSS</v>
      </c>
      <c r="K427">
        <f>IF(fact_trades[[#This Row],[side]]="BUY",fact_trades[[#This Row],[quantity]],-fact_trades[[#This Row],[quantity]])</f>
        <v>50</v>
      </c>
      <c r="L427">
        <v>1303.21</v>
      </c>
      <c r="M427">
        <v>32.58</v>
      </c>
      <c r="N427" t="s">
        <v>156</v>
      </c>
      <c r="O427" t="s">
        <v>109</v>
      </c>
      <c r="P427" s="1">
        <v>45687</v>
      </c>
      <c r="Q427">
        <v>30</v>
      </c>
      <c r="R427" t="b">
        <v>0</v>
      </c>
      <c r="S427" t="b">
        <v>0</v>
      </c>
      <c r="T427" t="b">
        <v>0</v>
      </c>
      <c r="U427" t="b">
        <v>0</v>
      </c>
    </row>
    <row r="428" spans="1:21" x14ac:dyDescent="0.3">
      <c r="A428" t="s">
        <v>1018</v>
      </c>
      <c r="B428" t="s">
        <v>307</v>
      </c>
      <c r="C428" s="2">
        <v>45728.011111111111</v>
      </c>
      <c r="D428" s="2" t="s">
        <v>1217</v>
      </c>
      <c r="E428" t="s">
        <v>21</v>
      </c>
      <c r="F428" t="s">
        <v>41</v>
      </c>
      <c r="G428">
        <v>841</v>
      </c>
      <c r="H428" s="9">
        <f>fact_trades[[#This Row],[quantity]]*fact_trades[[#This Row],[price]]</f>
        <v>199905.69999999998</v>
      </c>
      <c r="I428" s="9">
        <f>IF(fact_trades[[#This Row],[side]]="BUY",-fact_trades[[#This Row],[Transaction_value]],fact_trades[[#This Row],[Transaction_value]])</f>
        <v>-199905.69999999998</v>
      </c>
      <c r="J428" s="9" t="str">
        <f>IF(fact_trades[[#This Row],[P&amp;L AMT]]&lt;0,"LOSS","PROFIT")</f>
        <v>LOSS</v>
      </c>
      <c r="K428">
        <f>IF(fact_trades[[#This Row],[side]]="BUY",fact_trades[[#This Row],[quantity]],-fact_trades[[#This Row],[quantity]])</f>
        <v>841</v>
      </c>
      <c r="L428">
        <v>237.7</v>
      </c>
      <c r="M428">
        <v>99.95</v>
      </c>
      <c r="N428" t="s">
        <v>156</v>
      </c>
      <c r="O428" t="s">
        <v>56</v>
      </c>
      <c r="P428" s="1">
        <v>45726</v>
      </c>
      <c r="Q428">
        <v>69</v>
      </c>
      <c r="R428" t="b">
        <v>0</v>
      </c>
      <c r="S428" t="b">
        <v>0</v>
      </c>
      <c r="T428" t="b">
        <v>0</v>
      </c>
      <c r="U428" t="b">
        <v>0</v>
      </c>
    </row>
    <row r="429" spans="1:21" x14ac:dyDescent="0.3">
      <c r="A429" t="s">
        <v>1019</v>
      </c>
      <c r="B429" t="s">
        <v>580</v>
      </c>
      <c r="C429" s="2">
        <v>45719.032638888886</v>
      </c>
      <c r="D429" s="2" t="s">
        <v>1215</v>
      </c>
      <c r="E429" t="s">
        <v>22</v>
      </c>
      <c r="F429" t="s">
        <v>49</v>
      </c>
      <c r="G429">
        <v>631</v>
      </c>
      <c r="H429" s="9">
        <f>fact_trades[[#This Row],[quantity]]*fact_trades[[#This Row],[price]]</f>
        <v>358395.38</v>
      </c>
      <c r="I429" s="9">
        <f>IF(fact_trades[[#This Row],[side]]="BUY",-fact_trades[[#This Row],[Transaction_value]],fact_trades[[#This Row],[Transaction_value]])</f>
        <v>358395.38</v>
      </c>
      <c r="J429" s="9" t="str">
        <f>IF(fact_trades[[#This Row],[P&amp;L AMT]]&lt;0,"LOSS","PROFIT")</f>
        <v>PROFIT</v>
      </c>
      <c r="K429">
        <f>IF(fact_trades[[#This Row],[side]]="BUY",fact_trades[[#This Row],[quantity]],-fact_trades[[#This Row],[quantity]])</f>
        <v>-631</v>
      </c>
      <c r="L429">
        <v>567.98</v>
      </c>
      <c r="M429">
        <v>179.2</v>
      </c>
      <c r="N429" t="s">
        <v>162</v>
      </c>
      <c r="O429" t="s">
        <v>61</v>
      </c>
      <c r="P429" s="1">
        <v>45812</v>
      </c>
      <c r="Q429">
        <v>155</v>
      </c>
      <c r="R429" t="b">
        <v>0</v>
      </c>
      <c r="S429" t="b">
        <v>0</v>
      </c>
      <c r="T429" t="b">
        <v>0</v>
      </c>
      <c r="U429" t="b">
        <v>0</v>
      </c>
    </row>
    <row r="430" spans="1:21" x14ac:dyDescent="0.3">
      <c r="A430" t="s">
        <v>1020</v>
      </c>
      <c r="B430" t="s">
        <v>383</v>
      </c>
      <c r="C430" s="2">
        <v>45797.015972222223</v>
      </c>
      <c r="D430" s="2" t="s">
        <v>1214</v>
      </c>
      <c r="E430" t="s">
        <v>20</v>
      </c>
      <c r="F430" t="s">
        <v>41</v>
      </c>
      <c r="G430">
        <v>157</v>
      </c>
      <c r="H430" s="9">
        <f>fact_trades[[#This Row],[quantity]]*fact_trades[[#This Row],[price]]</f>
        <v>39257.85</v>
      </c>
      <c r="I430" s="9">
        <f>IF(fact_trades[[#This Row],[side]]="BUY",-fact_trades[[#This Row],[Transaction_value]],fact_trades[[#This Row],[Transaction_value]])</f>
        <v>-39257.85</v>
      </c>
      <c r="J430" s="9" t="str">
        <f>IF(fact_trades[[#This Row],[P&amp;L AMT]]&lt;0,"LOSS","PROFIT")</f>
        <v>LOSS</v>
      </c>
      <c r="K430">
        <f>IF(fact_trades[[#This Row],[side]]="BUY",fact_trades[[#This Row],[quantity]],-fact_trades[[#This Row],[quantity]])</f>
        <v>157</v>
      </c>
      <c r="L430">
        <v>250.05</v>
      </c>
      <c r="M430">
        <v>19.63</v>
      </c>
      <c r="N430" t="s">
        <v>133</v>
      </c>
      <c r="O430" t="s">
        <v>53</v>
      </c>
      <c r="P430" s="1">
        <v>45751</v>
      </c>
      <c r="Q430">
        <v>94</v>
      </c>
      <c r="R430" t="b">
        <v>0</v>
      </c>
      <c r="S430" t="b">
        <v>0</v>
      </c>
      <c r="T430" t="b">
        <v>0</v>
      </c>
      <c r="U430" t="b">
        <v>0</v>
      </c>
    </row>
    <row r="431" spans="1:21" x14ac:dyDescent="0.3">
      <c r="A431" t="s">
        <v>1021</v>
      </c>
      <c r="B431" t="s">
        <v>375</v>
      </c>
      <c r="C431" s="2">
        <v>45775.026388888888</v>
      </c>
      <c r="D431" s="2" t="s">
        <v>1215</v>
      </c>
      <c r="E431" t="s">
        <v>22</v>
      </c>
      <c r="F431" t="s">
        <v>41</v>
      </c>
      <c r="G431">
        <v>546</v>
      </c>
      <c r="H431" s="9">
        <f>fact_trades[[#This Row],[quantity]]*fact_trades[[#This Row],[price]]</f>
        <v>327392.52</v>
      </c>
      <c r="I431" s="9">
        <f>IF(fact_trades[[#This Row],[side]]="BUY",-fact_trades[[#This Row],[Transaction_value]],fact_trades[[#This Row],[Transaction_value]])</f>
        <v>-327392.52</v>
      </c>
      <c r="J431" s="9" t="str">
        <f>IF(fact_trades[[#This Row],[P&amp;L AMT]]&lt;0,"LOSS","PROFIT")</f>
        <v>LOSS</v>
      </c>
      <c r="K431">
        <f>IF(fact_trades[[#This Row],[side]]="BUY",fact_trades[[#This Row],[quantity]],-fact_trades[[#This Row],[quantity]])</f>
        <v>546</v>
      </c>
      <c r="L431">
        <v>599.62</v>
      </c>
      <c r="M431">
        <v>163.69999999999999</v>
      </c>
      <c r="N431" t="s">
        <v>119</v>
      </c>
      <c r="O431" t="s">
        <v>61</v>
      </c>
      <c r="P431" s="1">
        <v>45692</v>
      </c>
      <c r="Q431">
        <v>35</v>
      </c>
      <c r="R431" t="b">
        <v>0</v>
      </c>
      <c r="S431" t="b">
        <v>0</v>
      </c>
      <c r="T431" t="b">
        <v>0</v>
      </c>
      <c r="U431" t="b">
        <v>0</v>
      </c>
    </row>
    <row r="432" spans="1:21" x14ac:dyDescent="0.3">
      <c r="A432" t="s">
        <v>1022</v>
      </c>
      <c r="B432" t="s">
        <v>291</v>
      </c>
      <c r="C432" s="2">
        <v>45727.00277777778</v>
      </c>
      <c r="D432" s="2" t="s">
        <v>1214</v>
      </c>
      <c r="E432" t="s">
        <v>22</v>
      </c>
      <c r="F432" t="s">
        <v>41</v>
      </c>
      <c r="G432">
        <v>711</v>
      </c>
      <c r="H432" s="9">
        <f>fact_trades[[#This Row],[quantity]]*fact_trades[[#This Row],[price]]</f>
        <v>399126.96</v>
      </c>
      <c r="I432" s="9">
        <f>IF(fact_trades[[#This Row],[side]]="BUY",-fact_trades[[#This Row],[Transaction_value]],fact_trades[[#This Row],[Transaction_value]])</f>
        <v>-399126.96</v>
      </c>
      <c r="J432" s="9" t="str">
        <f>IF(fact_trades[[#This Row],[P&amp;L AMT]]&lt;0,"LOSS","PROFIT")</f>
        <v>LOSS</v>
      </c>
      <c r="K432">
        <f>IF(fact_trades[[#This Row],[side]]="BUY",fact_trades[[#This Row],[quantity]],-fact_trades[[#This Row],[quantity]])</f>
        <v>711</v>
      </c>
      <c r="L432">
        <v>561.36</v>
      </c>
      <c r="M432">
        <v>199.56</v>
      </c>
      <c r="N432" t="s">
        <v>60</v>
      </c>
      <c r="O432" t="s">
        <v>61</v>
      </c>
      <c r="P432" s="1">
        <v>45764</v>
      </c>
      <c r="Q432">
        <v>107</v>
      </c>
      <c r="R432" t="b">
        <v>0</v>
      </c>
      <c r="S432" t="b">
        <v>0</v>
      </c>
      <c r="T432" t="b">
        <v>0</v>
      </c>
      <c r="U432" t="b">
        <v>0</v>
      </c>
    </row>
    <row r="433" spans="1:21" x14ac:dyDescent="0.3">
      <c r="A433" t="s">
        <v>1023</v>
      </c>
      <c r="B433" t="s">
        <v>521</v>
      </c>
      <c r="C433" s="2">
        <v>45757.004861111112</v>
      </c>
      <c r="D433" s="2" t="s">
        <v>1216</v>
      </c>
      <c r="E433" t="s">
        <v>17</v>
      </c>
      <c r="F433" t="s">
        <v>49</v>
      </c>
      <c r="G433">
        <v>846</v>
      </c>
      <c r="H433" s="9">
        <f>fact_trades[[#This Row],[quantity]]*fact_trades[[#This Row],[price]]</f>
        <v>1127041.2</v>
      </c>
      <c r="I433" s="9">
        <f>IF(fact_trades[[#This Row],[side]]="BUY",-fact_trades[[#This Row],[Transaction_value]],fact_trades[[#This Row],[Transaction_value]])</f>
        <v>1127041.2</v>
      </c>
      <c r="J433" s="9" t="str">
        <f>IF(fact_trades[[#This Row],[P&amp;L AMT]]&lt;0,"LOSS","PROFIT")</f>
        <v>PROFIT</v>
      </c>
      <c r="K433">
        <f>IF(fact_trades[[#This Row],[side]]="BUY",fact_trades[[#This Row],[quantity]],-fact_trades[[#This Row],[quantity]])</f>
        <v>-846</v>
      </c>
      <c r="L433">
        <v>1332.2</v>
      </c>
      <c r="M433">
        <v>563.52</v>
      </c>
      <c r="N433" t="s">
        <v>139</v>
      </c>
      <c r="O433" t="s">
        <v>45</v>
      </c>
      <c r="P433" s="1">
        <v>45686</v>
      </c>
      <c r="Q433">
        <v>29</v>
      </c>
      <c r="R433" t="b">
        <v>0</v>
      </c>
      <c r="S433" t="b">
        <v>0</v>
      </c>
      <c r="T433" t="b">
        <v>0</v>
      </c>
      <c r="U433" t="b">
        <v>0</v>
      </c>
    </row>
    <row r="434" spans="1:21" x14ac:dyDescent="0.3">
      <c r="A434" t="s">
        <v>1024</v>
      </c>
      <c r="B434" t="s">
        <v>406</v>
      </c>
      <c r="C434" s="2">
        <v>45789.013194444444</v>
      </c>
      <c r="D434" s="2" t="s">
        <v>1215</v>
      </c>
      <c r="E434" t="s">
        <v>19</v>
      </c>
      <c r="F434" t="s">
        <v>41</v>
      </c>
      <c r="G434">
        <v>443</v>
      </c>
      <c r="H434" s="9">
        <f>fact_trades[[#This Row],[quantity]]*fact_trades[[#This Row],[price]]</f>
        <v>286403.93</v>
      </c>
      <c r="I434" s="9">
        <f>IF(fact_trades[[#This Row],[side]]="BUY",-fact_trades[[#This Row],[Transaction_value]],fact_trades[[#This Row],[Transaction_value]])</f>
        <v>-286403.93</v>
      </c>
      <c r="J434" s="9" t="str">
        <f>IF(fact_trades[[#This Row],[P&amp;L AMT]]&lt;0,"LOSS","PROFIT")</f>
        <v>LOSS</v>
      </c>
      <c r="K434">
        <f>IF(fact_trades[[#This Row],[side]]="BUY",fact_trades[[#This Row],[quantity]],-fact_trades[[#This Row],[quantity]])</f>
        <v>443</v>
      </c>
      <c r="L434">
        <v>646.51</v>
      </c>
      <c r="M434">
        <v>143.19999999999999</v>
      </c>
      <c r="N434" t="s">
        <v>50</v>
      </c>
      <c r="O434" t="s">
        <v>45</v>
      </c>
      <c r="P434" s="1">
        <v>45734</v>
      </c>
      <c r="Q434">
        <v>77</v>
      </c>
      <c r="R434" t="b">
        <v>0</v>
      </c>
      <c r="S434" t="b">
        <v>0</v>
      </c>
      <c r="T434" t="b">
        <v>0</v>
      </c>
      <c r="U434" t="b">
        <v>0</v>
      </c>
    </row>
    <row r="435" spans="1:21" x14ac:dyDescent="0.3">
      <c r="A435" t="s">
        <v>1025</v>
      </c>
      <c r="B435" t="s">
        <v>335</v>
      </c>
      <c r="C435" s="2">
        <v>45677.024305555555</v>
      </c>
      <c r="D435" s="2" t="s">
        <v>1215</v>
      </c>
      <c r="E435" t="s">
        <v>19</v>
      </c>
      <c r="F435" t="s">
        <v>49</v>
      </c>
      <c r="G435">
        <v>230</v>
      </c>
      <c r="H435" s="9">
        <f>fact_trades[[#This Row],[quantity]]*fact_trades[[#This Row],[price]]</f>
        <v>138227.70000000001</v>
      </c>
      <c r="I435" s="9">
        <f>IF(fact_trades[[#This Row],[side]]="BUY",-fact_trades[[#This Row],[Transaction_value]],fact_trades[[#This Row],[Transaction_value]])</f>
        <v>138227.70000000001</v>
      </c>
      <c r="J435" s="9" t="str">
        <f>IF(fact_trades[[#This Row],[P&amp;L AMT]]&lt;0,"LOSS","PROFIT")</f>
        <v>PROFIT</v>
      </c>
      <c r="K435">
        <f>IF(fact_trades[[#This Row],[side]]="BUY",fact_trades[[#This Row],[quantity]],-fact_trades[[#This Row],[quantity]])</f>
        <v>-230</v>
      </c>
      <c r="L435">
        <v>600.99</v>
      </c>
      <c r="M435">
        <v>69.11</v>
      </c>
      <c r="N435" t="s">
        <v>139</v>
      </c>
      <c r="O435" t="s">
        <v>73</v>
      </c>
      <c r="P435" s="1">
        <v>45838</v>
      </c>
      <c r="Q435">
        <v>181</v>
      </c>
      <c r="R435" t="b">
        <v>0</v>
      </c>
      <c r="S435" t="b">
        <v>0</v>
      </c>
      <c r="T435" t="b">
        <v>0</v>
      </c>
      <c r="U435" t="b">
        <v>0</v>
      </c>
    </row>
    <row r="436" spans="1:21" x14ac:dyDescent="0.3">
      <c r="A436" t="s">
        <v>1026</v>
      </c>
      <c r="B436" t="s">
        <v>515</v>
      </c>
      <c r="C436" s="2">
        <v>45796.000694444447</v>
      </c>
      <c r="D436" s="2" t="s">
        <v>1215</v>
      </c>
      <c r="E436" t="s">
        <v>16</v>
      </c>
      <c r="F436" t="s">
        <v>49</v>
      </c>
      <c r="G436">
        <v>736</v>
      </c>
      <c r="H436" s="9">
        <f>fact_trades[[#This Row],[quantity]]*fact_trades[[#This Row],[price]]</f>
        <v>602195.20000000007</v>
      </c>
      <c r="I436" s="9">
        <f>IF(fact_trades[[#This Row],[side]]="BUY",-fact_trades[[#This Row],[Transaction_value]],fact_trades[[#This Row],[Transaction_value]])</f>
        <v>602195.20000000007</v>
      </c>
      <c r="J436" s="9" t="str">
        <f>IF(fact_trades[[#This Row],[P&amp;L AMT]]&lt;0,"LOSS","PROFIT")</f>
        <v>PROFIT</v>
      </c>
      <c r="K436">
        <f>IF(fact_trades[[#This Row],[side]]="BUY",fact_trades[[#This Row],[quantity]],-fact_trades[[#This Row],[quantity]])</f>
        <v>-736</v>
      </c>
      <c r="L436">
        <v>818.2</v>
      </c>
      <c r="M436">
        <v>301.10000000000002</v>
      </c>
      <c r="N436" t="s">
        <v>47</v>
      </c>
      <c r="O436" t="s">
        <v>56</v>
      </c>
      <c r="P436" s="1">
        <v>45658</v>
      </c>
      <c r="Q436">
        <v>1</v>
      </c>
      <c r="R436" t="b">
        <v>0</v>
      </c>
      <c r="S436" t="b">
        <v>0</v>
      </c>
      <c r="T436" t="b">
        <v>0</v>
      </c>
      <c r="U436" t="b">
        <v>0</v>
      </c>
    </row>
    <row r="437" spans="1:21" x14ac:dyDescent="0.3">
      <c r="A437" t="s">
        <v>1027</v>
      </c>
      <c r="B437" t="s">
        <v>189</v>
      </c>
      <c r="C437" s="2">
        <v>45835.025694444441</v>
      </c>
      <c r="D437" s="2" t="s">
        <v>1218</v>
      </c>
      <c r="E437" t="s">
        <v>18</v>
      </c>
      <c r="F437" t="s">
        <v>49</v>
      </c>
      <c r="G437">
        <v>584</v>
      </c>
      <c r="H437" s="9">
        <f>fact_trades[[#This Row],[quantity]]*fact_trades[[#This Row],[price]]</f>
        <v>1308101.6000000001</v>
      </c>
      <c r="I437" s="9">
        <f>IF(fact_trades[[#This Row],[side]]="BUY",-fact_trades[[#This Row],[Transaction_value]],fact_trades[[#This Row],[Transaction_value]])</f>
        <v>1308101.6000000001</v>
      </c>
      <c r="J437" s="9" t="str">
        <f>IF(fact_trades[[#This Row],[P&amp;L AMT]]&lt;0,"LOSS","PROFIT")</f>
        <v>PROFIT</v>
      </c>
      <c r="K437">
        <f>IF(fact_trades[[#This Row],[side]]="BUY",fact_trades[[#This Row],[quantity]],-fact_trades[[#This Row],[quantity]])</f>
        <v>-584</v>
      </c>
      <c r="L437">
        <v>2239.9</v>
      </c>
      <c r="M437">
        <v>654.04999999999995</v>
      </c>
      <c r="N437" t="s">
        <v>149</v>
      </c>
      <c r="O437" t="s">
        <v>109</v>
      </c>
      <c r="P437" s="1">
        <v>45709</v>
      </c>
      <c r="Q437">
        <v>52</v>
      </c>
      <c r="R437" t="b">
        <v>0</v>
      </c>
      <c r="S437" t="b">
        <v>0</v>
      </c>
      <c r="T437" t="b">
        <v>0</v>
      </c>
      <c r="U437" t="b">
        <v>0</v>
      </c>
    </row>
    <row r="438" spans="1:21" x14ac:dyDescent="0.3">
      <c r="A438" t="s">
        <v>1028</v>
      </c>
      <c r="B438" t="s">
        <v>335</v>
      </c>
      <c r="C438" s="2">
        <v>45819.013194444444</v>
      </c>
      <c r="D438" s="2" t="s">
        <v>1217</v>
      </c>
      <c r="E438" t="s">
        <v>20</v>
      </c>
      <c r="F438" t="s">
        <v>49</v>
      </c>
      <c r="G438">
        <v>728</v>
      </c>
      <c r="H438" s="9">
        <f>fact_trades[[#This Row],[quantity]]*fact_trades[[#This Row],[price]]</f>
        <v>186986.80000000002</v>
      </c>
      <c r="I438" s="9">
        <f>IF(fact_trades[[#This Row],[side]]="BUY",-fact_trades[[#This Row],[Transaction_value]],fact_trades[[#This Row],[Transaction_value]])</f>
        <v>186986.80000000002</v>
      </c>
      <c r="J438" s="9" t="str">
        <f>IF(fact_trades[[#This Row],[P&amp;L AMT]]&lt;0,"LOSS","PROFIT")</f>
        <v>PROFIT</v>
      </c>
      <c r="K438">
        <f>IF(fact_trades[[#This Row],[side]]="BUY",fact_trades[[#This Row],[quantity]],-fact_trades[[#This Row],[quantity]])</f>
        <v>-728</v>
      </c>
      <c r="L438">
        <v>256.85000000000002</v>
      </c>
      <c r="M438">
        <v>93.49</v>
      </c>
      <c r="N438" t="s">
        <v>139</v>
      </c>
      <c r="O438" t="s">
        <v>56</v>
      </c>
      <c r="P438" s="1">
        <v>45736</v>
      </c>
      <c r="Q438">
        <v>79</v>
      </c>
      <c r="R438" t="b">
        <v>0</v>
      </c>
      <c r="S438" t="b">
        <v>0</v>
      </c>
      <c r="T438" t="b">
        <v>0</v>
      </c>
      <c r="U438" t="b">
        <v>0</v>
      </c>
    </row>
    <row r="439" spans="1:21" x14ac:dyDescent="0.3">
      <c r="A439" t="s">
        <v>1029</v>
      </c>
      <c r="B439" t="s">
        <v>197</v>
      </c>
      <c r="C439" s="2">
        <v>45714.030555555553</v>
      </c>
      <c r="D439" s="2" t="s">
        <v>1217</v>
      </c>
      <c r="E439" t="s">
        <v>16</v>
      </c>
      <c r="F439" t="s">
        <v>49</v>
      </c>
      <c r="G439">
        <v>420</v>
      </c>
      <c r="H439" s="9">
        <f>fact_trades[[#This Row],[quantity]]*fact_trades[[#This Row],[price]]</f>
        <v>325655.40000000002</v>
      </c>
      <c r="I439" s="9">
        <f>IF(fact_trades[[#This Row],[side]]="BUY",-fact_trades[[#This Row],[Transaction_value]],fact_trades[[#This Row],[Transaction_value]])</f>
        <v>325655.40000000002</v>
      </c>
      <c r="J439" s="9" t="str">
        <f>IF(fact_trades[[#This Row],[P&amp;L AMT]]&lt;0,"LOSS","PROFIT")</f>
        <v>PROFIT</v>
      </c>
      <c r="K439">
        <f>IF(fact_trades[[#This Row],[side]]="BUY",fact_trades[[#This Row],[quantity]],-fact_trades[[#This Row],[quantity]])</f>
        <v>-420</v>
      </c>
      <c r="L439">
        <v>775.37</v>
      </c>
      <c r="M439">
        <v>162.83000000000001</v>
      </c>
      <c r="N439" t="s">
        <v>156</v>
      </c>
      <c r="O439" t="s">
        <v>94</v>
      </c>
      <c r="P439" s="1">
        <v>45789</v>
      </c>
      <c r="Q439">
        <v>132</v>
      </c>
      <c r="R439" t="b">
        <v>0</v>
      </c>
      <c r="S439" t="b">
        <v>0</v>
      </c>
      <c r="T439" t="b">
        <v>0</v>
      </c>
      <c r="U439" t="b">
        <v>0</v>
      </c>
    </row>
    <row r="440" spans="1:21" x14ac:dyDescent="0.3">
      <c r="A440" t="s">
        <v>1030</v>
      </c>
      <c r="B440" t="s">
        <v>46</v>
      </c>
      <c r="C440" s="2">
        <v>45744.000694444447</v>
      </c>
      <c r="D440" s="2" t="s">
        <v>1218</v>
      </c>
      <c r="E440" t="s">
        <v>17</v>
      </c>
      <c r="F440" t="s">
        <v>41</v>
      </c>
      <c r="G440">
        <v>238</v>
      </c>
      <c r="H440" s="9">
        <f>fact_trades[[#This Row],[quantity]]*fact_trades[[#This Row],[price]]</f>
        <v>304197.32</v>
      </c>
      <c r="I440" s="9">
        <f>IF(fact_trades[[#This Row],[side]]="BUY",-fact_trades[[#This Row],[Transaction_value]],fact_trades[[#This Row],[Transaction_value]])</f>
        <v>-304197.32</v>
      </c>
      <c r="J440" s="9" t="str">
        <f>IF(fact_trades[[#This Row],[P&amp;L AMT]]&lt;0,"LOSS","PROFIT")</f>
        <v>LOSS</v>
      </c>
      <c r="K440">
        <f>IF(fact_trades[[#This Row],[side]]="BUY",fact_trades[[#This Row],[quantity]],-fact_trades[[#This Row],[quantity]])</f>
        <v>238</v>
      </c>
      <c r="L440">
        <v>1278.1400000000001</v>
      </c>
      <c r="M440">
        <v>152.1</v>
      </c>
      <c r="N440" t="s">
        <v>149</v>
      </c>
      <c r="O440" t="s">
        <v>61</v>
      </c>
      <c r="P440" s="1">
        <v>45720</v>
      </c>
      <c r="Q440">
        <v>63</v>
      </c>
      <c r="R440" t="b">
        <v>0</v>
      </c>
      <c r="S440" t="b">
        <v>0</v>
      </c>
      <c r="T440" t="b">
        <v>0</v>
      </c>
      <c r="U440" t="b">
        <v>0</v>
      </c>
    </row>
    <row r="441" spans="1:21" x14ac:dyDescent="0.3">
      <c r="A441" t="s">
        <v>1031</v>
      </c>
      <c r="B441" t="s">
        <v>218</v>
      </c>
      <c r="C441" s="2">
        <v>45685.032638888886</v>
      </c>
      <c r="D441" s="2" t="s">
        <v>1214</v>
      </c>
      <c r="E441" t="s">
        <v>16</v>
      </c>
      <c r="F441" t="s">
        <v>49</v>
      </c>
      <c r="G441">
        <v>344</v>
      </c>
      <c r="H441" s="9">
        <f>fact_trades[[#This Row],[quantity]]*fact_trades[[#This Row],[price]]</f>
        <v>261804.63999999998</v>
      </c>
      <c r="I441" s="9">
        <f>IF(fact_trades[[#This Row],[side]]="BUY",-fact_trades[[#This Row],[Transaction_value]],fact_trades[[#This Row],[Transaction_value]])</f>
        <v>261804.63999999998</v>
      </c>
      <c r="J441" s="9" t="str">
        <f>IF(fact_trades[[#This Row],[P&amp;L AMT]]&lt;0,"LOSS","PROFIT")</f>
        <v>PROFIT</v>
      </c>
      <c r="K441">
        <f>IF(fact_trades[[#This Row],[side]]="BUY",fact_trades[[#This Row],[quantity]],-fact_trades[[#This Row],[quantity]])</f>
        <v>-344</v>
      </c>
      <c r="L441">
        <v>761.06</v>
      </c>
      <c r="M441">
        <v>130.9</v>
      </c>
      <c r="N441" t="s">
        <v>103</v>
      </c>
      <c r="O441" t="s">
        <v>73</v>
      </c>
      <c r="P441" s="1">
        <v>45734</v>
      </c>
      <c r="Q441">
        <v>77</v>
      </c>
      <c r="R441" t="b">
        <v>0</v>
      </c>
      <c r="S441" t="b">
        <v>0</v>
      </c>
      <c r="T441" t="b">
        <v>0</v>
      </c>
      <c r="U441" t="b">
        <v>0</v>
      </c>
    </row>
    <row r="442" spans="1:21" x14ac:dyDescent="0.3">
      <c r="A442" t="s">
        <v>1032</v>
      </c>
      <c r="B442" t="s">
        <v>412</v>
      </c>
      <c r="C442" s="2">
        <v>45712.021527777775</v>
      </c>
      <c r="D442" s="2" t="s">
        <v>1215</v>
      </c>
      <c r="E442" t="s">
        <v>20</v>
      </c>
      <c r="F442" t="s">
        <v>49</v>
      </c>
      <c r="G442">
        <v>677</v>
      </c>
      <c r="H442" s="9">
        <f>fact_trades[[#This Row],[quantity]]*fact_trades[[#This Row],[price]]</f>
        <v>156678.11000000002</v>
      </c>
      <c r="I442" s="9">
        <f>IF(fact_trades[[#This Row],[side]]="BUY",-fact_trades[[#This Row],[Transaction_value]],fact_trades[[#This Row],[Transaction_value]])</f>
        <v>156678.11000000002</v>
      </c>
      <c r="J442" s="9" t="str">
        <f>IF(fact_trades[[#This Row],[P&amp;L AMT]]&lt;0,"LOSS","PROFIT")</f>
        <v>PROFIT</v>
      </c>
      <c r="K442">
        <f>IF(fact_trades[[#This Row],[side]]="BUY",fact_trades[[#This Row],[quantity]],-fact_trades[[#This Row],[quantity]])</f>
        <v>-677</v>
      </c>
      <c r="L442">
        <v>231.43</v>
      </c>
      <c r="M442">
        <v>78.34</v>
      </c>
      <c r="N442" t="s">
        <v>165</v>
      </c>
      <c r="O442" t="s">
        <v>56</v>
      </c>
      <c r="P442" s="1">
        <v>45825</v>
      </c>
      <c r="Q442">
        <v>168</v>
      </c>
      <c r="R442" t="b">
        <v>0</v>
      </c>
      <c r="S442" t="b">
        <v>0</v>
      </c>
      <c r="T442" t="b">
        <v>0</v>
      </c>
      <c r="U442" t="b">
        <v>0</v>
      </c>
    </row>
    <row r="443" spans="1:21" x14ac:dyDescent="0.3">
      <c r="A443" t="s">
        <v>1033</v>
      </c>
      <c r="B443" t="s">
        <v>515</v>
      </c>
      <c r="C443" s="2">
        <v>45805.018055555556</v>
      </c>
      <c r="D443" s="2" t="s">
        <v>1217</v>
      </c>
      <c r="E443" t="s">
        <v>23</v>
      </c>
      <c r="F443" t="s">
        <v>49</v>
      </c>
      <c r="G443">
        <v>390</v>
      </c>
      <c r="H443" s="9">
        <f>fact_trades[[#This Row],[quantity]]*fact_trades[[#This Row],[price]]</f>
        <v>563963.4</v>
      </c>
      <c r="I443" s="9">
        <f>IF(fact_trades[[#This Row],[side]]="BUY",-fact_trades[[#This Row],[Transaction_value]],fact_trades[[#This Row],[Transaction_value]])</f>
        <v>563963.4</v>
      </c>
      <c r="J443" s="9" t="str">
        <f>IF(fact_trades[[#This Row],[P&amp;L AMT]]&lt;0,"LOSS","PROFIT")</f>
        <v>PROFIT</v>
      </c>
      <c r="K443">
        <f>IF(fact_trades[[#This Row],[side]]="BUY",fact_trades[[#This Row],[quantity]],-fact_trades[[#This Row],[quantity]])</f>
        <v>-390</v>
      </c>
      <c r="L443">
        <v>1446.06</v>
      </c>
      <c r="M443">
        <v>281.98</v>
      </c>
      <c r="N443" t="s">
        <v>58</v>
      </c>
      <c r="O443" t="s">
        <v>75</v>
      </c>
      <c r="P443" s="1">
        <v>45821</v>
      </c>
      <c r="Q443">
        <v>164</v>
      </c>
      <c r="R443" t="b">
        <v>0</v>
      </c>
      <c r="S443" t="b">
        <v>0</v>
      </c>
      <c r="T443" t="b">
        <v>0</v>
      </c>
      <c r="U443" t="b">
        <v>0</v>
      </c>
    </row>
    <row r="444" spans="1:21" x14ac:dyDescent="0.3">
      <c r="A444" t="s">
        <v>1034</v>
      </c>
      <c r="B444" t="s">
        <v>329</v>
      </c>
      <c r="C444" s="2">
        <v>45679.040972222225</v>
      </c>
      <c r="D444" s="2" t="s">
        <v>1217</v>
      </c>
      <c r="E444" t="s">
        <v>16</v>
      </c>
      <c r="F444" t="s">
        <v>41</v>
      </c>
      <c r="G444">
        <v>287</v>
      </c>
      <c r="H444" s="9">
        <f>fact_trades[[#This Row],[quantity]]*fact_trades[[#This Row],[price]]</f>
        <v>210302.12</v>
      </c>
      <c r="I444" s="9">
        <f>IF(fact_trades[[#This Row],[side]]="BUY",-fact_trades[[#This Row],[Transaction_value]],fact_trades[[#This Row],[Transaction_value]])</f>
        <v>-210302.12</v>
      </c>
      <c r="J444" s="9" t="str">
        <f>IF(fact_trades[[#This Row],[P&amp;L AMT]]&lt;0,"LOSS","PROFIT")</f>
        <v>LOSS</v>
      </c>
      <c r="K444">
        <f>IF(fact_trades[[#This Row],[side]]="BUY",fact_trades[[#This Row],[quantity]],-fact_trades[[#This Row],[quantity]])</f>
        <v>287</v>
      </c>
      <c r="L444">
        <v>732.76</v>
      </c>
      <c r="M444">
        <v>105.15</v>
      </c>
      <c r="N444" t="s">
        <v>50</v>
      </c>
      <c r="O444" t="s">
        <v>61</v>
      </c>
      <c r="P444" s="1">
        <v>45729</v>
      </c>
      <c r="Q444">
        <v>72</v>
      </c>
      <c r="R444" t="b">
        <v>0</v>
      </c>
      <c r="S444" t="b">
        <v>0</v>
      </c>
      <c r="T444" t="b">
        <v>0</v>
      </c>
      <c r="U444" t="b">
        <v>0</v>
      </c>
    </row>
    <row r="445" spans="1:21" x14ac:dyDescent="0.3">
      <c r="A445" t="s">
        <v>1035</v>
      </c>
      <c r="B445" t="s">
        <v>261</v>
      </c>
      <c r="C445" s="2">
        <v>45800.023611111108</v>
      </c>
      <c r="D445" s="2" t="s">
        <v>1218</v>
      </c>
      <c r="E445" t="s">
        <v>16</v>
      </c>
      <c r="F445" t="s">
        <v>49</v>
      </c>
      <c r="G445">
        <v>928</v>
      </c>
      <c r="H445" s="9">
        <f>fact_trades[[#This Row],[quantity]]*fact_trades[[#This Row],[price]]</f>
        <v>743541.44000000006</v>
      </c>
      <c r="I445" s="9">
        <f>IF(fact_trades[[#This Row],[side]]="BUY",-fact_trades[[#This Row],[Transaction_value]],fact_trades[[#This Row],[Transaction_value]])</f>
        <v>743541.44000000006</v>
      </c>
      <c r="J445" s="9" t="str">
        <f>IF(fact_trades[[#This Row],[P&amp;L AMT]]&lt;0,"LOSS","PROFIT")</f>
        <v>PROFIT</v>
      </c>
      <c r="K445">
        <f>IF(fact_trades[[#This Row],[side]]="BUY",fact_trades[[#This Row],[quantity]],-fact_trades[[#This Row],[quantity]])</f>
        <v>-928</v>
      </c>
      <c r="L445">
        <v>801.23</v>
      </c>
      <c r="M445">
        <v>371.77</v>
      </c>
      <c r="N445" t="s">
        <v>165</v>
      </c>
      <c r="O445" t="s">
        <v>45</v>
      </c>
      <c r="P445" s="1">
        <v>45814</v>
      </c>
      <c r="Q445">
        <v>157</v>
      </c>
      <c r="R445" t="b">
        <v>0</v>
      </c>
      <c r="S445" t="b">
        <v>0</v>
      </c>
      <c r="T445" t="b">
        <v>0</v>
      </c>
      <c r="U445" t="b">
        <v>0</v>
      </c>
    </row>
    <row r="446" spans="1:21" x14ac:dyDescent="0.3">
      <c r="A446" t="s">
        <v>1036</v>
      </c>
      <c r="B446" t="s">
        <v>269</v>
      </c>
      <c r="C446" s="2">
        <v>45700.029861111114</v>
      </c>
      <c r="D446" s="2" t="s">
        <v>1217</v>
      </c>
      <c r="E446" t="s">
        <v>22</v>
      </c>
      <c r="F446" t="s">
        <v>49</v>
      </c>
      <c r="G446">
        <v>848</v>
      </c>
      <c r="H446" s="9">
        <f>fact_trades[[#This Row],[quantity]]*fact_trades[[#This Row],[price]]</f>
        <v>458174.39999999997</v>
      </c>
      <c r="I446" s="9">
        <f>IF(fact_trades[[#This Row],[side]]="BUY",-fact_trades[[#This Row],[Transaction_value]],fact_trades[[#This Row],[Transaction_value]])</f>
        <v>458174.39999999997</v>
      </c>
      <c r="J446" s="9" t="str">
        <f>IF(fact_trades[[#This Row],[P&amp;L AMT]]&lt;0,"LOSS","PROFIT")</f>
        <v>PROFIT</v>
      </c>
      <c r="K446">
        <f>IF(fact_trades[[#This Row],[side]]="BUY",fact_trades[[#This Row],[quantity]],-fact_trades[[#This Row],[quantity]])</f>
        <v>-848</v>
      </c>
      <c r="L446">
        <v>540.29999999999995</v>
      </c>
      <c r="M446">
        <v>229.09</v>
      </c>
      <c r="N446" t="s">
        <v>72</v>
      </c>
      <c r="O446" t="s">
        <v>75</v>
      </c>
      <c r="P446" s="1">
        <v>45819</v>
      </c>
      <c r="Q446">
        <v>162</v>
      </c>
      <c r="R446" t="b">
        <v>0</v>
      </c>
      <c r="S446" t="b">
        <v>0</v>
      </c>
      <c r="T446" t="b">
        <v>0</v>
      </c>
      <c r="U446" t="b">
        <v>0</v>
      </c>
    </row>
    <row r="447" spans="1:21" x14ac:dyDescent="0.3">
      <c r="A447" t="s">
        <v>1037</v>
      </c>
      <c r="B447" t="s">
        <v>241</v>
      </c>
      <c r="C447" s="2">
        <v>45678.000694444447</v>
      </c>
      <c r="D447" s="2" t="s">
        <v>1214</v>
      </c>
      <c r="E447" t="s">
        <v>21</v>
      </c>
      <c r="F447" t="s">
        <v>41</v>
      </c>
      <c r="G447">
        <v>897</v>
      </c>
      <c r="H447" s="9">
        <f>fact_trades[[#This Row],[quantity]]*fact_trades[[#This Row],[price]]</f>
        <v>217971</v>
      </c>
      <c r="I447" s="9">
        <f>IF(fact_trades[[#This Row],[side]]="BUY",-fact_trades[[#This Row],[Transaction_value]],fact_trades[[#This Row],[Transaction_value]])</f>
        <v>-217971</v>
      </c>
      <c r="J447" s="9" t="str">
        <f>IF(fact_trades[[#This Row],[P&amp;L AMT]]&lt;0,"LOSS","PROFIT")</f>
        <v>LOSS</v>
      </c>
      <c r="K447">
        <f>IF(fact_trades[[#This Row],[side]]="BUY",fact_trades[[#This Row],[quantity]],-fact_trades[[#This Row],[quantity]])</f>
        <v>897</v>
      </c>
      <c r="L447">
        <v>243</v>
      </c>
      <c r="M447">
        <v>108.99</v>
      </c>
      <c r="N447" t="s">
        <v>165</v>
      </c>
      <c r="O447" t="s">
        <v>61</v>
      </c>
      <c r="P447" s="1">
        <v>45826</v>
      </c>
      <c r="Q447">
        <v>169</v>
      </c>
      <c r="R447" t="b">
        <v>0</v>
      </c>
      <c r="S447" t="b">
        <v>0</v>
      </c>
      <c r="T447" t="b">
        <v>0</v>
      </c>
      <c r="U447" t="b">
        <v>0</v>
      </c>
    </row>
    <row r="448" spans="1:21" x14ac:dyDescent="0.3">
      <c r="A448" t="s">
        <v>1038</v>
      </c>
      <c r="B448" t="s">
        <v>377</v>
      </c>
      <c r="C448" s="2">
        <v>45772.020138888889</v>
      </c>
      <c r="D448" s="2" t="s">
        <v>1218</v>
      </c>
      <c r="E448" t="s">
        <v>18</v>
      </c>
      <c r="F448" t="s">
        <v>49</v>
      </c>
      <c r="G448">
        <v>234</v>
      </c>
      <c r="H448" s="9">
        <f>fact_trades[[#This Row],[quantity]]*fact_trades[[#This Row],[price]]</f>
        <v>496838.16</v>
      </c>
      <c r="I448" s="9">
        <f>IF(fact_trades[[#This Row],[side]]="BUY",-fact_trades[[#This Row],[Transaction_value]],fact_trades[[#This Row],[Transaction_value]])</f>
        <v>496838.16</v>
      </c>
      <c r="J448" s="9" t="str">
        <f>IF(fact_trades[[#This Row],[P&amp;L AMT]]&lt;0,"LOSS","PROFIT")</f>
        <v>PROFIT</v>
      </c>
      <c r="K448">
        <f>IF(fact_trades[[#This Row],[side]]="BUY",fact_trades[[#This Row],[quantity]],-fact_trades[[#This Row],[quantity]])</f>
        <v>-234</v>
      </c>
      <c r="L448">
        <v>2123.2399999999998</v>
      </c>
      <c r="M448">
        <v>248.42</v>
      </c>
      <c r="N448" t="s">
        <v>58</v>
      </c>
      <c r="O448" t="s">
        <v>61</v>
      </c>
      <c r="P448" s="1">
        <v>45783</v>
      </c>
      <c r="Q448">
        <v>126</v>
      </c>
      <c r="R448" t="b">
        <v>0</v>
      </c>
      <c r="S448" t="b">
        <v>0</v>
      </c>
      <c r="T448" t="b">
        <v>0</v>
      </c>
      <c r="U448" t="b">
        <v>0</v>
      </c>
    </row>
    <row r="449" spans="1:21" x14ac:dyDescent="0.3">
      <c r="A449" t="s">
        <v>1039</v>
      </c>
      <c r="B449" t="s">
        <v>186</v>
      </c>
      <c r="C449" s="2">
        <v>45758.003472222219</v>
      </c>
      <c r="D449" s="2" t="s">
        <v>1218</v>
      </c>
      <c r="E449" t="s">
        <v>19</v>
      </c>
      <c r="F449" t="s">
        <v>49</v>
      </c>
      <c r="G449">
        <v>878</v>
      </c>
      <c r="H449" s="9">
        <f>fact_trades[[#This Row],[quantity]]*fact_trades[[#This Row],[price]]</f>
        <v>548969.5</v>
      </c>
      <c r="I449" s="9">
        <f>IF(fact_trades[[#This Row],[side]]="BUY",-fact_trades[[#This Row],[Transaction_value]],fact_trades[[#This Row],[Transaction_value]])</f>
        <v>548969.5</v>
      </c>
      <c r="J449" s="9" t="str">
        <f>IF(fact_trades[[#This Row],[P&amp;L AMT]]&lt;0,"LOSS","PROFIT")</f>
        <v>PROFIT</v>
      </c>
      <c r="K449">
        <f>IF(fact_trades[[#This Row],[side]]="BUY",fact_trades[[#This Row],[quantity]],-fact_trades[[#This Row],[quantity]])</f>
        <v>-878</v>
      </c>
      <c r="L449">
        <v>625.25</v>
      </c>
      <c r="M449">
        <v>274.48</v>
      </c>
      <c r="N449" t="s">
        <v>121</v>
      </c>
      <c r="O449" t="s">
        <v>73</v>
      </c>
      <c r="P449" s="1">
        <v>45702</v>
      </c>
      <c r="Q449">
        <v>45</v>
      </c>
      <c r="R449" t="b">
        <v>0</v>
      </c>
      <c r="S449" t="b">
        <v>0</v>
      </c>
      <c r="T449" t="b">
        <v>0</v>
      </c>
      <c r="U449" t="b">
        <v>0</v>
      </c>
    </row>
    <row r="450" spans="1:21" x14ac:dyDescent="0.3">
      <c r="A450" t="s">
        <v>1040</v>
      </c>
      <c r="B450" t="s">
        <v>575</v>
      </c>
      <c r="C450" s="2">
        <v>45758.008333333331</v>
      </c>
      <c r="D450" s="2" t="s">
        <v>1218</v>
      </c>
      <c r="E450" t="s">
        <v>23</v>
      </c>
      <c r="F450" t="s">
        <v>41</v>
      </c>
      <c r="G450">
        <v>644</v>
      </c>
      <c r="H450" s="9">
        <f>fact_trades[[#This Row],[quantity]]*fact_trades[[#This Row],[price]]</f>
        <v>827263.08</v>
      </c>
      <c r="I450" s="9">
        <f>IF(fact_trades[[#This Row],[side]]="BUY",-fact_trades[[#This Row],[Transaction_value]],fact_trades[[#This Row],[Transaction_value]])</f>
        <v>-827263.08</v>
      </c>
      <c r="J450" s="9" t="str">
        <f>IF(fact_trades[[#This Row],[P&amp;L AMT]]&lt;0,"LOSS","PROFIT")</f>
        <v>LOSS</v>
      </c>
      <c r="K450">
        <f>IF(fact_trades[[#This Row],[side]]="BUY",fact_trades[[#This Row],[quantity]],-fact_trades[[#This Row],[quantity]])</f>
        <v>644</v>
      </c>
      <c r="L450">
        <v>1284.57</v>
      </c>
      <c r="M450">
        <v>413.63</v>
      </c>
      <c r="N450" t="s">
        <v>91</v>
      </c>
      <c r="O450" t="s">
        <v>75</v>
      </c>
      <c r="P450" s="1">
        <v>45783</v>
      </c>
      <c r="Q450">
        <v>126</v>
      </c>
      <c r="R450" t="b">
        <v>0</v>
      </c>
      <c r="S450" t="b">
        <v>0</v>
      </c>
      <c r="T450" t="b">
        <v>0</v>
      </c>
      <c r="U450" t="b">
        <v>0</v>
      </c>
    </row>
    <row r="451" spans="1:21" x14ac:dyDescent="0.3">
      <c r="A451" t="s">
        <v>1041</v>
      </c>
      <c r="B451" t="s">
        <v>170</v>
      </c>
      <c r="C451" s="2">
        <v>45728.006944444445</v>
      </c>
      <c r="D451" s="2" t="s">
        <v>1217</v>
      </c>
      <c r="E451" t="s">
        <v>22</v>
      </c>
      <c r="F451" t="s">
        <v>49</v>
      </c>
      <c r="G451">
        <v>796</v>
      </c>
      <c r="H451" s="9">
        <f>fact_trades[[#This Row],[quantity]]*fact_trades[[#This Row],[price]]</f>
        <v>456744.8</v>
      </c>
      <c r="I451" s="9">
        <f>IF(fact_trades[[#This Row],[side]]="BUY",-fact_trades[[#This Row],[Transaction_value]],fact_trades[[#This Row],[Transaction_value]])</f>
        <v>456744.8</v>
      </c>
      <c r="J451" s="9" t="str">
        <f>IF(fact_trades[[#This Row],[P&amp;L AMT]]&lt;0,"LOSS","PROFIT")</f>
        <v>PROFIT</v>
      </c>
      <c r="K451">
        <f>IF(fact_trades[[#This Row],[side]]="BUY",fact_trades[[#This Row],[quantity]],-fact_trades[[#This Row],[quantity]])</f>
        <v>-796</v>
      </c>
      <c r="L451">
        <v>573.79999999999995</v>
      </c>
      <c r="M451">
        <v>228.37</v>
      </c>
      <c r="N451" t="s">
        <v>119</v>
      </c>
      <c r="O451" t="s">
        <v>109</v>
      </c>
      <c r="P451" s="1">
        <v>45694</v>
      </c>
      <c r="Q451">
        <v>37</v>
      </c>
      <c r="R451" t="b">
        <v>0</v>
      </c>
      <c r="S451" t="b">
        <v>0</v>
      </c>
      <c r="T451" t="b">
        <v>0</v>
      </c>
      <c r="U451" t="b">
        <v>0</v>
      </c>
    </row>
    <row r="452" spans="1:21" x14ac:dyDescent="0.3">
      <c r="A452" t="s">
        <v>1042</v>
      </c>
      <c r="B452" t="s">
        <v>263</v>
      </c>
      <c r="C452" s="2">
        <v>45825.040277777778</v>
      </c>
      <c r="D452" s="2" t="s">
        <v>1214</v>
      </c>
      <c r="E452" t="s">
        <v>23</v>
      </c>
      <c r="F452" t="s">
        <v>41</v>
      </c>
      <c r="G452">
        <v>91</v>
      </c>
      <c r="H452" s="9">
        <f>fact_trades[[#This Row],[quantity]]*fact_trades[[#This Row],[price]]</f>
        <v>124918.43000000001</v>
      </c>
      <c r="I452" s="9">
        <f>IF(fact_trades[[#This Row],[side]]="BUY",-fact_trades[[#This Row],[Transaction_value]],fact_trades[[#This Row],[Transaction_value]])</f>
        <v>-124918.43000000001</v>
      </c>
      <c r="J452" s="9" t="str">
        <f>IF(fact_trades[[#This Row],[P&amp;L AMT]]&lt;0,"LOSS","PROFIT")</f>
        <v>LOSS</v>
      </c>
      <c r="K452">
        <f>IF(fact_trades[[#This Row],[side]]="BUY",fact_trades[[#This Row],[quantity]],-fact_trades[[#This Row],[quantity]])</f>
        <v>91</v>
      </c>
      <c r="L452">
        <v>1372.73</v>
      </c>
      <c r="M452">
        <v>62.46</v>
      </c>
      <c r="N452" t="s">
        <v>162</v>
      </c>
      <c r="O452" t="s">
        <v>73</v>
      </c>
      <c r="P452" s="1">
        <v>45747</v>
      </c>
      <c r="Q452">
        <v>90</v>
      </c>
      <c r="R452" t="b">
        <v>0</v>
      </c>
      <c r="S452" t="b">
        <v>0</v>
      </c>
      <c r="T452" t="b">
        <v>0</v>
      </c>
      <c r="U452" t="b">
        <v>0</v>
      </c>
    </row>
    <row r="453" spans="1:21" x14ac:dyDescent="0.3">
      <c r="A453" t="s">
        <v>1043</v>
      </c>
      <c r="B453" t="s">
        <v>216</v>
      </c>
      <c r="C453" s="2">
        <v>45761.039583333331</v>
      </c>
      <c r="D453" s="2" t="s">
        <v>1215</v>
      </c>
      <c r="E453" t="s">
        <v>17</v>
      </c>
      <c r="F453" t="s">
        <v>49</v>
      </c>
      <c r="G453">
        <v>418</v>
      </c>
      <c r="H453" s="9">
        <f>fact_trades[[#This Row],[quantity]]*fact_trades[[#This Row],[price]]</f>
        <v>543483.6</v>
      </c>
      <c r="I453" s="9">
        <f>IF(fact_trades[[#This Row],[side]]="BUY",-fact_trades[[#This Row],[Transaction_value]],fact_trades[[#This Row],[Transaction_value]])</f>
        <v>543483.6</v>
      </c>
      <c r="J453" s="9" t="str">
        <f>IF(fact_trades[[#This Row],[P&amp;L AMT]]&lt;0,"LOSS","PROFIT")</f>
        <v>PROFIT</v>
      </c>
      <c r="K453">
        <f>IF(fact_trades[[#This Row],[side]]="BUY",fact_trades[[#This Row],[quantity]],-fact_trades[[#This Row],[quantity]])</f>
        <v>-418</v>
      </c>
      <c r="L453">
        <v>1300.2</v>
      </c>
      <c r="M453">
        <v>271.74</v>
      </c>
      <c r="N453" t="s">
        <v>98</v>
      </c>
      <c r="O453" t="s">
        <v>56</v>
      </c>
      <c r="P453" s="1">
        <v>45824</v>
      </c>
      <c r="Q453">
        <v>167</v>
      </c>
      <c r="R453" t="b">
        <v>0</v>
      </c>
      <c r="S453" t="b">
        <v>0</v>
      </c>
      <c r="T453" t="b">
        <v>0</v>
      </c>
      <c r="U453" t="b">
        <v>0</v>
      </c>
    </row>
    <row r="454" spans="1:21" x14ac:dyDescent="0.3">
      <c r="A454" t="s">
        <v>1044</v>
      </c>
      <c r="B454" t="s">
        <v>192</v>
      </c>
      <c r="C454" s="2">
        <v>45693.038194444445</v>
      </c>
      <c r="D454" s="2" t="s">
        <v>1217</v>
      </c>
      <c r="E454" t="s">
        <v>23</v>
      </c>
      <c r="F454" t="s">
        <v>49</v>
      </c>
      <c r="G454">
        <v>721</v>
      </c>
      <c r="H454" s="9">
        <f>fact_trades[[#This Row],[quantity]]*fact_trades[[#This Row],[price]]</f>
        <v>751195.4800000001</v>
      </c>
      <c r="I454" s="9">
        <f>IF(fact_trades[[#This Row],[side]]="BUY",-fact_trades[[#This Row],[Transaction_value]],fact_trades[[#This Row],[Transaction_value]])</f>
        <v>751195.4800000001</v>
      </c>
      <c r="J454" s="9" t="str">
        <f>IF(fact_trades[[#This Row],[P&amp;L AMT]]&lt;0,"LOSS","PROFIT")</f>
        <v>PROFIT</v>
      </c>
      <c r="K454">
        <f>IF(fact_trades[[#This Row],[side]]="BUY",fact_trades[[#This Row],[quantity]],-fact_trades[[#This Row],[quantity]])</f>
        <v>-721</v>
      </c>
      <c r="L454">
        <v>1041.8800000000001</v>
      </c>
      <c r="M454">
        <v>375.6</v>
      </c>
      <c r="N454" t="s">
        <v>139</v>
      </c>
      <c r="O454" t="s">
        <v>61</v>
      </c>
      <c r="P454" s="1">
        <v>45819</v>
      </c>
      <c r="Q454">
        <v>162</v>
      </c>
      <c r="R454" t="b">
        <v>0</v>
      </c>
      <c r="S454" t="b">
        <v>0</v>
      </c>
      <c r="T454" t="b">
        <v>0</v>
      </c>
      <c r="U454" t="b">
        <v>0</v>
      </c>
    </row>
    <row r="455" spans="1:21" x14ac:dyDescent="0.3">
      <c r="A455" t="s">
        <v>1045</v>
      </c>
      <c r="B455" t="s">
        <v>106</v>
      </c>
      <c r="C455" s="2">
        <v>45728.009027777778</v>
      </c>
      <c r="D455" s="2" t="s">
        <v>1217</v>
      </c>
      <c r="E455" t="s">
        <v>17</v>
      </c>
      <c r="F455" t="s">
        <v>49</v>
      </c>
      <c r="G455">
        <v>280</v>
      </c>
      <c r="H455" s="9">
        <f>fact_trades[[#This Row],[quantity]]*fact_trades[[#This Row],[price]]</f>
        <v>369023.2</v>
      </c>
      <c r="I455" s="9">
        <f>IF(fact_trades[[#This Row],[side]]="BUY",-fact_trades[[#This Row],[Transaction_value]],fact_trades[[#This Row],[Transaction_value]])</f>
        <v>369023.2</v>
      </c>
      <c r="J455" s="9" t="str">
        <f>IF(fact_trades[[#This Row],[P&amp;L AMT]]&lt;0,"LOSS","PROFIT")</f>
        <v>PROFIT</v>
      </c>
      <c r="K455">
        <f>IF(fact_trades[[#This Row],[side]]="BUY",fact_trades[[#This Row],[quantity]],-fact_trades[[#This Row],[quantity]])</f>
        <v>-280</v>
      </c>
      <c r="L455">
        <v>1317.94</v>
      </c>
      <c r="M455">
        <v>184.51</v>
      </c>
      <c r="N455" t="s">
        <v>55</v>
      </c>
      <c r="O455" t="s">
        <v>75</v>
      </c>
      <c r="P455" s="1">
        <v>45824</v>
      </c>
      <c r="Q455">
        <v>167</v>
      </c>
      <c r="R455" t="b">
        <v>0</v>
      </c>
      <c r="S455" t="b">
        <v>0</v>
      </c>
      <c r="T455" t="b">
        <v>0</v>
      </c>
      <c r="U455" t="b">
        <v>0</v>
      </c>
    </row>
    <row r="456" spans="1:21" x14ac:dyDescent="0.3">
      <c r="A456" t="s">
        <v>1046</v>
      </c>
      <c r="B456" t="s">
        <v>230</v>
      </c>
      <c r="C456" s="2">
        <v>45800.011805555558</v>
      </c>
      <c r="D456" s="2" t="s">
        <v>1218</v>
      </c>
      <c r="E456" t="s">
        <v>16</v>
      </c>
      <c r="F456" t="s">
        <v>41</v>
      </c>
      <c r="G456">
        <v>659</v>
      </c>
      <c r="H456" s="9">
        <f>fact_trades[[#This Row],[quantity]]*fact_trades[[#This Row],[price]]</f>
        <v>529387.88</v>
      </c>
      <c r="I456" s="9">
        <f>IF(fact_trades[[#This Row],[side]]="BUY",-fact_trades[[#This Row],[Transaction_value]],fact_trades[[#This Row],[Transaction_value]])</f>
        <v>-529387.88</v>
      </c>
      <c r="J456" s="9" t="str">
        <f>IF(fact_trades[[#This Row],[P&amp;L AMT]]&lt;0,"LOSS","PROFIT")</f>
        <v>LOSS</v>
      </c>
      <c r="K456">
        <f>IF(fact_trades[[#This Row],[side]]="BUY",fact_trades[[#This Row],[quantity]],-fact_trades[[#This Row],[quantity]])</f>
        <v>659</v>
      </c>
      <c r="L456">
        <v>803.32</v>
      </c>
      <c r="M456">
        <v>264.69</v>
      </c>
      <c r="N456" t="s">
        <v>55</v>
      </c>
      <c r="O456" t="s">
        <v>56</v>
      </c>
      <c r="P456" s="1">
        <v>45688</v>
      </c>
      <c r="Q456">
        <v>31</v>
      </c>
      <c r="R456" t="b">
        <v>0</v>
      </c>
      <c r="S456" t="b">
        <v>0</v>
      </c>
      <c r="T456" t="b">
        <v>0</v>
      </c>
      <c r="U456" t="b">
        <v>0</v>
      </c>
    </row>
    <row r="457" spans="1:21" x14ac:dyDescent="0.3">
      <c r="A457" t="s">
        <v>1047</v>
      </c>
      <c r="B457" t="s">
        <v>316</v>
      </c>
      <c r="C457" s="2">
        <v>45688.037499999999</v>
      </c>
      <c r="D457" s="2" t="s">
        <v>1218</v>
      </c>
      <c r="E457" t="s">
        <v>16</v>
      </c>
      <c r="F457" t="s">
        <v>41</v>
      </c>
      <c r="G457">
        <v>569</v>
      </c>
      <c r="H457" s="9">
        <f>fact_trades[[#This Row],[quantity]]*fact_trades[[#This Row],[price]]</f>
        <v>427546.6</v>
      </c>
      <c r="I457" s="9">
        <f>IF(fact_trades[[#This Row],[side]]="BUY",-fact_trades[[#This Row],[Transaction_value]],fact_trades[[#This Row],[Transaction_value]])</f>
        <v>-427546.6</v>
      </c>
      <c r="J457" s="9" t="str">
        <f>IF(fact_trades[[#This Row],[P&amp;L AMT]]&lt;0,"LOSS","PROFIT")</f>
        <v>LOSS</v>
      </c>
      <c r="K457">
        <f>IF(fact_trades[[#This Row],[side]]="BUY",fact_trades[[#This Row],[quantity]],-fact_trades[[#This Row],[quantity]])</f>
        <v>569</v>
      </c>
      <c r="L457">
        <v>751.4</v>
      </c>
      <c r="M457">
        <v>213.77</v>
      </c>
      <c r="N457" t="s">
        <v>91</v>
      </c>
      <c r="O457" t="s">
        <v>75</v>
      </c>
      <c r="P457" s="1">
        <v>45799</v>
      </c>
      <c r="Q457">
        <v>142</v>
      </c>
      <c r="R457" t="b">
        <v>0</v>
      </c>
      <c r="S457" t="b">
        <v>0</v>
      </c>
      <c r="T457" t="b">
        <v>0</v>
      </c>
      <c r="U457" t="b">
        <v>0</v>
      </c>
    </row>
    <row r="458" spans="1:21" x14ac:dyDescent="0.3">
      <c r="A458" t="s">
        <v>1048</v>
      </c>
      <c r="B458" t="s">
        <v>189</v>
      </c>
      <c r="C458" s="2">
        <v>45754.001388888886</v>
      </c>
      <c r="D458" s="2" t="s">
        <v>1215</v>
      </c>
      <c r="E458" t="s">
        <v>17</v>
      </c>
      <c r="F458" t="s">
        <v>41</v>
      </c>
      <c r="G458">
        <v>834</v>
      </c>
      <c r="H458" s="9">
        <f>fact_trades[[#This Row],[quantity]]*fact_trades[[#This Row],[price]]</f>
        <v>1094499.8999999999</v>
      </c>
      <c r="I458" s="9">
        <f>IF(fact_trades[[#This Row],[side]]="BUY",-fact_trades[[#This Row],[Transaction_value]],fact_trades[[#This Row],[Transaction_value]])</f>
        <v>-1094499.8999999999</v>
      </c>
      <c r="J458" s="9" t="str">
        <f>IF(fact_trades[[#This Row],[P&amp;L AMT]]&lt;0,"LOSS","PROFIT")</f>
        <v>LOSS</v>
      </c>
      <c r="K458">
        <f>IF(fact_trades[[#This Row],[side]]="BUY",fact_trades[[#This Row],[quantity]],-fact_trades[[#This Row],[quantity]])</f>
        <v>834</v>
      </c>
      <c r="L458">
        <v>1312.35</v>
      </c>
      <c r="M458">
        <v>547.25</v>
      </c>
      <c r="N458" t="s">
        <v>98</v>
      </c>
      <c r="O458" t="s">
        <v>88</v>
      </c>
      <c r="P458" s="1">
        <v>45779</v>
      </c>
      <c r="Q458">
        <v>122</v>
      </c>
      <c r="R458" t="b">
        <v>0</v>
      </c>
      <c r="S458" t="b">
        <v>0</v>
      </c>
      <c r="T458" t="b">
        <v>0</v>
      </c>
      <c r="U458" t="b">
        <v>0</v>
      </c>
    </row>
    <row r="459" spans="1:21" x14ac:dyDescent="0.3">
      <c r="A459" t="s">
        <v>1049</v>
      </c>
      <c r="B459" t="s">
        <v>508</v>
      </c>
      <c r="C459" s="2">
        <v>45691.025000000001</v>
      </c>
      <c r="D459" s="2" t="s">
        <v>1215</v>
      </c>
      <c r="E459" t="s">
        <v>16</v>
      </c>
      <c r="F459" t="s">
        <v>41</v>
      </c>
      <c r="G459">
        <v>230</v>
      </c>
      <c r="H459" s="9">
        <f>fact_trades[[#This Row],[quantity]]*fact_trades[[#This Row],[price]]</f>
        <v>174857.5</v>
      </c>
      <c r="I459" s="9">
        <f>IF(fact_trades[[#This Row],[side]]="BUY",-fact_trades[[#This Row],[Transaction_value]],fact_trades[[#This Row],[Transaction_value]])</f>
        <v>-174857.5</v>
      </c>
      <c r="J459" s="9" t="str">
        <f>IF(fact_trades[[#This Row],[P&amp;L AMT]]&lt;0,"LOSS","PROFIT")</f>
        <v>LOSS</v>
      </c>
      <c r="K459">
        <f>IF(fact_trades[[#This Row],[side]]="BUY",fact_trades[[#This Row],[quantity]],-fact_trades[[#This Row],[quantity]])</f>
        <v>230</v>
      </c>
      <c r="L459">
        <v>760.25</v>
      </c>
      <c r="M459">
        <v>87.43</v>
      </c>
      <c r="N459" t="s">
        <v>100</v>
      </c>
      <c r="O459" t="s">
        <v>88</v>
      </c>
      <c r="P459" s="1">
        <v>45695</v>
      </c>
      <c r="Q459">
        <v>38</v>
      </c>
      <c r="R459" t="b">
        <v>0</v>
      </c>
      <c r="S459" t="b">
        <v>0</v>
      </c>
      <c r="T459" t="b">
        <v>0</v>
      </c>
      <c r="U459" t="b">
        <v>0</v>
      </c>
    </row>
    <row r="460" spans="1:21" x14ac:dyDescent="0.3">
      <c r="A460" t="s">
        <v>1050</v>
      </c>
      <c r="B460" t="s">
        <v>493</v>
      </c>
      <c r="C460" s="2">
        <v>45786.036111111112</v>
      </c>
      <c r="D460" s="2" t="s">
        <v>1218</v>
      </c>
      <c r="E460" t="s">
        <v>18</v>
      </c>
      <c r="F460" t="s">
        <v>49</v>
      </c>
      <c r="G460">
        <v>624</v>
      </c>
      <c r="H460" s="9">
        <f>fact_trades[[#This Row],[quantity]]*fact_trades[[#This Row],[price]]</f>
        <v>1390116</v>
      </c>
      <c r="I460" s="9">
        <f>IF(fact_trades[[#This Row],[side]]="BUY",-fact_trades[[#This Row],[Transaction_value]],fact_trades[[#This Row],[Transaction_value]])</f>
        <v>1390116</v>
      </c>
      <c r="J460" s="9" t="str">
        <f>IF(fact_trades[[#This Row],[P&amp;L AMT]]&lt;0,"LOSS","PROFIT")</f>
        <v>PROFIT</v>
      </c>
      <c r="K460">
        <f>IF(fact_trades[[#This Row],[side]]="BUY",fact_trades[[#This Row],[quantity]],-fact_trades[[#This Row],[quantity]])</f>
        <v>-624</v>
      </c>
      <c r="L460">
        <v>2227.75</v>
      </c>
      <c r="M460">
        <v>695.06</v>
      </c>
      <c r="N460" t="s">
        <v>86</v>
      </c>
      <c r="O460" t="s">
        <v>61</v>
      </c>
      <c r="P460" s="1">
        <v>45772</v>
      </c>
      <c r="Q460">
        <v>115</v>
      </c>
      <c r="R460" t="b">
        <v>0</v>
      </c>
      <c r="S460" t="b">
        <v>0</v>
      </c>
      <c r="T460" t="b">
        <v>0</v>
      </c>
      <c r="U460" t="b">
        <v>0</v>
      </c>
    </row>
    <row r="461" spans="1:21" x14ac:dyDescent="0.3">
      <c r="A461" t="s">
        <v>1051</v>
      </c>
      <c r="B461" t="s">
        <v>188</v>
      </c>
      <c r="C461" s="2">
        <v>45677.01458333333</v>
      </c>
      <c r="D461" s="2" t="s">
        <v>1215</v>
      </c>
      <c r="E461" t="s">
        <v>21</v>
      </c>
      <c r="F461" t="s">
        <v>41</v>
      </c>
      <c r="G461">
        <v>451</v>
      </c>
      <c r="H461" s="9">
        <f>fact_trades[[#This Row],[quantity]]*fact_trades[[#This Row],[price]]</f>
        <v>109877.13</v>
      </c>
      <c r="I461" s="9">
        <f>IF(fact_trades[[#This Row],[side]]="BUY",-fact_trades[[#This Row],[Transaction_value]],fact_trades[[#This Row],[Transaction_value]])</f>
        <v>-109877.13</v>
      </c>
      <c r="J461" s="9" t="str">
        <f>IF(fact_trades[[#This Row],[P&amp;L AMT]]&lt;0,"LOSS","PROFIT")</f>
        <v>LOSS</v>
      </c>
      <c r="K461">
        <f>IF(fact_trades[[#This Row],[side]]="BUY",fact_trades[[#This Row],[quantity]],-fact_trades[[#This Row],[quantity]])</f>
        <v>451</v>
      </c>
      <c r="L461">
        <v>243.63</v>
      </c>
      <c r="M461">
        <v>54.94</v>
      </c>
      <c r="N461" t="s">
        <v>165</v>
      </c>
      <c r="O461" t="s">
        <v>45</v>
      </c>
      <c r="P461" s="1">
        <v>45698</v>
      </c>
      <c r="Q461">
        <v>41</v>
      </c>
      <c r="R461" t="b">
        <v>0</v>
      </c>
      <c r="S461" t="b">
        <v>0</v>
      </c>
      <c r="T461" t="b">
        <v>0</v>
      </c>
      <c r="U461" t="b">
        <v>0</v>
      </c>
    </row>
    <row r="462" spans="1:21" x14ac:dyDescent="0.3">
      <c r="A462" t="s">
        <v>1052</v>
      </c>
      <c r="B462" t="s">
        <v>97</v>
      </c>
      <c r="C462" s="2">
        <v>45784.001388888886</v>
      </c>
      <c r="D462" s="2" t="s">
        <v>1217</v>
      </c>
      <c r="E462" t="s">
        <v>20</v>
      </c>
      <c r="F462" t="s">
        <v>41</v>
      </c>
      <c r="G462">
        <v>176</v>
      </c>
      <c r="H462" s="9">
        <f>fact_trades[[#This Row],[quantity]]*fact_trades[[#This Row],[price]]</f>
        <v>45379.839999999997</v>
      </c>
      <c r="I462" s="9">
        <f>IF(fact_trades[[#This Row],[side]]="BUY",-fact_trades[[#This Row],[Transaction_value]],fact_trades[[#This Row],[Transaction_value]])</f>
        <v>-45379.839999999997</v>
      </c>
      <c r="J462" s="9" t="str">
        <f>IF(fact_trades[[#This Row],[P&amp;L AMT]]&lt;0,"LOSS","PROFIT")</f>
        <v>LOSS</v>
      </c>
      <c r="K462">
        <f>IF(fact_trades[[#This Row],[side]]="BUY",fact_trades[[#This Row],[quantity]],-fact_trades[[#This Row],[quantity]])</f>
        <v>176</v>
      </c>
      <c r="L462">
        <v>257.83999999999997</v>
      </c>
      <c r="M462">
        <v>22.69</v>
      </c>
      <c r="N462" t="s">
        <v>70</v>
      </c>
      <c r="O462" t="s">
        <v>94</v>
      </c>
      <c r="P462" s="1">
        <v>45671</v>
      </c>
      <c r="Q462">
        <v>14</v>
      </c>
      <c r="R462" t="b">
        <v>0</v>
      </c>
      <c r="S462" t="b">
        <v>0</v>
      </c>
      <c r="T462" t="b">
        <v>0</v>
      </c>
      <c r="U462" t="b">
        <v>0</v>
      </c>
    </row>
    <row r="463" spans="1:21" x14ac:dyDescent="0.3">
      <c r="A463" t="s">
        <v>1053</v>
      </c>
      <c r="B463" t="s">
        <v>575</v>
      </c>
      <c r="C463" s="2">
        <v>45811.040277777778</v>
      </c>
      <c r="D463" s="2" t="s">
        <v>1214</v>
      </c>
      <c r="E463" t="s">
        <v>22</v>
      </c>
      <c r="F463" t="s">
        <v>41</v>
      </c>
      <c r="G463">
        <v>991</v>
      </c>
      <c r="H463" s="9">
        <f>fact_trades[[#This Row],[quantity]]*fact_trades[[#This Row],[price]]</f>
        <v>609930.77</v>
      </c>
      <c r="I463" s="9">
        <f>IF(fact_trades[[#This Row],[side]]="BUY",-fact_trades[[#This Row],[Transaction_value]],fact_trades[[#This Row],[Transaction_value]])</f>
        <v>-609930.77</v>
      </c>
      <c r="J463" s="9" t="str">
        <f>IF(fact_trades[[#This Row],[P&amp;L AMT]]&lt;0,"LOSS","PROFIT")</f>
        <v>LOSS</v>
      </c>
      <c r="K463">
        <f>IF(fact_trades[[#This Row],[side]]="BUY",fact_trades[[#This Row],[quantity]],-fact_trades[[#This Row],[quantity]])</f>
        <v>991</v>
      </c>
      <c r="L463">
        <v>615.47</v>
      </c>
      <c r="M463">
        <v>304.97000000000003</v>
      </c>
      <c r="N463" t="s">
        <v>72</v>
      </c>
      <c r="O463" t="s">
        <v>94</v>
      </c>
      <c r="P463" s="1">
        <v>45838</v>
      </c>
      <c r="Q463">
        <v>181</v>
      </c>
      <c r="R463" t="b">
        <v>0</v>
      </c>
      <c r="S463" t="b">
        <v>0</v>
      </c>
      <c r="T463" t="b">
        <v>0</v>
      </c>
      <c r="U463" t="b">
        <v>0</v>
      </c>
    </row>
    <row r="464" spans="1:21" x14ac:dyDescent="0.3">
      <c r="A464" t="s">
        <v>1054</v>
      </c>
      <c r="B464" t="s">
        <v>63</v>
      </c>
      <c r="C464" s="2">
        <v>45686.034722222219</v>
      </c>
      <c r="D464" s="2" t="s">
        <v>1217</v>
      </c>
      <c r="E464" t="s">
        <v>20</v>
      </c>
      <c r="F464" t="s">
        <v>49</v>
      </c>
      <c r="G464">
        <v>150</v>
      </c>
      <c r="H464" s="9">
        <f>fact_trades[[#This Row],[quantity]]*fact_trades[[#This Row],[price]]</f>
        <v>35548.5</v>
      </c>
      <c r="I464" s="9">
        <f>IF(fact_trades[[#This Row],[side]]="BUY",-fact_trades[[#This Row],[Transaction_value]],fact_trades[[#This Row],[Transaction_value]])</f>
        <v>35548.5</v>
      </c>
      <c r="J464" s="9" t="str">
        <f>IF(fact_trades[[#This Row],[P&amp;L AMT]]&lt;0,"LOSS","PROFIT")</f>
        <v>PROFIT</v>
      </c>
      <c r="K464">
        <f>IF(fact_trades[[#This Row],[side]]="BUY",fact_trades[[#This Row],[quantity]],-fact_trades[[#This Row],[quantity]])</f>
        <v>-150</v>
      </c>
      <c r="L464">
        <v>236.99</v>
      </c>
      <c r="M464">
        <v>17.77</v>
      </c>
      <c r="N464" t="s">
        <v>70</v>
      </c>
      <c r="O464" t="s">
        <v>67</v>
      </c>
      <c r="P464" s="1">
        <v>45806</v>
      </c>
      <c r="Q464">
        <v>149</v>
      </c>
      <c r="R464" t="b">
        <v>0</v>
      </c>
      <c r="S464" t="b">
        <v>0</v>
      </c>
      <c r="T464" t="b">
        <v>0</v>
      </c>
      <c r="U464" t="b">
        <v>0</v>
      </c>
    </row>
    <row r="465" spans="1:21" x14ac:dyDescent="0.3">
      <c r="A465" t="s">
        <v>1055</v>
      </c>
      <c r="B465" t="s">
        <v>316</v>
      </c>
      <c r="C465" s="2">
        <v>45708.001388888886</v>
      </c>
      <c r="D465" s="2" t="s">
        <v>1216</v>
      </c>
      <c r="E465" t="s">
        <v>23</v>
      </c>
      <c r="F465" t="s">
        <v>49</v>
      </c>
      <c r="G465">
        <v>696</v>
      </c>
      <c r="H465" s="9">
        <f>fact_trades[[#This Row],[quantity]]*fact_trades[[#This Row],[price]]</f>
        <v>736374.96</v>
      </c>
      <c r="I465" s="9">
        <f>IF(fact_trades[[#This Row],[side]]="BUY",-fact_trades[[#This Row],[Transaction_value]],fact_trades[[#This Row],[Transaction_value]])</f>
        <v>736374.96</v>
      </c>
      <c r="J465" s="9" t="str">
        <f>IF(fact_trades[[#This Row],[P&amp;L AMT]]&lt;0,"LOSS","PROFIT")</f>
        <v>PROFIT</v>
      </c>
      <c r="K465">
        <f>IF(fact_trades[[#This Row],[side]]="BUY",fact_trades[[#This Row],[quantity]],-fact_trades[[#This Row],[quantity]])</f>
        <v>-696</v>
      </c>
      <c r="L465">
        <v>1058.01</v>
      </c>
      <c r="M465">
        <v>368.19</v>
      </c>
      <c r="N465" t="s">
        <v>55</v>
      </c>
      <c r="O465" t="s">
        <v>45</v>
      </c>
      <c r="P465" s="1">
        <v>45786</v>
      </c>
      <c r="Q465">
        <v>129</v>
      </c>
      <c r="R465" t="b">
        <v>0</v>
      </c>
      <c r="S465" t="b">
        <v>0</v>
      </c>
      <c r="T465" t="b">
        <v>0</v>
      </c>
      <c r="U465" t="b">
        <v>0</v>
      </c>
    </row>
    <row r="466" spans="1:21" x14ac:dyDescent="0.3">
      <c r="A466" t="s">
        <v>1056</v>
      </c>
      <c r="B466" t="s">
        <v>556</v>
      </c>
      <c r="C466" s="2">
        <v>45701.029166666667</v>
      </c>
      <c r="D466" s="2" t="s">
        <v>1216</v>
      </c>
      <c r="E466" t="s">
        <v>21</v>
      </c>
      <c r="F466" t="s">
        <v>49</v>
      </c>
      <c r="G466">
        <v>235</v>
      </c>
      <c r="H466" s="9">
        <f>fact_trades[[#This Row],[quantity]]*fact_trades[[#This Row],[price]]</f>
        <v>54491.799999999996</v>
      </c>
      <c r="I466" s="9">
        <f>IF(fact_trades[[#This Row],[side]]="BUY",-fact_trades[[#This Row],[Transaction_value]],fact_trades[[#This Row],[Transaction_value]])</f>
        <v>54491.799999999996</v>
      </c>
      <c r="J466" s="9" t="str">
        <f>IF(fact_trades[[#This Row],[P&amp;L AMT]]&lt;0,"LOSS","PROFIT")</f>
        <v>PROFIT</v>
      </c>
      <c r="K466">
        <f>IF(fact_trades[[#This Row],[side]]="BUY",fact_trades[[#This Row],[quantity]],-fact_trades[[#This Row],[quantity]])</f>
        <v>-235</v>
      </c>
      <c r="L466">
        <v>231.88</v>
      </c>
      <c r="M466">
        <v>27.25</v>
      </c>
      <c r="N466" t="s">
        <v>165</v>
      </c>
      <c r="O466" t="s">
        <v>56</v>
      </c>
      <c r="P466" s="1">
        <v>45792</v>
      </c>
      <c r="Q466">
        <v>135</v>
      </c>
      <c r="R466" t="b">
        <v>0</v>
      </c>
      <c r="S466" t="b">
        <v>0</v>
      </c>
      <c r="T466" t="b">
        <v>0</v>
      </c>
      <c r="U466" t="b">
        <v>0</v>
      </c>
    </row>
    <row r="467" spans="1:21" x14ac:dyDescent="0.3">
      <c r="A467" t="s">
        <v>1057</v>
      </c>
      <c r="B467" t="s">
        <v>361</v>
      </c>
      <c r="C467" s="2">
        <v>45709.017361111109</v>
      </c>
      <c r="D467" s="2" t="s">
        <v>1218</v>
      </c>
      <c r="E467" t="s">
        <v>17</v>
      </c>
      <c r="F467" t="s">
        <v>49</v>
      </c>
      <c r="G467">
        <v>34</v>
      </c>
      <c r="H467" s="9">
        <f>fact_trades[[#This Row],[quantity]]*fact_trades[[#This Row],[price]]</f>
        <v>41884.600000000006</v>
      </c>
      <c r="I467" s="9">
        <f>IF(fact_trades[[#This Row],[side]]="BUY",-fact_trades[[#This Row],[Transaction_value]],fact_trades[[#This Row],[Transaction_value]])</f>
        <v>41884.600000000006</v>
      </c>
      <c r="J467" s="9" t="str">
        <f>IF(fact_trades[[#This Row],[P&amp;L AMT]]&lt;0,"LOSS","PROFIT")</f>
        <v>PROFIT</v>
      </c>
      <c r="K467">
        <f>IF(fact_trades[[#This Row],[side]]="BUY",fact_trades[[#This Row],[quantity]],-fact_trades[[#This Row],[quantity]])</f>
        <v>-34</v>
      </c>
      <c r="L467">
        <v>1231.9000000000001</v>
      </c>
      <c r="M467">
        <v>20.94</v>
      </c>
      <c r="N467" t="s">
        <v>156</v>
      </c>
      <c r="O467" t="s">
        <v>67</v>
      </c>
      <c r="P467" s="1">
        <v>45820</v>
      </c>
      <c r="Q467">
        <v>163</v>
      </c>
      <c r="R467" t="b">
        <v>0</v>
      </c>
      <c r="S467" t="b">
        <v>0</v>
      </c>
      <c r="T467" t="b">
        <v>0</v>
      </c>
      <c r="U467" t="b">
        <v>0</v>
      </c>
    </row>
    <row r="468" spans="1:21" x14ac:dyDescent="0.3">
      <c r="A468" t="s">
        <v>1058</v>
      </c>
      <c r="B468" t="s">
        <v>140</v>
      </c>
      <c r="C468" s="2">
        <v>45714.030555555553</v>
      </c>
      <c r="D468" s="2" t="s">
        <v>1217</v>
      </c>
      <c r="E468" t="s">
        <v>23</v>
      </c>
      <c r="F468" t="s">
        <v>49</v>
      </c>
      <c r="G468">
        <v>167</v>
      </c>
      <c r="H468" s="9">
        <f>fact_trades[[#This Row],[quantity]]*fact_trades[[#This Row],[price]]</f>
        <v>177318.93</v>
      </c>
      <c r="I468" s="9">
        <f>IF(fact_trades[[#This Row],[side]]="BUY",-fact_trades[[#This Row],[Transaction_value]],fact_trades[[#This Row],[Transaction_value]])</f>
        <v>177318.93</v>
      </c>
      <c r="J468" s="9" t="str">
        <f>IF(fact_trades[[#This Row],[P&amp;L AMT]]&lt;0,"LOSS","PROFIT")</f>
        <v>PROFIT</v>
      </c>
      <c r="K468">
        <f>IF(fact_trades[[#This Row],[side]]="BUY",fact_trades[[#This Row],[quantity]],-fact_trades[[#This Row],[quantity]])</f>
        <v>-167</v>
      </c>
      <c r="L468">
        <v>1061.79</v>
      </c>
      <c r="M468">
        <v>88.66</v>
      </c>
      <c r="N468" t="s">
        <v>100</v>
      </c>
      <c r="O468" t="s">
        <v>67</v>
      </c>
      <c r="P468" s="1">
        <v>45763</v>
      </c>
      <c r="Q468">
        <v>106</v>
      </c>
      <c r="R468" t="b">
        <v>0</v>
      </c>
      <c r="S468" t="b">
        <v>0</v>
      </c>
      <c r="T468" t="b">
        <v>0</v>
      </c>
      <c r="U468" t="b">
        <v>0</v>
      </c>
    </row>
    <row r="469" spans="1:21" x14ac:dyDescent="0.3">
      <c r="A469" t="s">
        <v>1059</v>
      </c>
      <c r="B469" t="s">
        <v>567</v>
      </c>
      <c r="C469" s="2">
        <v>45726.009722222225</v>
      </c>
      <c r="D469" s="2" t="s">
        <v>1215</v>
      </c>
      <c r="E469" t="s">
        <v>17</v>
      </c>
      <c r="F469" t="s">
        <v>41</v>
      </c>
      <c r="G469">
        <v>668</v>
      </c>
      <c r="H469" s="9">
        <f>fact_trades[[#This Row],[quantity]]*fact_trades[[#This Row],[price]]</f>
        <v>862114.12</v>
      </c>
      <c r="I469" s="9">
        <f>IF(fact_trades[[#This Row],[side]]="BUY",-fact_trades[[#This Row],[Transaction_value]],fact_trades[[#This Row],[Transaction_value]])</f>
        <v>-862114.12</v>
      </c>
      <c r="J469" s="9" t="str">
        <f>IF(fact_trades[[#This Row],[P&amp;L AMT]]&lt;0,"LOSS","PROFIT")</f>
        <v>LOSS</v>
      </c>
      <c r="K469">
        <f>IF(fact_trades[[#This Row],[side]]="BUY",fact_trades[[#This Row],[quantity]],-fact_trades[[#This Row],[quantity]])</f>
        <v>668</v>
      </c>
      <c r="L469">
        <v>1290.5899999999999</v>
      </c>
      <c r="M469">
        <v>431.06</v>
      </c>
      <c r="N469" t="s">
        <v>100</v>
      </c>
      <c r="O469" t="s">
        <v>73</v>
      </c>
      <c r="P469" s="1">
        <v>45793</v>
      </c>
      <c r="Q469">
        <v>136</v>
      </c>
      <c r="R469" t="b">
        <v>0</v>
      </c>
      <c r="S469" t="b">
        <v>0</v>
      </c>
      <c r="T469" t="b">
        <v>0</v>
      </c>
      <c r="U469" t="b">
        <v>0</v>
      </c>
    </row>
    <row r="470" spans="1:21" x14ac:dyDescent="0.3">
      <c r="A470" t="s">
        <v>1060</v>
      </c>
      <c r="B470" t="s">
        <v>190</v>
      </c>
      <c r="C470" s="2">
        <v>45811.018750000003</v>
      </c>
      <c r="D470" s="2" t="s">
        <v>1214</v>
      </c>
      <c r="E470" t="s">
        <v>22</v>
      </c>
      <c r="F470" t="s">
        <v>41</v>
      </c>
      <c r="G470">
        <v>429</v>
      </c>
      <c r="H470" s="9">
        <f>fact_trades[[#This Row],[quantity]]*fact_trades[[#This Row],[price]]</f>
        <v>263654.82</v>
      </c>
      <c r="I470" s="9">
        <f>IF(fact_trades[[#This Row],[side]]="BUY",-fact_trades[[#This Row],[Transaction_value]],fact_trades[[#This Row],[Transaction_value]])</f>
        <v>-263654.82</v>
      </c>
      <c r="J470" s="9" t="str">
        <f>IF(fact_trades[[#This Row],[P&amp;L AMT]]&lt;0,"LOSS","PROFIT")</f>
        <v>LOSS</v>
      </c>
      <c r="K470">
        <f>IF(fact_trades[[#This Row],[side]]="BUY",fact_trades[[#This Row],[quantity]],-fact_trades[[#This Row],[quantity]])</f>
        <v>429</v>
      </c>
      <c r="L470">
        <v>614.58000000000004</v>
      </c>
      <c r="M470">
        <v>131.83000000000001</v>
      </c>
      <c r="N470" t="s">
        <v>156</v>
      </c>
      <c r="O470" t="s">
        <v>61</v>
      </c>
      <c r="P470" s="1">
        <v>45685</v>
      </c>
      <c r="Q470">
        <v>28</v>
      </c>
      <c r="R470" t="b">
        <v>0</v>
      </c>
      <c r="S470" t="b">
        <v>0</v>
      </c>
      <c r="T470" t="b">
        <v>0</v>
      </c>
      <c r="U470" t="b">
        <v>0</v>
      </c>
    </row>
    <row r="471" spans="1:21" x14ac:dyDescent="0.3">
      <c r="A471" t="s">
        <v>1061</v>
      </c>
      <c r="B471" t="s">
        <v>202</v>
      </c>
      <c r="C471" s="2">
        <v>45708.038888888892</v>
      </c>
      <c r="D471" s="2" t="s">
        <v>1216</v>
      </c>
      <c r="E471" t="s">
        <v>22</v>
      </c>
      <c r="F471" t="s">
        <v>49</v>
      </c>
      <c r="G471">
        <v>55</v>
      </c>
      <c r="H471" s="9">
        <f>fact_trades[[#This Row],[quantity]]*fact_trades[[#This Row],[price]]</f>
        <v>30312.15</v>
      </c>
      <c r="I471" s="9">
        <f>IF(fact_trades[[#This Row],[side]]="BUY",-fact_trades[[#This Row],[Transaction_value]],fact_trades[[#This Row],[Transaction_value]])</f>
        <v>30312.15</v>
      </c>
      <c r="J471" s="9" t="str">
        <f>IF(fact_trades[[#This Row],[P&amp;L AMT]]&lt;0,"LOSS","PROFIT")</f>
        <v>PROFIT</v>
      </c>
      <c r="K471">
        <f>IF(fact_trades[[#This Row],[side]]="BUY",fact_trades[[#This Row],[quantity]],-fact_trades[[#This Row],[quantity]])</f>
        <v>-55</v>
      </c>
      <c r="L471">
        <v>551.13</v>
      </c>
      <c r="M471">
        <v>15.16</v>
      </c>
      <c r="N471" t="s">
        <v>156</v>
      </c>
      <c r="O471" t="s">
        <v>45</v>
      </c>
      <c r="P471" s="1">
        <v>45782</v>
      </c>
      <c r="Q471">
        <v>125</v>
      </c>
      <c r="R471" t="b">
        <v>0</v>
      </c>
      <c r="S471" t="b">
        <v>0</v>
      </c>
      <c r="T471" t="b">
        <v>0</v>
      </c>
      <c r="U471" t="b">
        <v>0</v>
      </c>
    </row>
    <row r="472" spans="1:21" x14ac:dyDescent="0.3">
      <c r="A472" t="s">
        <v>1062</v>
      </c>
      <c r="B472" t="s">
        <v>150</v>
      </c>
      <c r="C472" s="2">
        <v>45832.039583333331</v>
      </c>
      <c r="D472" s="2" t="s">
        <v>1214</v>
      </c>
      <c r="E472" t="s">
        <v>21</v>
      </c>
      <c r="F472" t="s">
        <v>49</v>
      </c>
      <c r="G472">
        <v>713</v>
      </c>
      <c r="H472" s="9">
        <f>fact_trades[[#This Row],[quantity]]*fact_trades[[#This Row],[price]]</f>
        <v>153744.19</v>
      </c>
      <c r="I472" s="9">
        <f>IF(fact_trades[[#This Row],[side]]="BUY",-fact_trades[[#This Row],[Transaction_value]],fact_trades[[#This Row],[Transaction_value]])</f>
        <v>153744.19</v>
      </c>
      <c r="J472" s="9" t="str">
        <f>IF(fact_trades[[#This Row],[P&amp;L AMT]]&lt;0,"LOSS","PROFIT")</f>
        <v>PROFIT</v>
      </c>
      <c r="K472">
        <f>IF(fact_trades[[#This Row],[side]]="BUY",fact_trades[[#This Row],[quantity]],-fact_trades[[#This Row],[quantity]])</f>
        <v>-713</v>
      </c>
      <c r="L472">
        <v>215.63</v>
      </c>
      <c r="M472">
        <v>76.87</v>
      </c>
      <c r="N472" t="s">
        <v>98</v>
      </c>
      <c r="O472" t="s">
        <v>45</v>
      </c>
      <c r="P472" s="1">
        <v>45799</v>
      </c>
      <c r="Q472">
        <v>142</v>
      </c>
      <c r="R472" t="b">
        <v>0</v>
      </c>
      <c r="S472" t="b">
        <v>0</v>
      </c>
      <c r="T472" t="b">
        <v>0</v>
      </c>
      <c r="U472" t="b">
        <v>0</v>
      </c>
    </row>
    <row r="473" spans="1:21" x14ac:dyDescent="0.3">
      <c r="A473" t="s">
        <v>1063</v>
      </c>
      <c r="B473" t="s">
        <v>347</v>
      </c>
      <c r="C473" s="2">
        <v>45742.005555555559</v>
      </c>
      <c r="D473" s="2" t="s">
        <v>1217</v>
      </c>
      <c r="E473" t="s">
        <v>18</v>
      </c>
      <c r="F473" t="s">
        <v>41</v>
      </c>
      <c r="G473">
        <v>792</v>
      </c>
      <c r="H473" s="9">
        <f>fact_trades[[#This Row],[quantity]]*fact_trades[[#This Row],[price]]</f>
        <v>1712533.68</v>
      </c>
      <c r="I473" s="9">
        <f>IF(fact_trades[[#This Row],[side]]="BUY",-fact_trades[[#This Row],[Transaction_value]],fact_trades[[#This Row],[Transaction_value]])</f>
        <v>-1712533.68</v>
      </c>
      <c r="J473" s="9" t="str">
        <f>IF(fact_trades[[#This Row],[P&amp;L AMT]]&lt;0,"LOSS","PROFIT")</f>
        <v>LOSS</v>
      </c>
      <c r="K473">
        <f>IF(fact_trades[[#This Row],[side]]="BUY",fact_trades[[#This Row],[quantity]],-fact_trades[[#This Row],[quantity]])</f>
        <v>792</v>
      </c>
      <c r="L473">
        <v>2162.29</v>
      </c>
      <c r="M473">
        <v>856.27</v>
      </c>
      <c r="N473" t="s">
        <v>64</v>
      </c>
      <c r="O473" t="s">
        <v>94</v>
      </c>
      <c r="P473" s="1">
        <v>45659</v>
      </c>
      <c r="Q473">
        <v>2</v>
      </c>
      <c r="R473" t="b">
        <v>0</v>
      </c>
      <c r="S473" t="b">
        <v>0</v>
      </c>
      <c r="T473" t="b">
        <v>0</v>
      </c>
      <c r="U473" t="b">
        <v>0</v>
      </c>
    </row>
    <row r="474" spans="1:21" x14ac:dyDescent="0.3">
      <c r="A474" t="s">
        <v>1064</v>
      </c>
      <c r="B474" t="s">
        <v>317</v>
      </c>
      <c r="C474" s="2">
        <v>45673.03402777778</v>
      </c>
      <c r="D474" s="2" t="s">
        <v>1216</v>
      </c>
      <c r="E474" t="s">
        <v>23</v>
      </c>
      <c r="F474" t="s">
        <v>49</v>
      </c>
      <c r="G474">
        <v>823</v>
      </c>
      <c r="H474" s="9">
        <f>fact_trades[[#This Row],[quantity]]*fact_trades[[#This Row],[price]]</f>
        <v>801626.69</v>
      </c>
      <c r="I474" s="9">
        <f>IF(fact_trades[[#This Row],[side]]="BUY",-fact_trades[[#This Row],[Transaction_value]],fact_trades[[#This Row],[Transaction_value]])</f>
        <v>801626.69</v>
      </c>
      <c r="J474" s="9" t="str">
        <f>IF(fact_trades[[#This Row],[P&amp;L AMT]]&lt;0,"LOSS","PROFIT")</f>
        <v>PROFIT</v>
      </c>
      <c r="K474">
        <f>IF(fact_trades[[#This Row],[side]]="BUY",fact_trades[[#This Row],[quantity]],-fact_trades[[#This Row],[quantity]])</f>
        <v>-823</v>
      </c>
      <c r="L474">
        <v>974.03</v>
      </c>
      <c r="M474">
        <v>400.81</v>
      </c>
      <c r="N474" t="s">
        <v>58</v>
      </c>
      <c r="O474" t="s">
        <v>67</v>
      </c>
      <c r="P474" s="1">
        <v>45681</v>
      </c>
      <c r="Q474">
        <v>24</v>
      </c>
      <c r="R474" t="b">
        <v>0</v>
      </c>
      <c r="S474" t="b">
        <v>0</v>
      </c>
      <c r="T474" t="b">
        <v>0</v>
      </c>
      <c r="U474" t="b">
        <v>0</v>
      </c>
    </row>
    <row r="475" spans="1:21" x14ac:dyDescent="0.3">
      <c r="A475" t="s">
        <v>1065</v>
      </c>
      <c r="B475" t="s">
        <v>319</v>
      </c>
      <c r="C475" s="2">
        <v>45769.037499999999</v>
      </c>
      <c r="D475" s="2" t="s">
        <v>1214</v>
      </c>
      <c r="E475" t="s">
        <v>21</v>
      </c>
      <c r="F475" t="s">
        <v>49</v>
      </c>
      <c r="G475">
        <v>656</v>
      </c>
      <c r="H475" s="9">
        <f>fact_trades[[#This Row],[quantity]]*fact_trades[[#This Row],[price]]</f>
        <v>161487.51999999999</v>
      </c>
      <c r="I475" s="9">
        <f>IF(fact_trades[[#This Row],[side]]="BUY",-fact_trades[[#This Row],[Transaction_value]],fact_trades[[#This Row],[Transaction_value]])</f>
        <v>161487.51999999999</v>
      </c>
      <c r="J475" s="9" t="str">
        <f>IF(fact_trades[[#This Row],[P&amp;L AMT]]&lt;0,"LOSS","PROFIT")</f>
        <v>PROFIT</v>
      </c>
      <c r="K475">
        <f>IF(fact_trades[[#This Row],[side]]="BUY",fact_trades[[#This Row],[quantity]],-fact_trades[[#This Row],[quantity]])</f>
        <v>-656</v>
      </c>
      <c r="L475">
        <v>246.17</v>
      </c>
      <c r="M475">
        <v>80.739999999999995</v>
      </c>
      <c r="N475" t="s">
        <v>91</v>
      </c>
      <c r="O475" t="s">
        <v>88</v>
      </c>
      <c r="P475" s="1">
        <v>45750</v>
      </c>
      <c r="Q475">
        <v>93</v>
      </c>
      <c r="R475" t="b">
        <v>0</v>
      </c>
      <c r="S475" t="b">
        <v>0</v>
      </c>
      <c r="T475" t="b">
        <v>0</v>
      </c>
      <c r="U475" t="b">
        <v>0</v>
      </c>
    </row>
    <row r="476" spans="1:21" x14ac:dyDescent="0.3">
      <c r="A476" t="s">
        <v>1066</v>
      </c>
      <c r="B476" t="s">
        <v>243</v>
      </c>
      <c r="C476" s="2">
        <v>45707.01666666667</v>
      </c>
      <c r="D476" s="2" t="s">
        <v>1217</v>
      </c>
      <c r="E476" t="s">
        <v>20</v>
      </c>
      <c r="F476" t="s">
        <v>41</v>
      </c>
      <c r="G476">
        <v>959</v>
      </c>
      <c r="H476" s="9">
        <f>fact_trades[[#This Row],[quantity]]*fact_trades[[#This Row],[price]]</f>
        <v>224425.18000000002</v>
      </c>
      <c r="I476" s="9">
        <f>IF(fact_trades[[#This Row],[side]]="BUY",-fact_trades[[#This Row],[Transaction_value]],fact_trades[[#This Row],[Transaction_value]])</f>
        <v>-224425.18000000002</v>
      </c>
      <c r="J476" s="9" t="str">
        <f>IF(fact_trades[[#This Row],[P&amp;L AMT]]&lt;0,"LOSS","PROFIT")</f>
        <v>LOSS</v>
      </c>
      <c r="K476">
        <f>IF(fact_trades[[#This Row],[side]]="BUY",fact_trades[[#This Row],[quantity]],-fact_trades[[#This Row],[quantity]])</f>
        <v>959</v>
      </c>
      <c r="L476">
        <v>234.02</v>
      </c>
      <c r="M476">
        <v>112.21</v>
      </c>
      <c r="N476" t="s">
        <v>79</v>
      </c>
      <c r="O476" t="s">
        <v>94</v>
      </c>
      <c r="P476" s="1">
        <v>45723</v>
      </c>
      <c r="Q476">
        <v>66</v>
      </c>
      <c r="R476" t="b">
        <v>0</v>
      </c>
      <c r="S476" t="b">
        <v>0</v>
      </c>
      <c r="T476" t="b">
        <v>0</v>
      </c>
      <c r="U476" t="b">
        <v>0</v>
      </c>
    </row>
    <row r="477" spans="1:21" x14ac:dyDescent="0.3">
      <c r="A477" t="s">
        <v>1067</v>
      </c>
      <c r="B477" t="s">
        <v>420</v>
      </c>
      <c r="C477" s="2">
        <v>45820.022222222222</v>
      </c>
      <c r="D477" s="2" t="s">
        <v>1216</v>
      </c>
      <c r="E477" t="s">
        <v>19</v>
      </c>
      <c r="F477" t="s">
        <v>49</v>
      </c>
      <c r="G477">
        <v>564</v>
      </c>
      <c r="H477" s="9">
        <f>fact_trades[[#This Row],[quantity]]*fact_trades[[#This Row],[price]]</f>
        <v>385973.4</v>
      </c>
      <c r="I477" s="9">
        <f>IF(fact_trades[[#This Row],[side]]="BUY",-fact_trades[[#This Row],[Transaction_value]],fact_trades[[#This Row],[Transaction_value]])</f>
        <v>385973.4</v>
      </c>
      <c r="J477" s="9" t="str">
        <f>IF(fact_trades[[#This Row],[P&amp;L AMT]]&lt;0,"LOSS","PROFIT")</f>
        <v>PROFIT</v>
      </c>
      <c r="K477">
        <f>IF(fact_trades[[#This Row],[side]]="BUY",fact_trades[[#This Row],[quantity]],-fact_trades[[#This Row],[quantity]])</f>
        <v>-564</v>
      </c>
      <c r="L477">
        <v>684.35</v>
      </c>
      <c r="M477">
        <v>192.99</v>
      </c>
      <c r="N477" t="s">
        <v>82</v>
      </c>
      <c r="O477" t="s">
        <v>73</v>
      </c>
      <c r="P477" s="1">
        <v>45791</v>
      </c>
      <c r="Q477">
        <v>134</v>
      </c>
      <c r="R477" t="b">
        <v>0</v>
      </c>
      <c r="S477" t="b">
        <v>0</v>
      </c>
      <c r="T477" t="b">
        <v>0</v>
      </c>
      <c r="U477" t="b">
        <v>0</v>
      </c>
    </row>
    <row r="478" spans="1:21" x14ac:dyDescent="0.3">
      <c r="A478" t="s">
        <v>1068</v>
      </c>
      <c r="B478" t="s">
        <v>484</v>
      </c>
      <c r="C478" s="2">
        <v>45769.033333333333</v>
      </c>
      <c r="D478" s="2" t="s">
        <v>1214</v>
      </c>
      <c r="E478" t="s">
        <v>19</v>
      </c>
      <c r="F478" t="s">
        <v>49</v>
      </c>
      <c r="G478">
        <v>345</v>
      </c>
      <c r="H478" s="9">
        <f>fact_trades[[#This Row],[quantity]]*fact_trades[[#This Row],[price]]</f>
        <v>222252.45</v>
      </c>
      <c r="I478" s="9">
        <f>IF(fact_trades[[#This Row],[side]]="BUY",-fact_trades[[#This Row],[Transaction_value]],fact_trades[[#This Row],[Transaction_value]])</f>
        <v>222252.45</v>
      </c>
      <c r="J478" s="9" t="str">
        <f>IF(fact_trades[[#This Row],[P&amp;L AMT]]&lt;0,"LOSS","PROFIT")</f>
        <v>PROFIT</v>
      </c>
      <c r="K478">
        <f>IF(fact_trades[[#This Row],[side]]="BUY",fact_trades[[#This Row],[quantity]],-fact_trades[[#This Row],[quantity]])</f>
        <v>-345</v>
      </c>
      <c r="L478">
        <v>644.21</v>
      </c>
      <c r="M478">
        <v>111.13</v>
      </c>
      <c r="N478" t="s">
        <v>47</v>
      </c>
      <c r="O478" t="s">
        <v>109</v>
      </c>
      <c r="P478" s="1">
        <v>45674</v>
      </c>
      <c r="Q478">
        <v>17</v>
      </c>
      <c r="R478" t="b">
        <v>0</v>
      </c>
      <c r="S478" t="b">
        <v>0</v>
      </c>
      <c r="T478" t="b">
        <v>0</v>
      </c>
      <c r="U478" t="b">
        <v>0</v>
      </c>
    </row>
    <row r="479" spans="1:21" x14ac:dyDescent="0.3">
      <c r="A479" t="s">
        <v>1069</v>
      </c>
      <c r="B479" t="s">
        <v>443</v>
      </c>
      <c r="C479" s="2">
        <v>45749.011111111111</v>
      </c>
      <c r="D479" s="2" t="s">
        <v>1217</v>
      </c>
      <c r="E479" t="s">
        <v>22</v>
      </c>
      <c r="F479" t="s">
        <v>49</v>
      </c>
      <c r="G479">
        <v>922</v>
      </c>
      <c r="H479" s="9">
        <f>fact_trades[[#This Row],[quantity]]*fact_trades[[#This Row],[price]]</f>
        <v>537470.68000000005</v>
      </c>
      <c r="I479" s="9">
        <f>IF(fact_trades[[#This Row],[side]]="BUY",-fact_trades[[#This Row],[Transaction_value]],fact_trades[[#This Row],[Transaction_value]])</f>
        <v>537470.68000000005</v>
      </c>
      <c r="J479" s="9" t="str">
        <f>IF(fact_trades[[#This Row],[P&amp;L AMT]]&lt;0,"LOSS","PROFIT")</f>
        <v>PROFIT</v>
      </c>
      <c r="K479">
        <f>IF(fact_trades[[#This Row],[side]]="BUY",fact_trades[[#This Row],[quantity]],-fact_trades[[#This Row],[quantity]])</f>
        <v>-922</v>
      </c>
      <c r="L479">
        <v>582.94000000000005</v>
      </c>
      <c r="M479">
        <v>268.74</v>
      </c>
      <c r="N479" t="s">
        <v>98</v>
      </c>
      <c r="O479" t="s">
        <v>73</v>
      </c>
      <c r="P479" s="1">
        <v>45727</v>
      </c>
      <c r="Q479">
        <v>70</v>
      </c>
      <c r="R479" t="b">
        <v>0</v>
      </c>
      <c r="S479" t="b">
        <v>0</v>
      </c>
      <c r="T479" t="b">
        <v>0</v>
      </c>
      <c r="U479" t="b">
        <v>0</v>
      </c>
    </row>
    <row r="480" spans="1:21" x14ac:dyDescent="0.3">
      <c r="A480" t="s">
        <v>1070</v>
      </c>
      <c r="B480" t="s">
        <v>493</v>
      </c>
      <c r="C480" s="2">
        <v>45828.005555555559</v>
      </c>
      <c r="D480" s="2" t="s">
        <v>1218</v>
      </c>
      <c r="E480" t="s">
        <v>17</v>
      </c>
      <c r="F480" t="s">
        <v>49</v>
      </c>
      <c r="G480">
        <v>11</v>
      </c>
      <c r="H480" s="9">
        <f>fact_trades[[#This Row],[quantity]]*fact_trades[[#This Row],[price]]</f>
        <v>14313.86</v>
      </c>
      <c r="I480" s="9">
        <f>IF(fact_trades[[#This Row],[side]]="BUY",-fact_trades[[#This Row],[Transaction_value]],fact_trades[[#This Row],[Transaction_value]])</f>
        <v>14313.86</v>
      </c>
      <c r="J480" s="9" t="str">
        <f>IF(fact_trades[[#This Row],[P&amp;L AMT]]&lt;0,"LOSS","PROFIT")</f>
        <v>PROFIT</v>
      </c>
      <c r="K480">
        <f>IF(fact_trades[[#This Row],[side]]="BUY",fact_trades[[#This Row],[quantity]],-fact_trades[[#This Row],[quantity]])</f>
        <v>-11</v>
      </c>
      <c r="L480">
        <v>1301.26</v>
      </c>
      <c r="M480">
        <v>7.16</v>
      </c>
      <c r="N480" t="s">
        <v>139</v>
      </c>
      <c r="O480" t="s">
        <v>56</v>
      </c>
      <c r="P480" s="1">
        <v>45692</v>
      </c>
      <c r="Q480">
        <v>35</v>
      </c>
      <c r="R480" t="b">
        <v>0</v>
      </c>
      <c r="S480" t="b">
        <v>0</v>
      </c>
      <c r="T480" t="b">
        <v>0</v>
      </c>
      <c r="U480" t="b">
        <v>0</v>
      </c>
    </row>
    <row r="481" spans="1:21" x14ac:dyDescent="0.3">
      <c r="A481" t="s">
        <v>1071</v>
      </c>
      <c r="B481" t="s">
        <v>565</v>
      </c>
      <c r="C481" s="2">
        <v>45684.006249999999</v>
      </c>
      <c r="D481" s="2" t="s">
        <v>1215</v>
      </c>
      <c r="E481" t="s">
        <v>19</v>
      </c>
      <c r="F481" t="s">
        <v>41</v>
      </c>
      <c r="G481">
        <v>16</v>
      </c>
      <c r="H481" s="9">
        <f>fact_trades[[#This Row],[quantity]]*fact_trades[[#This Row],[price]]</f>
        <v>9619.52</v>
      </c>
      <c r="I481" s="9">
        <f>IF(fact_trades[[#This Row],[side]]="BUY",-fact_trades[[#This Row],[Transaction_value]],fact_trades[[#This Row],[Transaction_value]])</f>
        <v>-9619.52</v>
      </c>
      <c r="J481" s="9" t="str">
        <f>IF(fact_trades[[#This Row],[P&amp;L AMT]]&lt;0,"LOSS","PROFIT")</f>
        <v>LOSS</v>
      </c>
      <c r="K481">
        <f>IF(fact_trades[[#This Row],[side]]="BUY",fact_trades[[#This Row],[quantity]],-fact_trades[[#This Row],[quantity]])</f>
        <v>16</v>
      </c>
      <c r="L481">
        <v>601.22</v>
      </c>
      <c r="M481">
        <v>4.8099999999999996</v>
      </c>
      <c r="N481" t="s">
        <v>121</v>
      </c>
      <c r="O481" t="s">
        <v>88</v>
      </c>
      <c r="P481" s="1">
        <v>45692</v>
      </c>
      <c r="Q481">
        <v>35</v>
      </c>
      <c r="R481" t="b">
        <v>0</v>
      </c>
      <c r="S481" t="b">
        <v>0</v>
      </c>
      <c r="T481" t="b">
        <v>0</v>
      </c>
      <c r="U481" t="b">
        <v>0</v>
      </c>
    </row>
    <row r="482" spans="1:21" x14ac:dyDescent="0.3">
      <c r="A482" t="s">
        <v>1072</v>
      </c>
      <c r="B482" t="s">
        <v>240</v>
      </c>
      <c r="C482" s="2">
        <v>45700.007638888892</v>
      </c>
      <c r="D482" s="2" t="s">
        <v>1217</v>
      </c>
      <c r="E482" t="s">
        <v>19</v>
      </c>
      <c r="F482" t="s">
        <v>49</v>
      </c>
      <c r="G482">
        <v>810</v>
      </c>
      <c r="H482" s="9">
        <f>fact_trades[[#This Row],[quantity]]*fact_trades[[#This Row],[price]]</f>
        <v>500215.49999999994</v>
      </c>
      <c r="I482" s="9">
        <f>IF(fact_trades[[#This Row],[side]]="BUY",-fact_trades[[#This Row],[Transaction_value]],fact_trades[[#This Row],[Transaction_value]])</f>
        <v>500215.49999999994</v>
      </c>
      <c r="J482" s="9" t="str">
        <f>IF(fact_trades[[#This Row],[P&amp;L AMT]]&lt;0,"LOSS","PROFIT")</f>
        <v>PROFIT</v>
      </c>
      <c r="K482">
        <f>IF(fact_trades[[#This Row],[side]]="BUY",fact_trades[[#This Row],[quantity]],-fact_trades[[#This Row],[quantity]])</f>
        <v>-810</v>
      </c>
      <c r="L482">
        <v>617.54999999999995</v>
      </c>
      <c r="M482">
        <v>250.11</v>
      </c>
      <c r="N482" t="s">
        <v>50</v>
      </c>
      <c r="O482" t="s">
        <v>88</v>
      </c>
      <c r="P482" s="1">
        <v>45685</v>
      </c>
      <c r="Q482">
        <v>28</v>
      </c>
      <c r="R482" t="b">
        <v>0</v>
      </c>
      <c r="S482" t="b">
        <v>0</v>
      </c>
      <c r="T482" t="b">
        <v>0</v>
      </c>
      <c r="U482" t="b">
        <v>0</v>
      </c>
    </row>
    <row r="483" spans="1:21" x14ac:dyDescent="0.3">
      <c r="A483" t="s">
        <v>1073</v>
      </c>
      <c r="B483" t="s">
        <v>393</v>
      </c>
      <c r="C483" s="2">
        <v>45684.026388888888</v>
      </c>
      <c r="D483" s="2" t="s">
        <v>1215</v>
      </c>
      <c r="E483" t="s">
        <v>23</v>
      </c>
      <c r="F483" t="s">
        <v>41</v>
      </c>
      <c r="G483">
        <v>858</v>
      </c>
      <c r="H483" s="9">
        <f>fact_trades[[#This Row],[quantity]]*fact_trades[[#This Row],[price]]</f>
        <v>840805.68</v>
      </c>
      <c r="I483" s="9">
        <f>IF(fact_trades[[#This Row],[side]]="BUY",-fact_trades[[#This Row],[Transaction_value]],fact_trades[[#This Row],[Transaction_value]])</f>
        <v>-840805.68</v>
      </c>
      <c r="J483" s="9" t="str">
        <f>IF(fact_trades[[#This Row],[P&amp;L AMT]]&lt;0,"LOSS","PROFIT")</f>
        <v>LOSS</v>
      </c>
      <c r="K483">
        <f>IF(fact_trades[[#This Row],[side]]="BUY",fact_trades[[#This Row],[quantity]],-fact_trades[[#This Row],[quantity]])</f>
        <v>858</v>
      </c>
      <c r="L483">
        <v>979.96</v>
      </c>
      <c r="M483">
        <v>420.4</v>
      </c>
      <c r="N483" t="s">
        <v>72</v>
      </c>
      <c r="O483" t="s">
        <v>94</v>
      </c>
      <c r="P483" s="1">
        <v>45714</v>
      </c>
      <c r="Q483">
        <v>57</v>
      </c>
      <c r="R483" t="b">
        <v>0</v>
      </c>
      <c r="S483" t="b">
        <v>0</v>
      </c>
      <c r="T483" t="b">
        <v>0</v>
      </c>
      <c r="U483" t="b">
        <v>0</v>
      </c>
    </row>
    <row r="484" spans="1:21" x14ac:dyDescent="0.3">
      <c r="A484" t="s">
        <v>1074</v>
      </c>
      <c r="B484" t="s">
        <v>228</v>
      </c>
      <c r="C484" s="2">
        <v>45770.038888888892</v>
      </c>
      <c r="D484" s="2" t="s">
        <v>1217</v>
      </c>
      <c r="E484" t="s">
        <v>20</v>
      </c>
      <c r="F484" t="s">
        <v>49</v>
      </c>
      <c r="G484">
        <v>616</v>
      </c>
      <c r="H484" s="9">
        <f>fact_trades[[#This Row],[quantity]]*fact_trades[[#This Row],[price]]</f>
        <v>163344.72</v>
      </c>
      <c r="I484" s="9">
        <f>IF(fact_trades[[#This Row],[side]]="BUY",-fact_trades[[#This Row],[Transaction_value]],fact_trades[[#This Row],[Transaction_value]])</f>
        <v>163344.72</v>
      </c>
      <c r="J484" s="9" t="str">
        <f>IF(fact_trades[[#This Row],[P&amp;L AMT]]&lt;0,"LOSS","PROFIT")</f>
        <v>PROFIT</v>
      </c>
      <c r="K484">
        <f>IF(fact_trades[[#This Row],[side]]="BUY",fact_trades[[#This Row],[quantity]],-fact_trades[[#This Row],[quantity]])</f>
        <v>-616</v>
      </c>
      <c r="L484">
        <v>265.17</v>
      </c>
      <c r="M484">
        <v>81.67</v>
      </c>
      <c r="N484" t="s">
        <v>91</v>
      </c>
      <c r="O484" t="s">
        <v>94</v>
      </c>
      <c r="P484" s="1">
        <v>45714</v>
      </c>
      <c r="Q484">
        <v>57</v>
      </c>
      <c r="R484" t="b">
        <v>0</v>
      </c>
      <c r="S484" t="b">
        <v>0</v>
      </c>
      <c r="T484" t="b">
        <v>0</v>
      </c>
      <c r="U484" t="b">
        <v>0</v>
      </c>
    </row>
    <row r="485" spans="1:21" x14ac:dyDescent="0.3">
      <c r="A485" t="s">
        <v>1075</v>
      </c>
      <c r="B485" t="s">
        <v>274</v>
      </c>
      <c r="C485" s="2">
        <v>45736.00277777778</v>
      </c>
      <c r="D485" s="2" t="s">
        <v>1216</v>
      </c>
      <c r="E485" t="s">
        <v>16</v>
      </c>
      <c r="F485" t="s">
        <v>49</v>
      </c>
      <c r="G485">
        <v>666</v>
      </c>
      <c r="H485" s="9">
        <f>fact_trades[[#This Row],[quantity]]*fact_trades[[#This Row],[price]]</f>
        <v>510615.54000000004</v>
      </c>
      <c r="I485" s="9">
        <f>IF(fact_trades[[#This Row],[side]]="BUY",-fact_trades[[#This Row],[Transaction_value]],fact_trades[[#This Row],[Transaction_value]])</f>
        <v>510615.54000000004</v>
      </c>
      <c r="J485" s="9" t="str">
        <f>IF(fact_trades[[#This Row],[P&amp;L AMT]]&lt;0,"LOSS","PROFIT")</f>
        <v>PROFIT</v>
      </c>
      <c r="K485">
        <f>IF(fact_trades[[#This Row],[side]]="BUY",fact_trades[[#This Row],[quantity]],-fact_trades[[#This Row],[quantity]])</f>
        <v>-666</v>
      </c>
      <c r="L485">
        <v>766.69</v>
      </c>
      <c r="M485">
        <v>255.31</v>
      </c>
      <c r="N485" t="s">
        <v>72</v>
      </c>
      <c r="O485" t="s">
        <v>109</v>
      </c>
      <c r="P485" s="1">
        <v>45792</v>
      </c>
      <c r="Q485">
        <v>135</v>
      </c>
      <c r="R485" t="b">
        <v>0</v>
      </c>
      <c r="S485" t="b">
        <v>0</v>
      </c>
      <c r="T485" t="b">
        <v>0</v>
      </c>
      <c r="U485" t="b">
        <v>0</v>
      </c>
    </row>
    <row r="486" spans="1:21" x14ac:dyDescent="0.3">
      <c r="A486" t="s">
        <v>1076</v>
      </c>
      <c r="B486" t="s">
        <v>437</v>
      </c>
      <c r="C486" s="2">
        <v>45686.034722222219</v>
      </c>
      <c r="D486" s="2" t="s">
        <v>1217</v>
      </c>
      <c r="E486" t="s">
        <v>23</v>
      </c>
      <c r="F486" t="s">
        <v>49</v>
      </c>
      <c r="G486">
        <v>61</v>
      </c>
      <c r="H486" s="9">
        <f>fact_trades[[#This Row],[quantity]]*fact_trades[[#This Row],[price]]</f>
        <v>59368.86</v>
      </c>
      <c r="I486" s="9">
        <f>IF(fact_trades[[#This Row],[side]]="BUY",-fact_trades[[#This Row],[Transaction_value]],fact_trades[[#This Row],[Transaction_value]])</f>
        <v>59368.86</v>
      </c>
      <c r="J486" s="9" t="str">
        <f>IF(fact_trades[[#This Row],[P&amp;L AMT]]&lt;0,"LOSS","PROFIT")</f>
        <v>PROFIT</v>
      </c>
      <c r="K486">
        <f>IF(fact_trades[[#This Row],[side]]="BUY",fact_trades[[#This Row],[quantity]],-fact_trades[[#This Row],[quantity]])</f>
        <v>-61</v>
      </c>
      <c r="L486">
        <v>973.26</v>
      </c>
      <c r="M486">
        <v>29.68</v>
      </c>
      <c r="N486" t="s">
        <v>139</v>
      </c>
      <c r="O486" t="s">
        <v>53</v>
      </c>
      <c r="P486" s="1">
        <v>45819</v>
      </c>
      <c r="Q486">
        <v>162</v>
      </c>
      <c r="R486" t="b">
        <v>0</v>
      </c>
      <c r="S486" t="b">
        <v>0</v>
      </c>
      <c r="T486" t="b">
        <v>0</v>
      </c>
      <c r="U486" t="b">
        <v>0</v>
      </c>
    </row>
    <row r="487" spans="1:21" x14ac:dyDescent="0.3">
      <c r="A487" t="s">
        <v>1077</v>
      </c>
      <c r="B487" t="s">
        <v>414</v>
      </c>
      <c r="C487" s="2">
        <v>45751.001388888886</v>
      </c>
      <c r="D487" s="2" t="s">
        <v>1218</v>
      </c>
      <c r="E487" t="s">
        <v>23</v>
      </c>
      <c r="F487" t="s">
        <v>41</v>
      </c>
      <c r="G487">
        <v>515</v>
      </c>
      <c r="H487" s="9">
        <f>fact_trades[[#This Row],[quantity]]*fact_trades[[#This Row],[price]]</f>
        <v>625215.15</v>
      </c>
      <c r="I487" s="9">
        <f>IF(fact_trades[[#This Row],[side]]="BUY",-fact_trades[[#This Row],[Transaction_value]],fact_trades[[#This Row],[Transaction_value]])</f>
        <v>-625215.15</v>
      </c>
      <c r="J487" s="9" t="str">
        <f>IF(fact_trades[[#This Row],[P&amp;L AMT]]&lt;0,"LOSS","PROFIT")</f>
        <v>LOSS</v>
      </c>
      <c r="K487">
        <f>IF(fact_trades[[#This Row],[side]]="BUY",fact_trades[[#This Row],[quantity]],-fact_trades[[#This Row],[quantity]])</f>
        <v>515</v>
      </c>
      <c r="L487">
        <v>1214.01</v>
      </c>
      <c r="M487">
        <v>312.61</v>
      </c>
      <c r="N487" t="s">
        <v>108</v>
      </c>
      <c r="O487" t="s">
        <v>94</v>
      </c>
      <c r="P487" s="1">
        <v>45665</v>
      </c>
      <c r="Q487">
        <v>8</v>
      </c>
      <c r="R487" t="b">
        <v>0</v>
      </c>
      <c r="S487" t="b">
        <v>0</v>
      </c>
      <c r="T487" t="b">
        <v>0</v>
      </c>
      <c r="U487" t="b">
        <v>0</v>
      </c>
    </row>
    <row r="488" spans="1:21" x14ac:dyDescent="0.3">
      <c r="A488" t="s">
        <v>1078</v>
      </c>
      <c r="B488" t="s">
        <v>184</v>
      </c>
      <c r="C488" s="2">
        <v>45807.004861111112</v>
      </c>
      <c r="D488" s="2" t="s">
        <v>1218</v>
      </c>
      <c r="E488" t="s">
        <v>17</v>
      </c>
      <c r="F488" t="s">
        <v>49</v>
      </c>
      <c r="G488">
        <v>972</v>
      </c>
      <c r="H488" s="9">
        <f>fact_trades[[#This Row],[quantity]]*fact_trades[[#This Row],[price]]</f>
        <v>1235606.4000000001</v>
      </c>
      <c r="I488" s="9">
        <f>IF(fact_trades[[#This Row],[side]]="BUY",-fact_trades[[#This Row],[Transaction_value]],fact_trades[[#This Row],[Transaction_value]])</f>
        <v>1235606.4000000001</v>
      </c>
      <c r="J488" s="9" t="str">
        <f>IF(fact_trades[[#This Row],[P&amp;L AMT]]&lt;0,"LOSS","PROFIT")</f>
        <v>PROFIT</v>
      </c>
      <c r="K488">
        <f>IF(fact_trades[[#This Row],[side]]="BUY",fact_trades[[#This Row],[quantity]],-fact_trades[[#This Row],[quantity]])</f>
        <v>-972</v>
      </c>
      <c r="L488">
        <v>1271.2</v>
      </c>
      <c r="M488">
        <v>617.79999999999995</v>
      </c>
      <c r="N488" t="s">
        <v>64</v>
      </c>
      <c r="O488" t="s">
        <v>45</v>
      </c>
      <c r="P488" s="1">
        <v>45713</v>
      </c>
      <c r="Q488">
        <v>56</v>
      </c>
      <c r="R488" t="b">
        <v>0</v>
      </c>
      <c r="S488" t="b">
        <v>0</v>
      </c>
      <c r="T488" t="b">
        <v>0</v>
      </c>
      <c r="U488" t="b">
        <v>0</v>
      </c>
    </row>
    <row r="489" spans="1:21" x14ac:dyDescent="0.3">
      <c r="A489" t="s">
        <v>1079</v>
      </c>
      <c r="B489" t="s">
        <v>217</v>
      </c>
      <c r="C489" s="2">
        <v>45750.003472222219</v>
      </c>
      <c r="D489" s="2" t="s">
        <v>1216</v>
      </c>
      <c r="E489" t="s">
        <v>21</v>
      </c>
      <c r="F489" t="s">
        <v>49</v>
      </c>
      <c r="G489">
        <v>814</v>
      </c>
      <c r="H489" s="9">
        <f>fact_trades[[#This Row],[quantity]]*fact_trades[[#This Row],[price]]</f>
        <v>191753.97999999998</v>
      </c>
      <c r="I489" s="9">
        <f>IF(fact_trades[[#This Row],[side]]="BUY",-fact_trades[[#This Row],[Transaction_value]],fact_trades[[#This Row],[Transaction_value]])</f>
        <v>191753.97999999998</v>
      </c>
      <c r="J489" s="9" t="str">
        <f>IF(fact_trades[[#This Row],[P&amp;L AMT]]&lt;0,"LOSS","PROFIT")</f>
        <v>PROFIT</v>
      </c>
      <c r="K489">
        <f>IF(fact_trades[[#This Row],[side]]="BUY",fact_trades[[#This Row],[quantity]],-fact_trades[[#This Row],[quantity]])</f>
        <v>-814</v>
      </c>
      <c r="L489">
        <v>235.57</v>
      </c>
      <c r="M489">
        <v>95.88</v>
      </c>
      <c r="N489" t="s">
        <v>50</v>
      </c>
      <c r="O489" t="s">
        <v>53</v>
      </c>
      <c r="P489" s="1">
        <v>45769</v>
      </c>
      <c r="Q489">
        <v>112</v>
      </c>
      <c r="R489" t="b">
        <v>0</v>
      </c>
      <c r="S489" t="b">
        <v>0</v>
      </c>
      <c r="T489" t="b">
        <v>0</v>
      </c>
      <c r="U489" t="b">
        <v>0</v>
      </c>
    </row>
    <row r="490" spans="1:21" x14ac:dyDescent="0.3">
      <c r="A490" t="s">
        <v>1080</v>
      </c>
      <c r="B490" t="s">
        <v>543</v>
      </c>
      <c r="C490" s="2">
        <v>45827.036111111112</v>
      </c>
      <c r="D490" s="2" t="s">
        <v>1216</v>
      </c>
      <c r="E490" t="s">
        <v>17</v>
      </c>
      <c r="F490" t="s">
        <v>49</v>
      </c>
      <c r="G490">
        <v>867</v>
      </c>
      <c r="H490" s="9">
        <f>fact_trades[[#This Row],[quantity]]*fact_trades[[#This Row],[price]]</f>
        <v>1133082.3</v>
      </c>
      <c r="I490" s="9">
        <f>IF(fact_trades[[#This Row],[side]]="BUY",-fact_trades[[#This Row],[Transaction_value]],fact_trades[[#This Row],[Transaction_value]])</f>
        <v>1133082.3</v>
      </c>
      <c r="J490" s="9" t="str">
        <f>IF(fact_trades[[#This Row],[P&amp;L AMT]]&lt;0,"LOSS","PROFIT")</f>
        <v>PROFIT</v>
      </c>
      <c r="K490">
        <f>IF(fact_trades[[#This Row],[side]]="BUY",fact_trades[[#This Row],[quantity]],-fact_trades[[#This Row],[quantity]])</f>
        <v>-867</v>
      </c>
      <c r="L490">
        <v>1306.9000000000001</v>
      </c>
      <c r="M490">
        <v>566.54</v>
      </c>
      <c r="N490" t="s">
        <v>119</v>
      </c>
      <c r="O490" t="s">
        <v>75</v>
      </c>
      <c r="P490" s="1">
        <v>45695</v>
      </c>
      <c r="Q490">
        <v>38</v>
      </c>
      <c r="R490" t="b">
        <v>0</v>
      </c>
      <c r="S490" t="b">
        <v>0</v>
      </c>
      <c r="T490" t="b">
        <v>0</v>
      </c>
      <c r="U490" t="b">
        <v>0</v>
      </c>
    </row>
    <row r="491" spans="1:21" x14ac:dyDescent="0.3">
      <c r="A491" t="s">
        <v>1081</v>
      </c>
      <c r="B491" t="s">
        <v>368</v>
      </c>
      <c r="C491" s="2">
        <v>45693.011111111111</v>
      </c>
      <c r="D491" s="2" t="s">
        <v>1217</v>
      </c>
      <c r="E491" t="s">
        <v>17</v>
      </c>
      <c r="F491" t="s">
        <v>41</v>
      </c>
      <c r="G491">
        <v>50</v>
      </c>
      <c r="H491" s="9">
        <f>fact_trades[[#This Row],[quantity]]*fact_trades[[#This Row],[price]]</f>
        <v>60152.5</v>
      </c>
      <c r="I491" s="9">
        <f>IF(fact_trades[[#This Row],[side]]="BUY",-fact_trades[[#This Row],[Transaction_value]],fact_trades[[#This Row],[Transaction_value]])</f>
        <v>-60152.5</v>
      </c>
      <c r="J491" s="9" t="str">
        <f>IF(fact_trades[[#This Row],[P&amp;L AMT]]&lt;0,"LOSS","PROFIT")</f>
        <v>LOSS</v>
      </c>
      <c r="K491">
        <f>IF(fact_trades[[#This Row],[side]]="BUY",fact_trades[[#This Row],[quantity]],-fact_trades[[#This Row],[quantity]])</f>
        <v>50</v>
      </c>
      <c r="L491">
        <v>1203.05</v>
      </c>
      <c r="M491">
        <v>30.08</v>
      </c>
      <c r="N491" t="s">
        <v>84</v>
      </c>
      <c r="O491" t="s">
        <v>56</v>
      </c>
      <c r="P491" s="1">
        <v>45800</v>
      </c>
      <c r="Q491">
        <v>143</v>
      </c>
      <c r="R491" t="b">
        <v>0</v>
      </c>
      <c r="S491" t="b">
        <v>0</v>
      </c>
      <c r="T491" t="b">
        <v>0</v>
      </c>
      <c r="U491" t="b">
        <v>0</v>
      </c>
    </row>
    <row r="492" spans="1:21" x14ac:dyDescent="0.3">
      <c r="A492" t="s">
        <v>1082</v>
      </c>
      <c r="B492" t="s">
        <v>410</v>
      </c>
      <c r="C492" s="2">
        <v>45741.01666666667</v>
      </c>
      <c r="D492" s="2" t="s">
        <v>1214</v>
      </c>
      <c r="E492" t="s">
        <v>23</v>
      </c>
      <c r="F492" t="s">
        <v>49</v>
      </c>
      <c r="G492">
        <v>460</v>
      </c>
      <c r="H492" s="9">
        <f>fact_trades[[#This Row],[quantity]]*fact_trades[[#This Row],[price]]</f>
        <v>591399</v>
      </c>
      <c r="I492" s="9">
        <f>IF(fact_trades[[#This Row],[side]]="BUY",-fact_trades[[#This Row],[Transaction_value]],fact_trades[[#This Row],[Transaction_value]])</f>
        <v>591399</v>
      </c>
      <c r="J492" s="9" t="str">
        <f>IF(fact_trades[[#This Row],[P&amp;L AMT]]&lt;0,"LOSS","PROFIT")</f>
        <v>PROFIT</v>
      </c>
      <c r="K492">
        <f>IF(fact_trades[[#This Row],[side]]="BUY",fact_trades[[#This Row],[quantity]],-fact_trades[[#This Row],[quantity]])</f>
        <v>-460</v>
      </c>
      <c r="L492">
        <v>1285.6500000000001</v>
      </c>
      <c r="M492">
        <v>295.7</v>
      </c>
      <c r="N492" t="s">
        <v>70</v>
      </c>
      <c r="O492" t="s">
        <v>73</v>
      </c>
      <c r="P492" s="1">
        <v>45743</v>
      </c>
      <c r="Q492">
        <v>86</v>
      </c>
      <c r="R492" t="b">
        <v>0</v>
      </c>
      <c r="S492" t="b">
        <v>0</v>
      </c>
      <c r="T492" t="b">
        <v>0</v>
      </c>
      <c r="U492" t="b">
        <v>0</v>
      </c>
    </row>
    <row r="493" spans="1:21" x14ac:dyDescent="0.3">
      <c r="A493" t="s">
        <v>1083</v>
      </c>
      <c r="B493" t="s">
        <v>318</v>
      </c>
      <c r="C493" s="2">
        <v>45719.013888888891</v>
      </c>
      <c r="D493" s="2" t="s">
        <v>1215</v>
      </c>
      <c r="E493" t="s">
        <v>19</v>
      </c>
      <c r="F493" t="s">
        <v>41</v>
      </c>
      <c r="G493">
        <v>153</v>
      </c>
      <c r="H493" s="9">
        <f>fact_trades[[#This Row],[quantity]]*fact_trades[[#This Row],[price]]</f>
        <v>102303.45</v>
      </c>
      <c r="I493" s="9">
        <f>IF(fact_trades[[#This Row],[side]]="BUY",-fact_trades[[#This Row],[Transaction_value]],fact_trades[[#This Row],[Transaction_value]])</f>
        <v>-102303.45</v>
      </c>
      <c r="J493" s="9" t="str">
        <f>IF(fact_trades[[#This Row],[P&amp;L AMT]]&lt;0,"LOSS","PROFIT")</f>
        <v>LOSS</v>
      </c>
      <c r="K493">
        <f>IF(fact_trades[[#This Row],[side]]="BUY",fact_trades[[#This Row],[quantity]],-fact_trades[[#This Row],[quantity]])</f>
        <v>153</v>
      </c>
      <c r="L493">
        <v>668.65</v>
      </c>
      <c r="M493">
        <v>51.15</v>
      </c>
      <c r="N493" t="s">
        <v>66</v>
      </c>
      <c r="O493" t="s">
        <v>88</v>
      </c>
      <c r="P493" s="1">
        <v>45817</v>
      </c>
      <c r="Q493">
        <v>160</v>
      </c>
      <c r="R493" t="b">
        <v>0</v>
      </c>
      <c r="S493" t="b">
        <v>0</v>
      </c>
      <c r="T493" t="b">
        <v>0</v>
      </c>
      <c r="U493" t="b">
        <v>0</v>
      </c>
    </row>
    <row r="494" spans="1:21" x14ac:dyDescent="0.3">
      <c r="A494" t="s">
        <v>1084</v>
      </c>
      <c r="B494" t="s">
        <v>208</v>
      </c>
      <c r="C494" s="2">
        <v>45799.022916666669</v>
      </c>
      <c r="D494" s="2" t="s">
        <v>1216</v>
      </c>
      <c r="E494" t="s">
        <v>17</v>
      </c>
      <c r="F494" t="s">
        <v>41</v>
      </c>
      <c r="G494">
        <v>432</v>
      </c>
      <c r="H494" s="9">
        <f>fact_trades[[#This Row],[quantity]]*fact_trades[[#This Row],[price]]</f>
        <v>541032.4800000001</v>
      </c>
      <c r="I494" s="9">
        <f>IF(fact_trades[[#This Row],[side]]="BUY",-fact_trades[[#This Row],[Transaction_value]],fact_trades[[#This Row],[Transaction_value]])</f>
        <v>-541032.4800000001</v>
      </c>
      <c r="J494" s="9" t="str">
        <f>IF(fact_trades[[#This Row],[P&amp;L AMT]]&lt;0,"LOSS","PROFIT")</f>
        <v>LOSS</v>
      </c>
      <c r="K494">
        <f>IF(fact_trades[[#This Row],[side]]="BUY",fact_trades[[#This Row],[quantity]],-fact_trades[[#This Row],[quantity]])</f>
        <v>432</v>
      </c>
      <c r="L494">
        <v>1252.3900000000001</v>
      </c>
      <c r="M494">
        <v>270.52</v>
      </c>
      <c r="N494" t="s">
        <v>103</v>
      </c>
      <c r="O494" t="s">
        <v>53</v>
      </c>
      <c r="P494" s="1">
        <v>45664</v>
      </c>
      <c r="Q494">
        <v>7</v>
      </c>
      <c r="R494" t="b">
        <v>0</v>
      </c>
      <c r="S494" t="b">
        <v>0</v>
      </c>
      <c r="T494" t="b">
        <v>0</v>
      </c>
      <c r="U494" t="b">
        <v>0</v>
      </c>
    </row>
    <row r="495" spans="1:21" x14ac:dyDescent="0.3">
      <c r="A495" t="s">
        <v>1085</v>
      </c>
      <c r="B495" t="s">
        <v>420</v>
      </c>
      <c r="C495" s="2">
        <v>45761.023611111108</v>
      </c>
      <c r="D495" s="2" t="s">
        <v>1215</v>
      </c>
      <c r="E495" t="s">
        <v>19</v>
      </c>
      <c r="F495" t="s">
        <v>49</v>
      </c>
      <c r="G495">
        <v>562</v>
      </c>
      <c r="H495" s="9">
        <f>fact_trades[[#This Row],[quantity]]*fact_trades[[#This Row],[price]]</f>
        <v>349395.4</v>
      </c>
      <c r="I495" s="9">
        <f>IF(fact_trades[[#This Row],[side]]="BUY",-fact_trades[[#This Row],[Transaction_value]],fact_trades[[#This Row],[Transaction_value]])</f>
        <v>349395.4</v>
      </c>
      <c r="J495" s="9" t="str">
        <f>IF(fact_trades[[#This Row],[P&amp;L AMT]]&lt;0,"LOSS","PROFIT")</f>
        <v>PROFIT</v>
      </c>
      <c r="K495">
        <f>IF(fact_trades[[#This Row],[side]]="BUY",fact_trades[[#This Row],[quantity]],-fact_trades[[#This Row],[quantity]])</f>
        <v>-562</v>
      </c>
      <c r="L495">
        <v>621.70000000000005</v>
      </c>
      <c r="M495">
        <v>174.7</v>
      </c>
      <c r="N495" t="s">
        <v>72</v>
      </c>
      <c r="O495" t="s">
        <v>56</v>
      </c>
      <c r="P495" s="1">
        <v>45769</v>
      </c>
      <c r="Q495">
        <v>112</v>
      </c>
      <c r="R495" t="b">
        <v>0</v>
      </c>
      <c r="S495" t="b">
        <v>0</v>
      </c>
      <c r="T495" t="b">
        <v>0</v>
      </c>
      <c r="U495" t="b">
        <v>0</v>
      </c>
    </row>
    <row r="496" spans="1:21" x14ac:dyDescent="0.3">
      <c r="A496" t="s">
        <v>1086</v>
      </c>
      <c r="B496" t="s">
        <v>69</v>
      </c>
      <c r="C496" s="2">
        <v>45778.027777777781</v>
      </c>
      <c r="D496" s="2" t="s">
        <v>1216</v>
      </c>
      <c r="E496" t="s">
        <v>23</v>
      </c>
      <c r="F496" t="s">
        <v>41</v>
      </c>
      <c r="G496">
        <v>630</v>
      </c>
      <c r="H496" s="9">
        <f>fact_trades[[#This Row],[quantity]]*fact_trades[[#This Row],[price]]</f>
        <v>871932.6</v>
      </c>
      <c r="I496" s="9">
        <f>IF(fact_trades[[#This Row],[side]]="BUY",-fact_trades[[#This Row],[Transaction_value]],fact_trades[[#This Row],[Transaction_value]])</f>
        <v>-871932.6</v>
      </c>
      <c r="J496" s="9" t="str">
        <f>IF(fact_trades[[#This Row],[P&amp;L AMT]]&lt;0,"LOSS","PROFIT")</f>
        <v>LOSS</v>
      </c>
      <c r="K496">
        <f>IF(fact_trades[[#This Row],[side]]="BUY",fact_trades[[#This Row],[quantity]],-fact_trades[[#This Row],[quantity]])</f>
        <v>630</v>
      </c>
      <c r="L496">
        <v>1384.02</v>
      </c>
      <c r="M496">
        <v>435.97</v>
      </c>
      <c r="N496" t="s">
        <v>58</v>
      </c>
      <c r="O496" t="s">
        <v>94</v>
      </c>
      <c r="P496" s="1">
        <v>45741</v>
      </c>
      <c r="Q496">
        <v>84</v>
      </c>
      <c r="R496" t="b">
        <v>0</v>
      </c>
      <c r="S496" t="b">
        <v>0</v>
      </c>
      <c r="T496" t="b">
        <v>0</v>
      </c>
      <c r="U496" t="b">
        <v>0</v>
      </c>
    </row>
    <row r="497" spans="1:21" x14ac:dyDescent="0.3">
      <c r="A497" t="s">
        <v>1087</v>
      </c>
      <c r="B497" t="s">
        <v>221</v>
      </c>
      <c r="C497" s="2">
        <v>45699.005555555559</v>
      </c>
      <c r="D497" s="2" t="s">
        <v>1214</v>
      </c>
      <c r="E497" t="s">
        <v>23</v>
      </c>
      <c r="F497" t="s">
        <v>41</v>
      </c>
      <c r="G497">
        <v>965</v>
      </c>
      <c r="H497" s="9">
        <f>fact_trades[[#This Row],[quantity]]*fact_trades[[#This Row],[price]]</f>
        <v>1002461.2999999999</v>
      </c>
      <c r="I497" s="9">
        <f>IF(fact_trades[[#This Row],[side]]="BUY",-fact_trades[[#This Row],[Transaction_value]],fact_trades[[#This Row],[Transaction_value]])</f>
        <v>-1002461.2999999999</v>
      </c>
      <c r="J497" s="9" t="str">
        <f>IF(fact_trades[[#This Row],[P&amp;L AMT]]&lt;0,"LOSS","PROFIT")</f>
        <v>LOSS</v>
      </c>
      <c r="K497">
        <f>IF(fact_trades[[#This Row],[side]]="BUY",fact_trades[[#This Row],[quantity]],-fact_trades[[#This Row],[quantity]])</f>
        <v>965</v>
      </c>
      <c r="L497">
        <v>1038.82</v>
      </c>
      <c r="M497">
        <v>501.23</v>
      </c>
      <c r="N497" t="s">
        <v>44</v>
      </c>
      <c r="O497" t="s">
        <v>75</v>
      </c>
      <c r="P497" s="1">
        <v>45694</v>
      </c>
      <c r="Q497">
        <v>37</v>
      </c>
      <c r="R497" t="b">
        <v>0</v>
      </c>
      <c r="S497" t="b">
        <v>0</v>
      </c>
      <c r="T497" t="b">
        <v>0</v>
      </c>
      <c r="U497" t="b">
        <v>0</v>
      </c>
    </row>
    <row r="498" spans="1:21" x14ac:dyDescent="0.3">
      <c r="A498" t="s">
        <v>1088</v>
      </c>
      <c r="B498" t="s">
        <v>290</v>
      </c>
      <c r="C498" s="2">
        <v>45826.039583333331</v>
      </c>
      <c r="D498" s="2" t="s">
        <v>1217</v>
      </c>
      <c r="E498" t="s">
        <v>18</v>
      </c>
      <c r="F498" t="s">
        <v>49</v>
      </c>
      <c r="G498">
        <v>206</v>
      </c>
      <c r="H498" s="9">
        <f>fact_trades[[#This Row],[quantity]]*fact_trades[[#This Row],[price]]</f>
        <v>440737</v>
      </c>
      <c r="I498" s="9">
        <f>IF(fact_trades[[#This Row],[side]]="BUY",-fact_trades[[#This Row],[Transaction_value]],fact_trades[[#This Row],[Transaction_value]])</f>
        <v>440737</v>
      </c>
      <c r="J498" s="9" t="str">
        <f>IF(fact_trades[[#This Row],[P&amp;L AMT]]&lt;0,"LOSS","PROFIT")</f>
        <v>PROFIT</v>
      </c>
      <c r="K498">
        <f>IF(fact_trades[[#This Row],[side]]="BUY",fact_trades[[#This Row],[quantity]],-fact_trades[[#This Row],[quantity]])</f>
        <v>-206</v>
      </c>
      <c r="L498">
        <v>2139.5</v>
      </c>
      <c r="M498">
        <v>220.37</v>
      </c>
      <c r="N498" t="s">
        <v>121</v>
      </c>
      <c r="O498" t="s">
        <v>67</v>
      </c>
      <c r="P498" s="1">
        <v>45728</v>
      </c>
      <c r="Q498">
        <v>71</v>
      </c>
      <c r="R498" t="b">
        <v>0</v>
      </c>
      <c r="S498" t="b">
        <v>0</v>
      </c>
      <c r="T498" t="b">
        <v>0</v>
      </c>
      <c r="U498" t="b">
        <v>0</v>
      </c>
    </row>
    <row r="499" spans="1:21" x14ac:dyDescent="0.3">
      <c r="A499" t="s">
        <v>1089</v>
      </c>
      <c r="B499" t="s">
        <v>220</v>
      </c>
      <c r="C499" s="2">
        <v>45685.017361111109</v>
      </c>
      <c r="D499" s="2" t="s">
        <v>1214</v>
      </c>
      <c r="E499" t="s">
        <v>18</v>
      </c>
      <c r="F499" t="s">
        <v>41</v>
      </c>
      <c r="G499">
        <v>537</v>
      </c>
      <c r="H499" s="9">
        <f>fact_trades[[#This Row],[quantity]]*fact_trades[[#This Row],[price]]</f>
        <v>1155221.25</v>
      </c>
      <c r="I499" s="9">
        <f>IF(fact_trades[[#This Row],[side]]="BUY",-fact_trades[[#This Row],[Transaction_value]],fact_trades[[#This Row],[Transaction_value]])</f>
        <v>-1155221.25</v>
      </c>
      <c r="J499" s="9" t="str">
        <f>IF(fact_trades[[#This Row],[P&amp;L AMT]]&lt;0,"LOSS","PROFIT")</f>
        <v>LOSS</v>
      </c>
      <c r="K499">
        <f>IF(fact_trades[[#This Row],[side]]="BUY",fact_trades[[#This Row],[quantity]],-fact_trades[[#This Row],[quantity]])</f>
        <v>537</v>
      </c>
      <c r="L499">
        <v>2151.25</v>
      </c>
      <c r="M499">
        <v>577.61</v>
      </c>
      <c r="N499" t="s">
        <v>60</v>
      </c>
      <c r="O499" t="s">
        <v>56</v>
      </c>
      <c r="P499" s="1">
        <v>45721</v>
      </c>
      <c r="Q499">
        <v>64</v>
      </c>
      <c r="R499" t="b">
        <v>0</v>
      </c>
      <c r="S499" t="b">
        <v>0</v>
      </c>
      <c r="T499" t="b">
        <v>0</v>
      </c>
      <c r="U499" t="b">
        <v>0</v>
      </c>
    </row>
    <row r="500" spans="1:21" x14ac:dyDescent="0.3">
      <c r="A500" t="s">
        <v>1090</v>
      </c>
      <c r="B500" t="s">
        <v>135</v>
      </c>
      <c r="C500" s="2">
        <v>45715.006944444445</v>
      </c>
      <c r="D500" s="2" t="s">
        <v>1216</v>
      </c>
      <c r="E500" t="s">
        <v>16</v>
      </c>
      <c r="F500" t="s">
        <v>49</v>
      </c>
      <c r="G500">
        <v>21</v>
      </c>
      <c r="H500" s="9">
        <f>fact_trades[[#This Row],[quantity]]*fact_trades[[#This Row],[price]]</f>
        <v>16194.57</v>
      </c>
      <c r="I500" s="9">
        <f>IF(fact_trades[[#This Row],[side]]="BUY",-fact_trades[[#This Row],[Transaction_value]],fact_trades[[#This Row],[Transaction_value]])</f>
        <v>16194.57</v>
      </c>
      <c r="J500" s="9" t="str">
        <f>IF(fact_trades[[#This Row],[P&amp;L AMT]]&lt;0,"LOSS","PROFIT")</f>
        <v>PROFIT</v>
      </c>
      <c r="K500">
        <f>IF(fact_trades[[#This Row],[side]]="BUY",fact_trades[[#This Row],[quantity]],-fact_trades[[#This Row],[quantity]])</f>
        <v>-21</v>
      </c>
      <c r="L500">
        <v>771.17</v>
      </c>
      <c r="M500">
        <v>8.1</v>
      </c>
      <c r="N500" t="s">
        <v>44</v>
      </c>
      <c r="O500" t="s">
        <v>88</v>
      </c>
      <c r="P500" s="1">
        <v>45791</v>
      </c>
      <c r="Q500">
        <v>134</v>
      </c>
      <c r="R500" t="b">
        <v>0</v>
      </c>
      <c r="S500" t="b">
        <v>0</v>
      </c>
      <c r="T500" t="b">
        <v>0</v>
      </c>
      <c r="U500" t="b">
        <v>0</v>
      </c>
    </row>
    <row r="501" spans="1:21" x14ac:dyDescent="0.3">
      <c r="A501" t="s">
        <v>1091</v>
      </c>
      <c r="B501" t="s">
        <v>546</v>
      </c>
      <c r="C501" s="2">
        <v>45765.040277777778</v>
      </c>
      <c r="D501" s="2" t="s">
        <v>1218</v>
      </c>
      <c r="E501" t="s">
        <v>20</v>
      </c>
      <c r="F501" t="s">
        <v>41</v>
      </c>
      <c r="G501">
        <v>902</v>
      </c>
      <c r="H501" s="9">
        <f>fact_trades[[#This Row],[quantity]]*fact_trades[[#This Row],[price]]</f>
        <v>231119.46000000002</v>
      </c>
      <c r="I501" s="9">
        <f>IF(fact_trades[[#This Row],[side]]="BUY",-fact_trades[[#This Row],[Transaction_value]],fact_trades[[#This Row],[Transaction_value]])</f>
        <v>-231119.46000000002</v>
      </c>
      <c r="J501" s="9" t="str">
        <f>IF(fact_trades[[#This Row],[P&amp;L AMT]]&lt;0,"LOSS","PROFIT")</f>
        <v>LOSS</v>
      </c>
      <c r="K501">
        <f>IF(fact_trades[[#This Row],[side]]="BUY",fact_trades[[#This Row],[quantity]],-fact_trades[[#This Row],[quantity]])</f>
        <v>902</v>
      </c>
      <c r="L501">
        <v>256.23</v>
      </c>
      <c r="M501">
        <v>115.56</v>
      </c>
      <c r="N501" t="s">
        <v>91</v>
      </c>
      <c r="O501" t="s">
        <v>45</v>
      </c>
      <c r="P501" s="1">
        <v>45779</v>
      </c>
      <c r="Q501">
        <v>122</v>
      </c>
      <c r="R501" t="b">
        <v>0</v>
      </c>
      <c r="S501" t="b">
        <v>0</v>
      </c>
      <c r="T501" t="b">
        <v>0</v>
      </c>
      <c r="U501" t="b">
        <v>0</v>
      </c>
    </row>
    <row r="502" spans="1:21" x14ac:dyDescent="0.3">
      <c r="C502" s="2"/>
      <c r="D502" s="2"/>
      <c r="P502" s="1"/>
    </row>
    <row r="503" spans="1:21" x14ac:dyDescent="0.3">
      <c r="K503" cm="1">
        <f t="array" ref="K503">SUM(fact_trades[Total_qty]*$L$501)</f>
        <v>2267891.7300000014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9F31-7154-41B5-8F3A-DD098CF5CCC6}">
  <dimension ref="A1:R240"/>
  <sheetViews>
    <sheetView workbookViewId="0">
      <selection activeCell="F50" sqref="F50"/>
    </sheetView>
  </sheetViews>
  <sheetFormatPr defaultRowHeight="14.4" x14ac:dyDescent="0.3"/>
  <cols>
    <col min="1" max="1" width="12.77734375" customWidth="1"/>
    <col min="2" max="2" width="13" customWidth="1"/>
    <col min="3" max="3" width="15.77734375" bestFit="1" customWidth="1"/>
    <col min="4" max="4" width="10.6640625" customWidth="1"/>
    <col min="5" max="5" width="10.44140625" bestFit="1" customWidth="1"/>
    <col min="6" max="6" width="12.5546875" customWidth="1"/>
    <col min="7" max="7" width="10.6640625" customWidth="1"/>
    <col min="8" max="8" width="14.33203125" customWidth="1"/>
    <col min="9" max="9" width="18.5546875" customWidth="1"/>
    <col min="10" max="10" width="18.88671875" customWidth="1"/>
    <col min="11" max="11" width="19" customWidth="1"/>
    <col min="12" max="12" width="18.6640625" customWidth="1"/>
    <col min="13" max="13" width="19.88671875" customWidth="1"/>
    <col min="14" max="14" width="14.77734375" customWidth="1"/>
    <col min="15" max="15" width="16.44140625" customWidth="1"/>
    <col min="16" max="16" width="15.109375" customWidth="1"/>
    <col min="17" max="17" width="12.77734375" bestFit="1" customWidth="1"/>
    <col min="18" max="18" width="9.77734375" customWidth="1"/>
  </cols>
  <sheetData>
    <row r="1" spans="1:18" x14ac:dyDescent="0.3">
      <c r="A1" s="20" t="s">
        <v>36</v>
      </c>
      <c r="B1" s="20" t="s">
        <v>6</v>
      </c>
      <c r="C1" s="20" t="s">
        <v>1255</v>
      </c>
      <c r="D1" s="20" t="s">
        <v>35</v>
      </c>
      <c r="E1" s="20" t="s">
        <v>1256</v>
      </c>
      <c r="F1" s="20" t="s">
        <v>1</v>
      </c>
      <c r="G1" s="20" t="s">
        <v>1257</v>
      </c>
      <c r="H1" s="20" t="s">
        <v>1258</v>
      </c>
      <c r="I1" s="20" t="s">
        <v>1259</v>
      </c>
      <c r="J1" s="20" t="s">
        <v>1260</v>
      </c>
      <c r="K1" s="20" t="s">
        <v>1261</v>
      </c>
      <c r="L1" s="20" t="s">
        <v>1262</v>
      </c>
      <c r="M1" s="20" t="s">
        <v>1263</v>
      </c>
      <c r="N1" s="20" t="s">
        <v>1264</v>
      </c>
      <c r="O1" s="20" t="s">
        <v>1265</v>
      </c>
      <c r="P1" s="20" t="s">
        <v>1266</v>
      </c>
      <c r="Q1" s="20" t="s">
        <v>1238</v>
      </c>
      <c r="R1" s="20" t="s">
        <v>1267</v>
      </c>
    </row>
    <row r="2" spans="1:18" x14ac:dyDescent="0.3">
      <c r="A2" t="s">
        <v>75</v>
      </c>
      <c r="B2" t="s">
        <v>16</v>
      </c>
      <c r="C2" t="s">
        <v>840</v>
      </c>
      <c r="D2" t="s">
        <v>44</v>
      </c>
      <c r="E2" t="s">
        <v>1268</v>
      </c>
      <c r="F2">
        <v>20</v>
      </c>
      <c r="G2">
        <v>754.85</v>
      </c>
      <c r="H2">
        <v>121</v>
      </c>
      <c r="I2">
        <v>91336.85</v>
      </c>
      <c r="J2">
        <v>91453.01</v>
      </c>
      <c r="K2">
        <v>45.727142857142852</v>
      </c>
      <c r="L2">
        <v>45.67</v>
      </c>
      <c r="M2">
        <v>91.397142857142853</v>
      </c>
      <c r="N2">
        <v>756.18791027154657</v>
      </c>
      <c r="O2">
        <v>91498.737142857135</v>
      </c>
      <c r="P2">
        <v>-207.55714285713179</v>
      </c>
      <c r="Q2">
        <v>-2.268415382969412E-3</v>
      </c>
      <c r="R2">
        <v>0</v>
      </c>
    </row>
    <row r="3" spans="1:18" x14ac:dyDescent="0.3">
      <c r="A3" t="s">
        <v>75</v>
      </c>
      <c r="B3" t="s">
        <v>16</v>
      </c>
      <c r="C3" t="s">
        <v>787</v>
      </c>
      <c r="D3" t="s">
        <v>91</v>
      </c>
      <c r="E3" t="s">
        <v>1269</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18" x14ac:dyDescent="0.3">
      <c r="A4" t="s">
        <v>75</v>
      </c>
      <c r="B4" t="s">
        <v>16</v>
      </c>
      <c r="C4" t="s">
        <v>754</v>
      </c>
      <c r="D4" t="s">
        <v>47</v>
      </c>
      <c r="E4" t="s">
        <v>1270</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18" x14ac:dyDescent="0.3">
      <c r="A5" t="s">
        <v>75</v>
      </c>
      <c r="B5" t="s">
        <v>17</v>
      </c>
      <c r="C5" t="s">
        <v>1045</v>
      </c>
      <c r="D5" t="s">
        <v>55</v>
      </c>
      <c r="E5" t="s">
        <v>1271</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18" x14ac:dyDescent="0.3">
      <c r="A6" t="s">
        <v>75</v>
      </c>
      <c r="B6" t="s">
        <v>17</v>
      </c>
      <c r="C6" t="s">
        <v>801</v>
      </c>
      <c r="D6" t="s">
        <v>86</v>
      </c>
      <c r="E6" t="s">
        <v>1272</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18" x14ac:dyDescent="0.3">
      <c r="A7" t="s">
        <v>75</v>
      </c>
      <c r="B7" t="s">
        <v>17</v>
      </c>
      <c r="C7" t="s">
        <v>936</v>
      </c>
      <c r="D7" t="s">
        <v>72</v>
      </c>
      <c r="E7" t="s">
        <v>1273</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18" x14ac:dyDescent="0.3">
      <c r="A8" t="s">
        <v>75</v>
      </c>
      <c r="B8" t="s">
        <v>17</v>
      </c>
      <c r="C8" t="s">
        <v>949</v>
      </c>
      <c r="D8" t="s">
        <v>82</v>
      </c>
      <c r="E8" t="s">
        <v>1274</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18" x14ac:dyDescent="0.3">
      <c r="A9" t="s">
        <v>75</v>
      </c>
      <c r="B9" t="s">
        <v>17</v>
      </c>
      <c r="C9" t="s">
        <v>1080</v>
      </c>
      <c r="D9" t="s">
        <v>119</v>
      </c>
      <c r="E9" t="s">
        <v>1275</v>
      </c>
      <c r="F9">
        <v>38</v>
      </c>
      <c r="G9">
        <v>1306.9000000000001</v>
      </c>
      <c r="H9">
        <v>867</v>
      </c>
      <c r="I9">
        <v>1133082.3</v>
      </c>
      <c r="J9">
        <v>0</v>
      </c>
      <c r="K9">
        <v>0</v>
      </c>
      <c r="L9">
        <v>566.54</v>
      </c>
      <c r="M9">
        <v>566.54</v>
      </c>
      <c r="N9">
        <v>0</v>
      </c>
      <c r="O9">
        <v>0</v>
      </c>
      <c r="P9">
        <v>1132515.76</v>
      </c>
      <c r="Q9">
        <v>0</v>
      </c>
      <c r="R9">
        <v>1</v>
      </c>
    </row>
    <row r="10" spans="1:18" x14ac:dyDescent="0.3">
      <c r="A10" t="s">
        <v>75</v>
      </c>
      <c r="B10" t="s">
        <v>18</v>
      </c>
      <c r="C10" t="s">
        <v>608</v>
      </c>
      <c r="D10" t="s">
        <v>165</v>
      </c>
      <c r="E10" t="s">
        <v>1276</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18" x14ac:dyDescent="0.3">
      <c r="A11" t="s">
        <v>75</v>
      </c>
      <c r="B11" t="s">
        <v>19</v>
      </c>
      <c r="C11" t="s">
        <v>807</v>
      </c>
      <c r="D11" t="s">
        <v>156</v>
      </c>
      <c r="E11" t="s">
        <v>1277</v>
      </c>
      <c r="F11">
        <v>58</v>
      </c>
      <c r="G11">
        <v>608.29</v>
      </c>
      <c r="H11">
        <v>903</v>
      </c>
      <c r="I11">
        <v>549285.87</v>
      </c>
      <c r="J11">
        <v>0</v>
      </c>
      <c r="K11">
        <v>0</v>
      </c>
      <c r="L11">
        <v>274.64</v>
      </c>
      <c r="M11">
        <v>274.64</v>
      </c>
      <c r="N11">
        <v>0</v>
      </c>
      <c r="O11">
        <v>0</v>
      </c>
      <c r="P11">
        <v>549011.23</v>
      </c>
      <c r="Q11">
        <v>0</v>
      </c>
      <c r="R11">
        <v>1</v>
      </c>
    </row>
    <row r="12" spans="1:18" x14ac:dyDescent="0.3">
      <c r="A12" t="s">
        <v>75</v>
      </c>
      <c r="B12" t="s">
        <v>19</v>
      </c>
      <c r="C12" t="s">
        <v>987</v>
      </c>
      <c r="D12" t="s">
        <v>121</v>
      </c>
      <c r="E12" t="s">
        <v>1278</v>
      </c>
      <c r="F12">
        <v>142</v>
      </c>
      <c r="G12">
        <v>630.6</v>
      </c>
      <c r="H12">
        <v>955</v>
      </c>
      <c r="I12">
        <v>602223</v>
      </c>
      <c r="J12">
        <v>0</v>
      </c>
      <c r="K12">
        <v>0</v>
      </c>
      <c r="L12">
        <v>301.11</v>
      </c>
      <c r="M12">
        <v>301.11</v>
      </c>
      <c r="N12">
        <v>0</v>
      </c>
      <c r="O12">
        <v>0</v>
      </c>
      <c r="P12">
        <v>601921.89</v>
      </c>
      <c r="Q12">
        <v>0</v>
      </c>
      <c r="R12">
        <v>1</v>
      </c>
    </row>
    <row r="13" spans="1:18" x14ac:dyDescent="0.3">
      <c r="A13" t="s">
        <v>75</v>
      </c>
      <c r="B13" t="s">
        <v>19</v>
      </c>
      <c r="C13" t="s">
        <v>1006</v>
      </c>
      <c r="D13" t="s">
        <v>44</v>
      </c>
      <c r="E13" t="s">
        <v>1279</v>
      </c>
      <c r="F13">
        <v>150</v>
      </c>
      <c r="G13">
        <v>647.63</v>
      </c>
      <c r="H13">
        <v>787</v>
      </c>
      <c r="I13">
        <v>509684.81</v>
      </c>
      <c r="J13">
        <v>0</v>
      </c>
      <c r="K13">
        <v>0</v>
      </c>
      <c r="L13">
        <v>254.84</v>
      </c>
      <c r="M13">
        <v>254.84</v>
      </c>
      <c r="N13">
        <v>0</v>
      </c>
      <c r="O13">
        <v>0</v>
      </c>
      <c r="P13">
        <v>509429.97</v>
      </c>
      <c r="Q13">
        <v>0</v>
      </c>
      <c r="R13">
        <v>1</v>
      </c>
    </row>
    <row r="14" spans="1:18" x14ac:dyDescent="0.3">
      <c r="A14" t="s">
        <v>75</v>
      </c>
      <c r="B14" t="s">
        <v>19</v>
      </c>
      <c r="C14" t="s">
        <v>694</v>
      </c>
      <c r="D14" t="s">
        <v>47</v>
      </c>
      <c r="E14" t="s">
        <v>1280</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18" x14ac:dyDescent="0.3">
      <c r="A15" t="s">
        <v>75</v>
      </c>
      <c r="B15" t="s">
        <v>19</v>
      </c>
      <c r="C15" t="s">
        <v>881</v>
      </c>
      <c r="D15" t="s">
        <v>133</v>
      </c>
      <c r="E15" t="s">
        <v>1281</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18" x14ac:dyDescent="0.3">
      <c r="A16" t="s">
        <v>75</v>
      </c>
      <c r="B16" t="s">
        <v>20</v>
      </c>
      <c r="C16" t="s">
        <v>671</v>
      </c>
      <c r="D16" t="s">
        <v>121</v>
      </c>
      <c r="E16" t="s">
        <v>1282</v>
      </c>
      <c r="F16">
        <v>139</v>
      </c>
      <c r="G16">
        <v>226.98</v>
      </c>
      <c r="H16">
        <v>551</v>
      </c>
      <c r="I16">
        <v>125065.98</v>
      </c>
      <c r="J16">
        <v>0</v>
      </c>
      <c r="K16">
        <v>0</v>
      </c>
      <c r="L16">
        <v>62.53</v>
      </c>
      <c r="M16">
        <v>62.53</v>
      </c>
      <c r="N16">
        <v>0</v>
      </c>
      <c r="O16">
        <v>0</v>
      </c>
      <c r="P16">
        <v>125003.45</v>
      </c>
      <c r="Q16">
        <v>0</v>
      </c>
      <c r="R16">
        <v>1</v>
      </c>
    </row>
    <row r="17" spans="1:18" x14ac:dyDescent="0.3">
      <c r="A17" t="s">
        <v>75</v>
      </c>
      <c r="B17" t="s">
        <v>21</v>
      </c>
      <c r="C17" t="s">
        <v>829</v>
      </c>
      <c r="D17" t="s">
        <v>77</v>
      </c>
      <c r="E17" t="s">
        <v>1283</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x14ac:dyDescent="0.3">
      <c r="A18" t="s">
        <v>75</v>
      </c>
      <c r="B18" t="s">
        <v>21</v>
      </c>
      <c r="C18" t="s">
        <v>897</v>
      </c>
      <c r="D18" t="s">
        <v>121</v>
      </c>
      <c r="E18" t="s">
        <v>1284</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x14ac:dyDescent="0.3">
      <c r="A19" t="s">
        <v>75</v>
      </c>
      <c r="B19" t="s">
        <v>21</v>
      </c>
      <c r="C19" t="s">
        <v>875</v>
      </c>
      <c r="D19" t="s">
        <v>149</v>
      </c>
      <c r="E19" t="s">
        <v>1285</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x14ac:dyDescent="0.3">
      <c r="A20" t="s">
        <v>75</v>
      </c>
      <c r="B20" t="s">
        <v>21</v>
      </c>
      <c r="C20" t="s">
        <v>965</v>
      </c>
      <c r="D20" t="s">
        <v>84</v>
      </c>
      <c r="E20" t="s">
        <v>1286</v>
      </c>
      <c r="F20">
        <v>73</v>
      </c>
      <c r="G20">
        <v>225.61</v>
      </c>
      <c r="H20">
        <v>819</v>
      </c>
      <c r="I20">
        <v>184774.59</v>
      </c>
      <c r="J20">
        <v>0</v>
      </c>
      <c r="K20">
        <v>0</v>
      </c>
      <c r="L20">
        <v>92.39</v>
      </c>
      <c r="M20">
        <v>92.39</v>
      </c>
      <c r="N20">
        <v>0</v>
      </c>
      <c r="O20">
        <v>0</v>
      </c>
      <c r="P20">
        <v>184682.2</v>
      </c>
      <c r="Q20">
        <v>0</v>
      </c>
      <c r="R20">
        <v>1</v>
      </c>
    </row>
    <row r="21" spans="1:18" x14ac:dyDescent="0.3">
      <c r="A21" t="s">
        <v>75</v>
      </c>
      <c r="B21" t="s">
        <v>21</v>
      </c>
      <c r="C21" t="s">
        <v>972</v>
      </c>
      <c r="D21" t="s">
        <v>121</v>
      </c>
      <c r="E21" t="s">
        <v>1287</v>
      </c>
      <c r="F21">
        <v>133</v>
      </c>
      <c r="G21">
        <v>244.75</v>
      </c>
      <c r="H21">
        <v>570</v>
      </c>
      <c r="I21">
        <v>139507.5</v>
      </c>
      <c r="J21">
        <v>0</v>
      </c>
      <c r="K21">
        <v>0</v>
      </c>
      <c r="L21">
        <v>69.75</v>
      </c>
      <c r="M21">
        <v>69.75</v>
      </c>
      <c r="N21">
        <v>0</v>
      </c>
      <c r="O21">
        <v>0</v>
      </c>
      <c r="P21">
        <v>139437.75</v>
      </c>
      <c r="Q21">
        <v>0</v>
      </c>
      <c r="R21">
        <v>1</v>
      </c>
    </row>
    <row r="22" spans="1:18" x14ac:dyDescent="0.3">
      <c r="A22" t="s">
        <v>75</v>
      </c>
      <c r="B22" t="s">
        <v>22</v>
      </c>
      <c r="C22" t="s">
        <v>770</v>
      </c>
      <c r="D22" t="s">
        <v>86</v>
      </c>
      <c r="E22" t="s">
        <v>1288</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x14ac:dyDescent="0.3">
      <c r="A23" t="s">
        <v>75</v>
      </c>
      <c r="B23" t="s">
        <v>22</v>
      </c>
      <c r="C23" t="s">
        <v>1036</v>
      </c>
      <c r="D23" t="s">
        <v>72</v>
      </c>
      <c r="E23" t="s">
        <v>1289</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x14ac:dyDescent="0.3">
      <c r="A24" t="s">
        <v>75</v>
      </c>
      <c r="B24" t="s">
        <v>22</v>
      </c>
      <c r="C24" t="s">
        <v>668</v>
      </c>
      <c r="D24" t="s">
        <v>98</v>
      </c>
      <c r="E24" t="s">
        <v>1290</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x14ac:dyDescent="0.3">
      <c r="A25" t="s">
        <v>75</v>
      </c>
      <c r="B25" t="s">
        <v>23</v>
      </c>
      <c r="C25" t="s">
        <v>870</v>
      </c>
      <c r="D25" t="s">
        <v>156</v>
      </c>
      <c r="E25" t="s">
        <v>1291</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x14ac:dyDescent="0.3">
      <c r="A26" t="s">
        <v>75</v>
      </c>
      <c r="B26" t="s">
        <v>23</v>
      </c>
      <c r="C26" t="s">
        <v>1033</v>
      </c>
      <c r="D26" t="s">
        <v>58</v>
      </c>
      <c r="E26" t="s">
        <v>1292</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x14ac:dyDescent="0.3">
      <c r="A27" t="s">
        <v>61</v>
      </c>
      <c r="B27" t="s">
        <v>16</v>
      </c>
      <c r="C27" t="s">
        <v>625</v>
      </c>
      <c r="D27" t="s">
        <v>72</v>
      </c>
      <c r="E27" t="s">
        <v>1293</v>
      </c>
      <c r="F27">
        <v>16</v>
      </c>
      <c r="G27">
        <v>727.77</v>
      </c>
      <c r="H27">
        <v>560</v>
      </c>
      <c r="I27">
        <v>407551.2</v>
      </c>
      <c r="J27">
        <v>210302.12</v>
      </c>
      <c r="K27">
        <v>105.15</v>
      </c>
      <c r="L27">
        <v>203.78</v>
      </c>
      <c r="M27">
        <v>308.93</v>
      </c>
      <c r="N27">
        <v>375.72726785714292</v>
      </c>
      <c r="O27">
        <v>210407.27</v>
      </c>
      <c r="P27">
        <v>196940.15</v>
      </c>
      <c r="Q27">
        <v>0.93599498724545038</v>
      </c>
      <c r="R27">
        <v>1</v>
      </c>
    </row>
    <row r="28" spans="1:18" x14ac:dyDescent="0.3">
      <c r="A28" t="s">
        <v>61</v>
      </c>
      <c r="B28" t="s">
        <v>16</v>
      </c>
      <c r="C28" t="s">
        <v>848</v>
      </c>
      <c r="D28" t="s">
        <v>64</v>
      </c>
      <c r="E28" t="s">
        <v>1294</v>
      </c>
      <c r="F28">
        <v>44</v>
      </c>
      <c r="G28">
        <v>756.15</v>
      </c>
      <c r="H28">
        <v>702</v>
      </c>
      <c r="I28">
        <v>530817.29999999993</v>
      </c>
      <c r="J28">
        <v>0</v>
      </c>
      <c r="K28">
        <v>0</v>
      </c>
      <c r="L28">
        <v>265.41000000000003</v>
      </c>
      <c r="M28">
        <v>265.41000000000003</v>
      </c>
      <c r="N28">
        <v>0</v>
      </c>
      <c r="O28">
        <v>0</v>
      </c>
      <c r="P28">
        <v>530551.8899999999</v>
      </c>
      <c r="Q28">
        <v>0</v>
      </c>
      <c r="R28">
        <v>1</v>
      </c>
    </row>
    <row r="29" spans="1:18" x14ac:dyDescent="0.3">
      <c r="A29" t="s">
        <v>61</v>
      </c>
      <c r="B29" t="s">
        <v>16</v>
      </c>
      <c r="C29" t="s">
        <v>761</v>
      </c>
      <c r="D29" t="s">
        <v>149</v>
      </c>
      <c r="E29" t="s">
        <v>1295</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x14ac:dyDescent="0.3">
      <c r="A30" t="s">
        <v>61</v>
      </c>
      <c r="B30" t="s">
        <v>16</v>
      </c>
      <c r="C30" t="s">
        <v>670</v>
      </c>
      <c r="D30" t="s">
        <v>47</v>
      </c>
      <c r="E30" t="s">
        <v>1296</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x14ac:dyDescent="0.3">
      <c r="A31" t="s">
        <v>61</v>
      </c>
      <c r="B31" t="s">
        <v>17</v>
      </c>
      <c r="C31" t="s">
        <v>644</v>
      </c>
      <c r="D31" t="s">
        <v>119</v>
      </c>
      <c r="E31" t="s">
        <v>1270</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x14ac:dyDescent="0.3">
      <c r="A32" t="s">
        <v>61</v>
      </c>
      <c r="B32" t="s">
        <v>18</v>
      </c>
      <c r="C32" t="s">
        <v>757</v>
      </c>
      <c r="D32" t="s">
        <v>86</v>
      </c>
      <c r="E32" t="s">
        <v>1297</v>
      </c>
      <c r="F32">
        <v>35</v>
      </c>
      <c r="G32">
        <v>1961.49</v>
      </c>
      <c r="H32">
        <v>176</v>
      </c>
      <c r="I32">
        <v>345222.24</v>
      </c>
      <c r="J32">
        <v>0</v>
      </c>
      <c r="K32">
        <v>0</v>
      </c>
      <c r="L32">
        <v>172.61</v>
      </c>
      <c r="M32">
        <v>172.61</v>
      </c>
      <c r="N32">
        <v>0</v>
      </c>
      <c r="O32">
        <v>0</v>
      </c>
      <c r="P32">
        <v>345049.63</v>
      </c>
      <c r="Q32">
        <v>0</v>
      </c>
      <c r="R32">
        <v>1</v>
      </c>
    </row>
    <row r="33" spans="1:18" x14ac:dyDescent="0.3">
      <c r="A33" t="s">
        <v>61</v>
      </c>
      <c r="B33" t="s">
        <v>18</v>
      </c>
      <c r="C33" t="s">
        <v>841</v>
      </c>
      <c r="D33" t="s">
        <v>103</v>
      </c>
      <c r="E33" t="s">
        <v>1298</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x14ac:dyDescent="0.3">
      <c r="A34" t="s">
        <v>61</v>
      </c>
      <c r="B34" t="s">
        <v>18</v>
      </c>
      <c r="C34" t="s">
        <v>1038</v>
      </c>
      <c r="D34" t="s">
        <v>58</v>
      </c>
      <c r="E34" t="s">
        <v>1299</v>
      </c>
      <c r="F34">
        <v>126</v>
      </c>
      <c r="G34">
        <v>2123.2399999999998</v>
      </c>
      <c r="H34">
        <v>234</v>
      </c>
      <c r="I34">
        <v>496838.16</v>
      </c>
      <c r="J34">
        <v>0</v>
      </c>
      <c r="K34">
        <v>0</v>
      </c>
      <c r="L34">
        <v>248.42</v>
      </c>
      <c r="M34">
        <v>248.42</v>
      </c>
      <c r="N34">
        <v>0</v>
      </c>
      <c r="O34">
        <v>0</v>
      </c>
      <c r="P34">
        <v>496589.74</v>
      </c>
      <c r="Q34">
        <v>0</v>
      </c>
      <c r="R34">
        <v>1</v>
      </c>
    </row>
    <row r="35" spans="1:18" x14ac:dyDescent="0.3">
      <c r="A35" t="s">
        <v>61</v>
      </c>
      <c r="B35" t="s">
        <v>18</v>
      </c>
      <c r="C35" t="s">
        <v>1050</v>
      </c>
      <c r="D35" t="s">
        <v>86</v>
      </c>
      <c r="E35" t="s">
        <v>1300</v>
      </c>
      <c r="F35">
        <v>115</v>
      </c>
      <c r="G35">
        <v>2227.75</v>
      </c>
      <c r="H35">
        <v>624</v>
      </c>
      <c r="I35">
        <v>1390116</v>
      </c>
      <c r="J35">
        <v>975998.34</v>
      </c>
      <c r="K35">
        <v>488</v>
      </c>
      <c r="L35">
        <v>695.06</v>
      </c>
      <c r="M35">
        <v>1183.06</v>
      </c>
      <c r="N35">
        <v>1564.8819551282049</v>
      </c>
      <c r="O35">
        <v>976486.34</v>
      </c>
      <c r="P35">
        <v>412934.6</v>
      </c>
      <c r="Q35">
        <v>0.4228780097425634</v>
      </c>
      <c r="R35">
        <v>1</v>
      </c>
    </row>
    <row r="36" spans="1:18" x14ac:dyDescent="0.3">
      <c r="A36" t="s">
        <v>61</v>
      </c>
      <c r="B36" t="s">
        <v>18</v>
      </c>
      <c r="C36" t="s">
        <v>719</v>
      </c>
      <c r="D36" t="s">
        <v>70</v>
      </c>
      <c r="E36" t="s">
        <v>1301</v>
      </c>
      <c r="F36">
        <v>140</v>
      </c>
      <c r="G36">
        <v>2159.0500000000002</v>
      </c>
      <c r="H36">
        <v>473</v>
      </c>
      <c r="I36">
        <v>1021230.65</v>
      </c>
      <c r="J36">
        <v>0</v>
      </c>
      <c r="K36">
        <v>0</v>
      </c>
      <c r="L36">
        <v>510.62</v>
      </c>
      <c r="M36">
        <v>510.62</v>
      </c>
      <c r="N36">
        <v>0</v>
      </c>
      <c r="O36">
        <v>0</v>
      </c>
      <c r="P36">
        <v>1020720.03</v>
      </c>
      <c r="Q36">
        <v>0</v>
      </c>
      <c r="R36">
        <v>1</v>
      </c>
    </row>
    <row r="37" spans="1:18" x14ac:dyDescent="0.3">
      <c r="A37" t="s">
        <v>61</v>
      </c>
      <c r="B37" t="s">
        <v>19</v>
      </c>
      <c r="C37" t="s">
        <v>784</v>
      </c>
      <c r="D37" t="s">
        <v>187</v>
      </c>
      <c r="E37" t="s">
        <v>1302</v>
      </c>
      <c r="F37">
        <v>135</v>
      </c>
      <c r="G37">
        <v>642.07000000000005</v>
      </c>
      <c r="H37">
        <v>603</v>
      </c>
      <c r="I37">
        <v>387168.21</v>
      </c>
      <c r="J37">
        <v>0</v>
      </c>
      <c r="K37">
        <v>0</v>
      </c>
      <c r="L37">
        <v>193.58</v>
      </c>
      <c r="M37">
        <v>193.58</v>
      </c>
      <c r="N37">
        <v>0</v>
      </c>
      <c r="O37">
        <v>0</v>
      </c>
      <c r="P37">
        <v>386974.63</v>
      </c>
      <c r="Q37">
        <v>0</v>
      </c>
      <c r="R37">
        <v>1</v>
      </c>
    </row>
    <row r="38" spans="1:18" x14ac:dyDescent="0.3">
      <c r="A38" t="s">
        <v>61</v>
      </c>
      <c r="B38" t="s">
        <v>20</v>
      </c>
      <c r="C38" t="s">
        <v>956</v>
      </c>
      <c r="D38" t="s">
        <v>70</v>
      </c>
      <c r="E38" t="s">
        <v>1303</v>
      </c>
      <c r="F38">
        <v>71</v>
      </c>
      <c r="G38">
        <v>233.9</v>
      </c>
      <c r="H38">
        <v>165</v>
      </c>
      <c r="I38">
        <v>38593.5</v>
      </c>
      <c r="J38">
        <v>0</v>
      </c>
      <c r="K38">
        <v>0</v>
      </c>
      <c r="L38">
        <v>19.3</v>
      </c>
      <c r="M38">
        <v>19.3</v>
      </c>
      <c r="N38">
        <v>0</v>
      </c>
      <c r="O38">
        <v>0</v>
      </c>
      <c r="P38">
        <v>38574.199999999997</v>
      </c>
      <c r="Q38">
        <v>0</v>
      </c>
      <c r="R38">
        <v>1</v>
      </c>
    </row>
    <row r="39" spans="1:18" x14ac:dyDescent="0.3">
      <c r="A39" t="s">
        <v>61</v>
      </c>
      <c r="B39" t="s">
        <v>21</v>
      </c>
      <c r="C39" t="s">
        <v>797</v>
      </c>
      <c r="D39" t="s">
        <v>82</v>
      </c>
      <c r="E39" t="s">
        <v>1304</v>
      </c>
      <c r="F39">
        <v>50</v>
      </c>
      <c r="G39">
        <v>239.25</v>
      </c>
      <c r="H39">
        <v>739</v>
      </c>
      <c r="I39">
        <v>176805.75</v>
      </c>
      <c r="J39">
        <v>0</v>
      </c>
      <c r="K39">
        <v>0</v>
      </c>
      <c r="L39">
        <v>88.4</v>
      </c>
      <c r="M39">
        <v>88.4</v>
      </c>
      <c r="N39">
        <v>0</v>
      </c>
      <c r="O39">
        <v>0</v>
      </c>
      <c r="P39">
        <v>176717.35</v>
      </c>
      <c r="Q39">
        <v>0</v>
      </c>
      <c r="R39">
        <v>1</v>
      </c>
    </row>
    <row r="40" spans="1:18" x14ac:dyDescent="0.3">
      <c r="A40" t="s">
        <v>61</v>
      </c>
      <c r="B40" t="s">
        <v>21</v>
      </c>
      <c r="C40" t="s">
        <v>986</v>
      </c>
      <c r="D40" t="s">
        <v>55</v>
      </c>
      <c r="E40" t="s">
        <v>1305</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x14ac:dyDescent="0.3">
      <c r="A41" t="s">
        <v>61</v>
      </c>
      <c r="B41" t="s">
        <v>21</v>
      </c>
      <c r="C41" t="s">
        <v>939</v>
      </c>
      <c r="D41" t="s">
        <v>100</v>
      </c>
      <c r="E41" t="s">
        <v>1306</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x14ac:dyDescent="0.3">
      <c r="A42" t="s">
        <v>61</v>
      </c>
      <c r="B42" t="s">
        <v>21</v>
      </c>
      <c r="C42" t="s">
        <v>758</v>
      </c>
      <c r="D42" t="s">
        <v>156</v>
      </c>
      <c r="E42" t="s">
        <v>1307</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x14ac:dyDescent="0.3">
      <c r="A43" t="s">
        <v>61</v>
      </c>
      <c r="B43" t="s">
        <v>22</v>
      </c>
      <c r="C43" t="s">
        <v>940</v>
      </c>
      <c r="D43" t="s">
        <v>149</v>
      </c>
      <c r="E43" t="s">
        <v>1308</v>
      </c>
      <c r="F43">
        <v>141</v>
      </c>
      <c r="G43">
        <v>468.06</v>
      </c>
      <c r="H43">
        <v>793</v>
      </c>
      <c r="I43">
        <v>371171.58</v>
      </c>
      <c r="J43">
        <v>0</v>
      </c>
      <c r="K43">
        <v>0</v>
      </c>
      <c r="L43">
        <v>185.59</v>
      </c>
      <c r="M43">
        <v>185.59</v>
      </c>
      <c r="N43">
        <v>0</v>
      </c>
      <c r="O43">
        <v>0</v>
      </c>
      <c r="P43">
        <v>370985.99</v>
      </c>
      <c r="Q43">
        <v>0</v>
      </c>
      <c r="R43">
        <v>1</v>
      </c>
    </row>
    <row r="44" spans="1:18" x14ac:dyDescent="0.3">
      <c r="A44" t="s">
        <v>61</v>
      </c>
      <c r="B44" t="s">
        <v>22</v>
      </c>
      <c r="C44" t="s">
        <v>917</v>
      </c>
      <c r="D44" t="s">
        <v>66</v>
      </c>
      <c r="E44" t="s">
        <v>1292</v>
      </c>
      <c r="F44">
        <v>164</v>
      </c>
      <c r="G44">
        <v>496.46</v>
      </c>
      <c r="H44">
        <v>978</v>
      </c>
      <c r="I44">
        <v>485537.88</v>
      </c>
      <c r="J44">
        <v>0</v>
      </c>
      <c r="K44">
        <v>0</v>
      </c>
      <c r="L44">
        <v>242.77</v>
      </c>
      <c r="M44">
        <v>242.77</v>
      </c>
      <c r="N44">
        <v>0</v>
      </c>
      <c r="O44">
        <v>0</v>
      </c>
      <c r="P44">
        <v>485295.11</v>
      </c>
      <c r="Q44">
        <v>0</v>
      </c>
      <c r="R44">
        <v>1</v>
      </c>
    </row>
    <row r="45" spans="1:18" x14ac:dyDescent="0.3">
      <c r="A45" t="s">
        <v>61</v>
      </c>
      <c r="B45" t="s">
        <v>22</v>
      </c>
      <c r="C45" t="s">
        <v>1019</v>
      </c>
      <c r="D45" t="s">
        <v>162</v>
      </c>
      <c r="E45" t="s">
        <v>1309</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x14ac:dyDescent="0.3">
      <c r="A46" t="s">
        <v>61</v>
      </c>
      <c r="B46" t="s">
        <v>22</v>
      </c>
      <c r="C46" t="s">
        <v>1011</v>
      </c>
      <c r="D46" t="s">
        <v>52</v>
      </c>
      <c r="E46" t="s">
        <v>1310</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x14ac:dyDescent="0.3">
      <c r="A47" t="s">
        <v>61</v>
      </c>
      <c r="B47" t="s">
        <v>23</v>
      </c>
      <c r="C47" t="s">
        <v>1044</v>
      </c>
      <c r="D47" t="s">
        <v>139</v>
      </c>
      <c r="E47" t="s">
        <v>1289</v>
      </c>
      <c r="F47">
        <v>162</v>
      </c>
      <c r="G47">
        <v>1041.8800000000001</v>
      </c>
      <c r="H47">
        <v>721</v>
      </c>
      <c r="I47">
        <v>751195.4800000001</v>
      </c>
      <c r="J47">
        <v>0</v>
      </c>
      <c r="K47">
        <v>0</v>
      </c>
      <c r="L47">
        <v>375.6</v>
      </c>
      <c r="M47">
        <v>375.6</v>
      </c>
      <c r="N47">
        <v>0</v>
      </c>
      <c r="O47">
        <v>0</v>
      </c>
      <c r="P47">
        <v>750819.88000000012</v>
      </c>
      <c r="Q47">
        <v>0</v>
      </c>
      <c r="R47">
        <v>1</v>
      </c>
    </row>
    <row r="48" spans="1:18" x14ac:dyDescent="0.3">
      <c r="A48" t="s">
        <v>73</v>
      </c>
      <c r="B48" t="s">
        <v>16</v>
      </c>
      <c r="C48" t="s">
        <v>1031</v>
      </c>
      <c r="D48" t="s">
        <v>103</v>
      </c>
      <c r="E48" t="s">
        <v>1276</v>
      </c>
      <c r="F48">
        <v>77</v>
      </c>
      <c r="G48">
        <v>761.06</v>
      </c>
      <c r="H48">
        <v>344</v>
      </c>
      <c r="I48">
        <v>261804.64</v>
      </c>
      <c r="J48">
        <v>0</v>
      </c>
      <c r="K48">
        <v>0</v>
      </c>
      <c r="L48">
        <v>130.9</v>
      </c>
      <c r="M48">
        <v>130.9</v>
      </c>
      <c r="N48">
        <v>0</v>
      </c>
      <c r="O48">
        <v>0</v>
      </c>
      <c r="P48">
        <v>261673.74</v>
      </c>
      <c r="Q48">
        <v>0</v>
      </c>
      <c r="R48">
        <v>1</v>
      </c>
    </row>
    <row r="49" spans="1:18" x14ac:dyDescent="0.3">
      <c r="A49" t="s">
        <v>73</v>
      </c>
      <c r="B49" t="s">
        <v>16</v>
      </c>
      <c r="C49" t="s">
        <v>861</v>
      </c>
      <c r="D49" t="s">
        <v>121</v>
      </c>
      <c r="E49" t="s">
        <v>1301</v>
      </c>
      <c r="F49">
        <v>140</v>
      </c>
      <c r="G49">
        <v>742.82</v>
      </c>
      <c r="H49">
        <v>940</v>
      </c>
      <c r="I49">
        <v>698250.8</v>
      </c>
      <c r="J49">
        <v>0</v>
      </c>
      <c r="K49">
        <v>0</v>
      </c>
      <c r="L49">
        <v>349.13</v>
      </c>
      <c r="M49">
        <v>349.13</v>
      </c>
      <c r="N49">
        <v>0</v>
      </c>
      <c r="O49">
        <v>0</v>
      </c>
      <c r="P49">
        <v>697901.67</v>
      </c>
      <c r="Q49">
        <v>0</v>
      </c>
      <c r="R49">
        <v>1</v>
      </c>
    </row>
    <row r="50" spans="1:18" x14ac:dyDescent="0.3">
      <c r="A50" t="s">
        <v>73</v>
      </c>
      <c r="B50" t="s">
        <v>17</v>
      </c>
      <c r="C50" t="s">
        <v>698</v>
      </c>
      <c r="D50" t="s">
        <v>121</v>
      </c>
      <c r="E50" t="s">
        <v>1303</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x14ac:dyDescent="0.3">
      <c r="A51" t="s">
        <v>73</v>
      </c>
      <c r="B51" t="s">
        <v>17</v>
      </c>
      <c r="C51" t="s">
        <v>711</v>
      </c>
      <c r="D51" t="s">
        <v>79</v>
      </c>
      <c r="E51" t="s">
        <v>1311</v>
      </c>
      <c r="F51">
        <v>59</v>
      </c>
      <c r="G51">
        <v>1232.26</v>
      </c>
      <c r="H51">
        <v>898</v>
      </c>
      <c r="I51">
        <v>1106569.48</v>
      </c>
      <c r="J51">
        <v>0</v>
      </c>
      <c r="K51">
        <v>0</v>
      </c>
      <c r="L51">
        <v>553.28</v>
      </c>
      <c r="M51">
        <v>553.28</v>
      </c>
      <c r="N51">
        <v>0</v>
      </c>
      <c r="O51">
        <v>0</v>
      </c>
      <c r="P51">
        <v>1106016.2</v>
      </c>
      <c r="Q51">
        <v>0</v>
      </c>
      <c r="R51">
        <v>1</v>
      </c>
    </row>
    <row r="52" spans="1:18" x14ac:dyDescent="0.3">
      <c r="A52" t="s">
        <v>73</v>
      </c>
      <c r="B52" t="s">
        <v>19</v>
      </c>
      <c r="C52" t="s">
        <v>1025</v>
      </c>
      <c r="D52" t="s">
        <v>139</v>
      </c>
      <c r="E52" t="s">
        <v>1312</v>
      </c>
      <c r="F52">
        <v>181</v>
      </c>
      <c r="G52">
        <v>600.99</v>
      </c>
      <c r="H52">
        <v>230</v>
      </c>
      <c r="I52">
        <v>138227.70000000001</v>
      </c>
      <c r="J52">
        <v>0</v>
      </c>
      <c r="K52">
        <v>0</v>
      </c>
      <c r="L52">
        <v>69.11</v>
      </c>
      <c r="M52">
        <v>69.11</v>
      </c>
      <c r="N52">
        <v>0</v>
      </c>
      <c r="O52">
        <v>0</v>
      </c>
      <c r="P52">
        <v>138158.59</v>
      </c>
      <c r="Q52">
        <v>0</v>
      </c>
      <c r="R52">
        <v>1</v>
      </c>
    </row>
    <row r="53" spans="1:18" x14ac:dyDescent="0.3">
      <c r="A53" t="s">
        <v>73</v>
      </c>
      <c r="B53" t="s">
        <v>19</v>
      </c>
      <c r="C53" t="s">
        <v>1039</v>
      </c>
      <c r="D53" t="s">
        <v>121</v>
      </c>
      <c r="E53" t="s">
        <v>1283</v>
      </c>
      <c r="F53">
        <v>45</v>
      </c>
      <c r="G53">
        <v>625.25</v>
      </c>
      <c r="H53">
        <v>878</v>
      </c>
      <c r="I53">
        <v>548969.5</v>
      </c>
      <c r="J53">
        <v>208505.88</v>
      </c>
      <c r="K53">
        <v>104.26</v>
      </c>
      <c r="L53">
        <v>274.48</v>
      </c>
      <c r="M53">
        <v>378.74</v>
      </c>
      <c r="N53">
        <v>237.59697038724369</v>
      </c>
      <c r="O53">
        <v>208610.14</v>
      </c>
      <c r="P53">
        <v>340084.88</v>
      </c>
      <c r="Q53">
        <v>1.6302413679411749</v>
      </c>
      <c r="R53">
        <v>1</v>
      </c>
    </row>
    <row r="54" spans="1:18" x14ac:dyDescent="0.3">
      <c r="A54" t="s">
        <v>73</v>
      </c>
      <c r="B54" t="s">
        <v>19</v>
      </c>
      <c r="C54" t="s">
        <v>1067</v>
      </c>
      <c r="D54" t="s">
        <v>82</v>
      </c>
      <c r="E54" t="s">
        <v>1313</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x14ac:dyDescent="0.3">
      <c r="A55" t="s">
        <v>73</v>
      </c>
      <c r="B55" t="s">
        <v>19</v>
      </c>
      <c r="C55" t="s">
        <v>674</v>
      </c>
      <c r="D55" t="s">
        <v>119</v>
      </c>
      <c r="E55" t="s">
        <v>1306</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x14ac:dyDescent="0.3">
      <c r="A56" t="s">
        <v>73</v>
      </c>
      <c r="B56" t="s">
        <v>20</v>
      </c>
      <c r="C56" t="s">
        <v>648</v>
      </c>
      <c r="D56" t="s">
        <v>103</v>
      </c>
      <c r="E56" t="s">
        <v>1314</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x14ac:dyDescent="0.3">
      <c r="A57" t="s">
        <v>73</v>
      </c>
      <c r="B57" t="s">
        <v>20</v>
      </c>
      <c r="C57" t="s">
        <v>679</v>
      </c>
      <c r="D57" t="s">
        <v>133</v>
      </c>
      <c r="E57" t="s">
        <v>1315</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x14ac:dyDescent="0.3">
      <c r="A58" t="s">
        <v>73</v>
      </c>
      <c r="B58" t="s">
        <v>21</v>
      </c>
      <c r="C58" t="s">
        <v>808</v>
      </c>
      <c r="D58" t="s">
        <v>84</v>
      </c>
      <c r="E58" t="s">
        <v>1297</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x14ac:dyDescent="0.3">
      <c r="A59" t="s">
        <v>73</v>
      </c>
      <c r="B59" t="s">
        <v>22</v>
      </c>
      <c r="C59" t="s">
        <v>1007</v>
      </c>
      <c r="D59" t="s">
        <v>64</v>
      </c>
      <c r="E59" t="s">
        <v>1316</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x14ac:dyDescent="0.3">
      <c r="A60" t="s">
        <v>73</v>
      </c>
      <c r="B60" t="s">
        <v>22</v>
      </c>
      <c r="C60" t="s">
        <v>1069</v>
      </c>
      <c r="D60" t="s">
        <v>98</v>
      </c>
      <c r="E60" t="s">
        <v>1317</v>
      </c>
      <c r="F60">
        <v>70</v>
      </c>
      <c r="G60">
        <v>582.94000000000005</v>
      </c>
      <c r="H60">
        <v>922</v>
      </c>
      <c r="I60">
        <v>537470.68000000005</v>
      </c>
      <c r="J60">
        <v>0</v>
      </c>
      <c r="K60">
        <v>0</v>
      </c>
      <c r="L60">
        <v>268.74</v>
      </c>
      <c r="M60">
        <v>268.74</v>
      </c>
      <c r="N60">
        <v>0</v>
      </c>
      <c r="O60">
        <v>0</v>
      </c>
      <c r="P60">
        <v>537201.94000000006</v>
      </c>
      <c r="Q60">
        <v>0</v>
      </c>
      <c r="R60">
        <v>1</v>
      </c>
    </row>
    <row r="61" spans="1:18" x14ac:dyDescent="0.3">
      <c r="A61" t="s">
        <v>73</v>
      </c>
      <c r="B61" t="s">
        <v>22</v>
      </c>
      <c r="C61" t="s">
        <v>735</v>
      </c>
      <c r="D61" t="s">
        <v>91</v>
      </c>
      <c r="E61" t="s">
        <v>1306</v>
      </c>
      <c r="F61">
        <v>79</v>
      </c>
      <c r="G61">
        <v>568.88</v>
      </c>
      <c r="H61">
        <v>384</v>
      </c>
      <c r="I61">
        <v>218449.92000000001</v>
      </c>
      <c r="J61">
        <v>0</v>
      </c>
      <c r="K61">
        <v>0</v>
      </c>
      <c r="L61">
        <v>109.22</v>
      </c>
      <c r="M61">
        <v>109.22</v>
      </c>
      <c r="N61">
        <v>0</v>
      </c>
      <c r="O61">
        <v>0</v>
      </c>
      <c r="P61">
        <v>218340.7</v>
      </c>
      <c r="Q61">
        <v>0</v>
      </c>
      <c r="R61">
        <v>1</v>
      </c>
    </row>
    <row r="62" spans="1:18" x14ac:dyDescent="0.3">
      <c r="A62" t="s">
        <v>73</v>
      </c>
      <c r="B62" t="s">
        <v>22</v>
      </c>
      <c r="C62" t="s">
        <v>924</v>
      </c>
      <c r="D62" t="s">
        <v>119</v>
      </c>
      <c r="E62" t="s">
        <v>1318</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x14ac:dyDescent="0.3">
      <c r="A63" t="s">
        <v>73</v>
      </c>
      <c r="B63" t="s">
        <v>22</v>
      </c>
      <c r="C63" t="s">
        <v>630</v>
      </c>
      <c r="D63" t="s">
        <v>91</v>
      </c>
      <c r="E63" t="s">
        <v>1309</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x14ac:dyDescent="0.3">
      <c r="A64" t="s">
        <v>73</v>
      </c>
      <c r="B64" t="s">
        <v>22</v>
      </c>
      <c r="C64" t="s">
        <v>678</v>
      </c>
      <c r="D64" t="s">
        <v>121</v>
      </c>
      <c r="E64" t="s">
        <v>1319</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x14ac:dyDescent="0.3">
      <c r="A65" t="s">
        <v>73</v>
      </c>
      <c r="B65" t="s">
        <v>23</v>
      </c>
      <c r="C65" t="s">
        <v>777</v>
      </c>
      <c r="D65" t="s">
        <v>103</v>
      </c>
      <c r="E65" t="s">
        <v>1298</v>
      </c>
      <c r="F65">
        <v>98</v>
      </c>
      <c r="G65">
        <v>1047.57</v>
      </c>
      <c r="H65">
        <v>433</v>
      </c>
      <c r="I65">
        <v>453597.81</v>
      </c>
      <c r="J65">
        <v>0</v>
      </c>
      <c r="K65">
        <v>0</v>
      </c>
      <c r="L65">
        <v>226.8</v>
      </c>
      <c r="M65">
        <v>226.8</v>
      </c>
      <c r="N65">
        <v>0</v>
      </c>
      <c r="O65">
        <v>0</v>
      </c>
      <c r="P65">
        <v>453371.01</v>
      </c>
      <c r="Q65">
        <v>0</v>
      </c>
      <c r="R65">
        <v>1</v>
      </c>
    </row>
    <row r="66" spans="1:18" x14ac:dyDescent="0.3">
      <c r="A66" t="s">
        <v>73</v>
      </c>
      <c r="B66" t="s">
        <v>23</v>
      </c>
      <c r="C66" t="s">
        <v>610</v>
      </c>
      <c r="D66" t="s">
        <v>100</v>
      </c>
      <c r="E66" t="s">
        <v>1320</v>
      </c>
      <c r="F66">
        <v>176</v>
      </c>
      <c r="G66">
        <v>1028.25</v>
      </c>
      <c r="H66">
        <v>867</v>
      </c>
      <c r="I66">
        <v>891492.75</v>
      </c>
      <c r="J66">
        <v>0</v>
      </c>
      <c r="K66">
        <v>0</v>
      </c>
      <c r="L66">
        <v>445.75</v>
      </c>
      <c r="M66">
        <v>445.75</v>
      </c>
      <c r="N66">
        <v>0</v>
      </c>
      <c r="O66">
        <v>0</v>
      </c>
      <c r="P66">
        <v>891047</v>
      </c>
      <c r="Q66">
        <v>0</v>
      </c>
      <c r="R66">
        <v>1</v>
      </c>
    </row>
    <row r="67" spans="1:18" x14ac:dyDescent="0.3">
      <c r="A67" t="s">
        <v>73</v>
      </c>
      <c r="B67" t="s">
        <v>23</v>
      </c>
      <c r="C67" t="s">
        <v>1082</v>
      </c>
      <c r="D67" t="s">
        <v>70</v>
      </c>
      <c r="E67" t="s">
        <v>1321</v>
      </c>
      <c r="F67">
        <v>86</v>
      </c>
      <c r="G67">
        <v>1285.6500000000001</v>
      </c>
      <c r="H67">
        <v>460</v>
      </c>
      <c r="I67">
        <v>591399</v>
      </c>
      <c r="J67">
        <v>0</v>
      </c>
      <c r="K67">
        <v>0</v>
      </c>
      <c r="L67">
        <v>295.7</v>
      </c>
      <c r="M67">
        <v>295.7</v>
      </c>
      <c r="N67">
        <v>0</v>
      </c>
      <c r="O67">
        <v>0</v>
      </c>
      <c r="P67">
        <v>591103.30000000005</v>
      </c>
      <c r="Q67">
        <v>0</v>
      </c>
      <c r="R67">
        <v>1</v>
      </c>
    </row>
    <row r="68" spans="1:18" x14ac:dyDescent="0.3">
      <c r="A68" t="s">
        <v>73</v>
      </c>
      <c r="B68" t="s">
        <v>23</v>
      </c>
      <c r="C68" t="s">
        <v>700</v>
      </c>
      <c r="D68" t="s">
        <v>108</v>
      </c>
      <c r="E68" t="s">
        <v>1299</v>
      </c>
      <c r="F68">
        <v>126</v>
      </c>
      <c r="G68">
        <v>1248.3900000000001</v>
      </c>
      <c r="H68">
        <v>117</v>
      </c>
      <c r="I68">
        <v>146061.63</v>
      </c>
      <c r="J68">
        <v>0</v>
      </c>
      <c r="K68">
        <v>0</v>
      </c>
      <c r="L68">
        <v>73.03</v>
      </c>
      <c r="M68">
        <v>73.03</v>
      </c>
      <c r="N68">
        <v>0</v>
      </c>
      <c r="O68">
        <v>0</v>
      </c>
      <c r="P68">
        <v>145988.6</v>
      </c>
      <c r="Q68">
        <v>0</v>
      </c>
      <c r="R68">
        <v>1</v>
      </c>
    </row>
    <row r="69" spans="1:18" x14ac:dyDescent="0.3">
      <c r="A69" t="s">
        <v>73</v>
      </c>
      <c r="B69" t="s">
        <v>23</v>
      </c>
      <c r="C69" t="s">
        <v>647</v>
      </c>
      <c r="D69" t="s">
        <v>156</v>
      </c>
      <c r="E69" t="s">
        <v>1322</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x14ac:dyDescent="0.3">
      <c r="A70" t="s">
        <v>73</v>
      </c>
      <c r="B70" t="s">
        <v>23</v>
      </c>
      <c r="C70" t="s">
        <v>901</v>
      </c>
      <c r="D70" t="s">
        <v>52</v>
      </c>
      <c r="E70" t="s">
        <v>1323</v>
      </c>
      <c r="F70">
        <v>84</v>
      </c>
      <c r="G70">
        <v>1435.97</v>
      </c>
      <c r="H70">
        <v>270</v>
      </c>
      <c r="I70">
        <v>387711.9</v>
      </c>
      <c r="J70">
        <v>0</v>
      </c>
      <c r="K70">
        <v>0</v>
      </c>
      <c r="L70">
        <v>193.86</v>
      </c>
      <c r="M70">
        <v>193.86</v>
      </c>
      <c r="N70">
        <v>0</v>
      </c>
      <c r="O70">
        <v>0</v>
      </c>
      <c r="P70">
        <v>387518.04</v>
      </c>
      <c r="Q70">
        <v>0</v>
      </c>
      <c r="R70">
        <v>1</v>
      </c>
    </row>
    <row r="71" spans="1:18" x14ac:dyDescent="0.3">
      <c r="A71" t="s">
        <v>73</v>
      </c>
      <c r="B71" t="s">
        <v>23</v>
      </c>
      <c r="C71" t="s">
        <v>900</v>
      </c>
      <c r="D71" t="s">
        <v>187</v>
      </c>
      <c r="E71" t="s">
        <v>1324</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x14ac:dyDescent="0.3">
      <c r="A72" t="s">
        <v>88</v>
      </c>
      <c r="B72" t="s">
        <v>16</v>
      </c>
      <c r="C72" t="s">
        <v>763</v>
      </c>
      <c r="D72" t="s">
        <v>86</v>
      </c>
      <c r="E72" t="s">
        <v>1313</v>
      </c>
      <c r="F72">
        <v>134</v>
      </c>
      <c r="G72">
        <v>732.03</v>
      </c>
      <c r="H72">
        <v>174</v>
      </c>
      <c r="I72">
        <v>127373.22</v>
      </c>
      <c r="J72">
        <v>0</v>
      </c>
      <c r="K72">
        <v>0</v>
      </c>
      <c r="L72">
        <v>63.69</v>
      </c>
      <c r="M72">
        <v>63.69</v>
      </c>
      <c r="N72">
        <v>0</v>
      </c>
      <c r="O72">
        <v>0</v>
      </c>
      <c r="P72">
        <v>127309.53</v>
      </c>
      <c r="Q72">
        <v>0</v>
      </c>
      <c r="R72">
        <v>1</v>
      </c>
    </row>
    <row r="73" spans="1:18" x14ac:dyDescent="0.3">
      <c r="A73" t="s">
        <v>88</v>
      </c>
      <c r="B73" t="s">
        <v>16</v>
      </c>
      <c r="C73" t="s">
        <v>1090</v>
      </c>
      <c r="D73" t="s">
        <v>44</v>
      </c>
      <c r="E73" t="s">
        <v>1313</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x14ac:dyDescent="0.3">
      <c r="A74" t="s">
        <v>88</v>
      </c>
      <c r="B74" t="s">
        <v>18</v>
      </c>
      <c r="C74" t="s">
        <v>693</v>
      </c>
      <c r="D74" t="s">
        <v>133</v>
      </c>
      <c r="E74" t="s">
        <v>1301</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x14ac:dyDescent="0.3">
      <c r="A75" t="s">
        <v>88</v>
      </c>
      <c r="B75" t="s">
        <v>19</v>
      </c>
      <c r="C75" t="s">
        <v>1072</v>
      </c>
      <c r="D75" t="s">
        <v>50</v>
      </c>
      <c r="E75" t="s">
        <v>1322</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x14ac:dyDescent="0.3">
      <c r="A76" t="s">
        <v>88</v>
      </c>
      <c r="B76" t="s">
        <v>19</v>
      </c>
      <c r="C76" t="s">
        <v>997</v>
      </c>
      <c r="D76" t="s">
        <v>108</v>
      </c>
      <c r="E76" t="s">
        <v>1325</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x14ac:dyDescent="0.3">
      <c r="A77" t="s">
        <v>88</v>
      </c>
      <c r="B77" t="s">
        <v>19</v>
      </c>
      <c r="C77" t="s">
        <v>962</v>
      </c>
      <c r="D77" t="s">
        <v>108</v>
      </c>
      <c r="E77" t="s">
        <v>1326</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x14ac:dyDescent="0.3">
      <c r="A78" t="s">
        <v>88</v>
      </c>
      <c r="B78" t="s">
        <v>20</v>
      </c>
      <c r="C78" t="s">
        <v>624</v>
      </c>
      <c r="D78" t="s">
        <v>82</v>
      </c>
      <c r="E78" t="s">
        <v>1327</v>
      </c>
      <c r="F78">
        <v>97</v>
      </c>
      <c r="G78">
        <v>232</v>
      </c>
      <c r="H78">
        <v>553</v>
      </c>
      <c r="I78">
        <v>128296</v>
      </c>
      <c r="J78">
        <v>0</v>
      </c>
      <c r="K78">
        <v>0</v>
      </c>
      <c r="L78">
        <v>64.150000000000006</v>
      </c>
      <c r="M78">
        <v>64.150000000000006</v>
      </c>
      <c r="N78">
        <v>0</v>
      </c>
      <c r="O78">
        <v>0</v>
      </c>
      <c r="P78">
        <v>128231.85</v>
      </c>
      <c r="Q78">
        <v>0</v>
      </c>
      <c r="R78">
        <v>1</v>
      </c>
    </row>
    <row r="79" spans="1:18" x14ac:dyDescent="0.3">
      <c r="A79" t="s">
        <v>88</v>
      </c>
      <c r="B79" t="s">
        <v>20</v>
      </c>
      <c r="C79" t="s">
        <v>919</v>
      </c>
      <c r="D79" t="s">
        <v>70</v>
      </c>
      <c r="E79" t="s">
        <v>1291</v>
      </c>
      <c r="F79">
        <v>62</v>
      </c>
      <c r="G79">
        <v>232.55</v>
      </c>
      <c r="H79">
        <v>854</v>
      </c>
      <c r="I79">
        <v>198597.7</v>
      </c>
      <c r="J79">
        <v>0</v>
      </c>
      <c r="K79">
        <v>0</v>
      </c>
      <c r="L79">
        <v>99.3</v>
      </c>
      <c r="M79">
        <v>99.3</v>
      </c>
      <c r="N79">
        <v>0</v>
      </c>
      <c r="O79">
        <v>0</v>
      </c>
      <c r="P79">
        <v>198498.4</v>
      </c>
      <c r="Q79">
        <v>0</v>
      </c>
      <c r="R79">
        <v>1</v>
      </c>
    </row>
    <row r="80" spans="1:18" x14ac:dyDescent="0.3">
      <c r="A80" t="s">
        <v>88</v>
      </c>
      <c r="B80" t="s">
        <v>20</v>
      </c>
      <c r="C80" t="s">
        <v>799</v>
      </c>
      <c r="D80" t="s">
        <v>103</v>
      </c>
      <c r="E80" t="s">
        <v>1328</v>
      </c>
      <c r="F80">
        <v>48</v>
      </c>
      <c r="G80">
        <v>230.82</v>
      </c>
      <c r="H80">
        <v>666</v>
      </c>
      <c r="I80">
        <v>153726.12</v>
      </c>
      <c r="J80">
        <v>0</v>
      </c>
      <c r="K80">
        <v>0</v>
      </c>
      <c r="L80">
        <v>76.86</v>
      </c>
      <c r="M80">
        <v>76.86</v>
      </c>
      <c r="N80">
        <v>0</v>
      </c>
      <c r="O80">
        <v>0</v>
      </c>
      <c r="P80">
        <v>153649.26</v>
      </c>
      <c r="Q80">
        <v>0</v>
      </c>
      <c r="R80">
        <v>1</v>
      </c>
    </row>
    <row r="81" spans="1:18" x14ac:dyDescent="0.3">
      <c r="A81" t="s">
        <v>88</v>
      </c>
      <c r="B81" t="s">
        <v>20</v>
      </c>
      <c r="C81" t="s">
        <v>708</v>
      </c>
      <c r="D81" t="s">
        <v>47</v>
      </c>
      <c r="E81" t="s">
        <v>1329</v>
      </c>
      <c r="F81">
        <v>14</v>
      </c>
      <c r="G81">
        <v>246.01</v>
      </c>
      <c r="H81">
        <v>83</v>
      </c>
      <c r="I81">
        <v>20418.830000000002</v>
      </c>
      <c r="J81">
        <v>0</v>
      </c>
      <c r="K81">
        <v>0</v>
      </c>
      <c r="L81">
        <v>10.210000000000001</v>
      </c>
      <c r="M81">
        <v>10.210000000000001</v>
      </c>
      <c r="N81">
        <v>0</v>
      </c>
      <c r="O81">
        <v>0</v>
      </c>
      <c r="P81">
        <v>20408.62</v>
      </c>
      <c r="Q81">
        <v>0</v>
      </c>
      <c r="R81">
        <v>1</v>
      </c>
    </row>
    <row r="82" spans="1:18" x14ac:dyDescent="0.3">
      <c r="A82" t="s">
        <v>88</v>
      </c>
      <c r="B82" t="s">
        <v>21</v>
      </c>
      <c r="C82" t="s">
        <v>975</v>
      </c>
      <c r="D82" t="s">
        <v>103</v>
      </c>
      <c r="E82" t="s">
        <v>1298</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x14ac:dyDescent="0.3">
      <c r="A83" t="s">
        <v>88</v>
      </c>
      <c r="B83" t="s">
        <v>21</v>
      </c>
      <c r="C83" t="s">
        <v>934</v>
      </c>
      <c r="D83" t="s">
        <v>58</v>
      </c>
      <c r="E83" t="s">
        <v>1330</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x14ac:dyDescent="0.3">
      <c r="A84" t="s">
        <v>88</v>
      </c>
      <c r="B84" t="s">
        <v>21</v>
      </c>
      <c r="C84" t="s">
        <v>1065</v>
      </c>
      <c r="D84" t="s">
        <v>91</v>
      </c>
      <c r="E84" t="s">
        <v>1331</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x14ac:dyDescent="0.3">
      <c r="A85" t="s">
        <v>88</v>
      </c>
      <c r="B85" t="s">
        <v>21</v>
      </c>
      <c r="C85" t="s">
        <v>632</v>
      </c>
      <c r="D85" t="s">
        <v>84</v>
      </c>
      <c r="E85" t="s">
        <v>1332</v>
      </c>
      <c r="F85">
        <v>163</v>
      </c>
      <c r="G85">
        <v>226.75</v>
      </c>
      <c r="H85">
        <v>993</v>
      </c>
      <c r="I85">
        <v>225162.75</v>
      </c>
      <c r="J85">
        <v>0</v>
      </c>
      <c r="K85">
        <v>0</v>
      </c>
      <c r="L85">
        <v>112.58</v>
      </c>
      <c r="M85">
        <v>112.58</v>
      </c>
      <c r="N85">
        <v>0</v>
      </c>
      <c r="O85">
        <v>0</v>
      </c>
      <c r="P85">
        <v>225050.17</v>
      </c>
      <c r="Q85">
        <v>0</v>
      </c>
      <c r="R85">
        <v>1</v>
      </c>
    </row>
    <row r="86" spans="1:18" x14ac:dyDescent="0.3">
      <c r="A86" t="s">
        <v>88</v>
      </c>
      <c r="B86" t="s">
        <v>22</v>
      </c>
      <c r="C86" t="s">
        <v>622</v>
      </c>
      <c r="D86" t="s">
        <v>70</v>
      </c>
      <c r="E86" t="s">
        <v>1333</v>
      </c>
      <c r="F86">
        <v>127</v>
      </c>
      <c r="G86">
        <v>452.75</v>
      </c>
      <c r="H86">
        <v>922</v>
      </c>
      <c r="I86">
        <v>417435.5</v>
      </c>
      <c r="J86">
        <v>0</v>
      </c>
      <c r="K86">
        <v>0</v>
      </c>
      <c r="L86">
        <v>208.72</v>
      </c>
      <c r="M86">
        <v>208.72</v>
      </c>
      <c r="N86">
        <v>0</v>
      </c>
      <c r="O86">
        <v>0</v>
      </c>
      <c r="P86">
        <v>417226.78</v>
      </c>
      <c r="Q86">
        <v>0</v>
      </c>
      <c r="R86">
        <v>1</v>
      </c>
    </row>
    <row r="87" spans="1:18" x14ac:dyDescent="0.3">
      <c r="A87" t="s">
        <v>88</v>
      </c>
      <c r="B87" t="s">
        <v>22</v>
      </c>
      <c r="C87" t="s">
        <v>944</v>
      </c>
      <c r="D87" t="s">
        <v>162</v>
      </c>
      <c r="E87" t="s">
        <v>1334</v>
      </c>
      <c r="F87">
        <v>1</v>
      </c>
      <c r="G87">
        <v>585.70000000000005</v>
      </c>
      <c r="H87">
        <v>711</v>
      </c>
      <c r="I87">
        <v>416432.7</v>
      </c>
      <c r="J87">
        <v>0</v>
      </c>
      <c r="K87">
        <v>0</v>
      </c>
      <c r="L87">
        <v>208.22</v>
      </c>
      <c r="M87">
        <v>208.22</v>
      </c>
      <c r="N87">
        <v>0</v>
      </c>
      <c r="O87">
        <v>0</v>
      </c>
      <c r="P87">
        <v>416224.48</v>
      </c>
      <c r="Q87">
        <v>0</v>
      </c>
      <c r="R87">
        <v>1</v>
      </c>
    </row>
    <row r="88" spans="1:18" x14ac:dyDescent="0.3">
      <c r="A88" t="s">
        <v>88</v>
      </c>
      <c r="B88" t="s">
        <v>23</v>
      </c>
      <c r="C88" t="s">
        <v>645</v>
      </c>
      <c r="D88" t="s">
        <v>156</v>
      </c>
      <c r="E88" t="s">
        <v>1335</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x14ac:dyDescent="0.3">
      <c r="A89" t="s">
        <v>94</v>
      </c>
      <c r="B89" t="s">
        <v>16</v>
      </c>
      <c r="C89" t="s">
        <v>1029</v>
      </c>
      <c r="D89" t="s">
        <v>156</v>
      </c>
      <c r="E89" t="s">
        <v>1336</v>
      </c>
      <c r="F89">
        <v>132</v>
      </c>
      <c r="G89">
        <v>775.37</v>
      </c>
      <c r="H89">
        <v>420</v>
      </c>
      <c r="I89">
        <v>325655.40000000002</v>
      </c>
      <c r="J89">
        <v>0</v>
      </c>
      <c r="K89">
        <v>0</v>
      </c>
      <c r="L89">
        <v>162.83000000000001</v>
      </c>
      <c r="M89">
        <v>162.83000000000001</v>
      </c>
      <c r="N89">
        <v>0</v>
      </c>
      <c r="O89">
        <v>0</v>
      </c>
      <c r="P89">
        <v>325492.57</v>
      </c>
      <c r="Q89">
        <v>0</v>
      </c>
      <c r="R89">
        <v>1</v>
      </c>
    </row>
    <row r="90" spans="1:18" x14ac:dyDescent="0.3">
      <c r="A90" t="s">
        <v>94</v>
      </c>
      <c r="B90" t="s">
        <v>16</v>
      </c>
      <c r="C90" t="s">
        <v>866</v>
      </c>
      <c r="D90" t="s">
        <v>52</v>
      </c>
      <c r="E90" t="s">
        <v>1269</v>
      </c>
      <c r="F90">
        <v>69</v>
      </c>
      <c r="G90">
        <v>739.55</v>
      </c>
      <c r="H90">
        <v>735</v>
      </c>
      <c r="I90">
        <v>543569.25</v>
      </c>
      <c r="J90">
        <v>0</v>
      </c>
      <c r="K90">
        <v>0</v>
      </c>
      <c r="L90">
        <v>271.77999999999997</v>
      </c>
      <c r="M90">
        <v>271.77999999999997</v>
      </c>
      <c r="N90">
        <v>0</v>
      </c>
      <c r="O90">
        <v>0</v>
      </c>
      <c r="P90">
        <v>543297.47</v>
      </c>
      <c r="Q90">
        <v>0</v>
      </c>
      <c r="R90">
        <v>1</v>
      </c>
    </row>
    <row r="91" spans="1:18" x14ac:dyDescent="0.3">
      <c r="A91" t="s">
        <v>94</v>
      </c>
      <c r="B91" t="s">
        <v>16</v>
      </c>
      <c r="C91" t="s">
        <v>873</v>
      </c>
      <c r="D91" t="s">
        <v>100</v>
      </c>
      <c r="E91" t="s">
        <v>1305</v>
      </c>
      <c r="F91">
        <v>83</v>
      </c>
      <c r="G91">
        <v>800.67</v>
      </c>
      <c r="H91">
        <v>726</v>
      </c>
      <c r="I91">
        <v>581286.41999999993</v>
      </c>
      <c r="J91">
        <v>0</v>
      </c>
      <c r="K91">
        <v>0</v>
      </c>
      <c r="L91">
        <v>290.64</v>
      </c>
      <c r="M91">
        <v>290.64</v>
      </c>
      <c r="N91">
        <v>0</v>
      </c>
      <c r="O91">
        <v>0</v>
      </c>
      <c r="P91">
        <v>580995.77999999991</v>
      </c>
      <c r="Q91">
        <v>0</v>
      </c>
      <c r="R91">
        <v>1</v>
      </c>
    </row>
    <row r="92" spans="1:18" x14ac:dyDescent="0.3">
      <c r="A92" t="s">
        <v>94</v>
      </c>
      <c r="B92" t="s">
        <v>16</v>
      </c>
      <c r="C92" t="s">
        <v>993</v>
      </c>
      <c r="D92" t="s">
        <v>162</v>
      </c>
      <c r="E92" t="s">
        <v>1300</v>
      </c>
      <c r="F92">
        <v>115</v>
      </c>
      <c r="G92">
        <v>804.74</v>
      </c>
      <c r="H92">
        <v>154</v>
      </c>
      <c r="I92">
        <v>123929.96</v>
      </c>
      <c r="J92">
        <v>0</v>
      </c>
      <c r="K92">
        <v>0</v>
      </c>
      <c r="L92">
        <v>61.96</v>
      </c>
      <c r="M92">
        <v>61.96</v>
      </c>
      <c r="N92">
        <v>0</v>
      </c>
      <c r="O92">
        <v>0</v>
      </c>
      <c r="P92">
        <v>123868</v>
      </c>
      <c r="Q92">
        <v>0</v>
      </c>
      <c r="R92">
        <v>1</v>
      </c>
    </row>
    <row r="93" spans="1:18" x14ac:dyDescent="0.3">
      <c r="A93" t="s">
        <v>94</v>
      </c>
      <c r="B93" t="s">
        <v>17</v>
      </c>
      <c r="C93" t="s">
        <v>715</v>
      </c>
      <c r="D93" t="s">
        <v>156</v>
      </c>
      <c r="E93" t="s">
        <v>1291</v>
      </c>
      <c r="F93">
        <v>62</v>
      </c>
      <c r="G93">
        <v>1238.8399999999999</v>
      </c>
      <c r="H93">
        <v>997</v>
      </c>
      <c r="I93">
        <v>1235123.48</v>
      </c>
      <c r="J93">
        <v>0</v>
      </c>
      <c r="K93">
        <v>0</v>
      </c>
      <c r="L93">
        <v>617.55999999999995</v>
      </c>
      <c r="M93">
        <v>617.55999999999995</v>
      </c>
      <c r="N93">
        <v>0</v>
      </c>
      <c r="O93">
        <v>0</v>
      </c>
      <c r="P93">
        <v>1234505.92</v>
      </c>
      <c r="Q93">
        <v>0</v>
      </c>
      <c r="R93">
        <v>1</v>
      </c>
    </row>
    <row r="94" spans="1:18" x14ac:dyDescent="0.3">
      <c r="A94" t="s">
        <v>94</v>
      </c>
      <c r="B94" t="s">
        <v>17</v>
      </c>
      <c r="C94" t="s">
        <v>877</v>
      </c>
      <c r="D94" t="s">
        <v>100</v>
      </c>
      <c r="E94" t="s">
        <v>1308</v>
      </c>
      <c r="F94">
        <v>141</v>
      </c>
      <c r="G94">
        <v>1187.55</v>
      </c>
      <c r="H94">
        <v>66</v>
      </c>
      <c r="I94">
        <v>78378.3</v>
      </c>
      <c r="J94">
        <v>0</v>
      </c>
      <c r="K94">
        <v>0</v>
      </c>
      <c r="L94">
        <v>39.19</v>
      </c>
      <c r="M94">
        <v>39.19</v>
      </c>
      <c r="N94">
        <v>0</v>
      </c>
      <c r="O94">
        <v>0</v>
      </c>
      <c r="P94">
        <v>78339.11</v>
      </c>
      <c r="Q94">
        <v>0</v>
      </c>
      <c r="R94">
        <v>1</v>
      </c>
    </row>
    <row r="95" spans="1:18" x14ac:dyDescent="0.3">
      <c r="A95" t="s">
        <v>94</v>
      </c>
      <c r="B95" t="s">
        <v>17</v>
      </c>
      <c r="C95" t="s">
        <v>889</v>
      </c>
      <c r="D95" t="s">
        <v>66</v>
      </c>
      <c r="E95" t="s">
        <v>1277</v>
      </c>
      <c r="F95">
        <v>58</v>
      </c>
      <c r="G95">
        <v>1217.55</v>
      </c>
      <c r="H95">
        <v>635</v>
      </c>
      <c r="I95">
        <v>773144.25</v>
      </c>
      <c r="J95">
        <v>0</v>
      </c>
      <c r="K95">
        <v>0</v>
      </c>
      <c r="L95">
        <v>386.57</v>
      </c>
      <c r="M95">
        <v>386.57</v>
      </c>
      <c r="N95">
        <v>0</v>
      </c>
      <c r="O95">
        <v>0</v>
      </c>
      <c r="P95">
        <v>772757.68</v>
      </c>
      <c r="Q95">
        <v>0</v>
      </c>
      <c r="R95">
        <v>1</v>
      </c>
    </row>
    <row r="96" spans="1:18" x14ac:dyDescent="0.3">
      <c r="A96" t="s">
        <v>94</v>
      </c>
      <c r="B96" t="s">
        <v>17</v>
      </c>
      <c r="C96" t="s">
        <v>786</v>
      </c>
      <c r="D96" t="s">
        <v>52</v>
      </c>
      <c r="E96" t="s">
        <v>1293</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x14ac:dyDescent="0.3">
      <c r="A97" t="s">
        <v>94</v>
      </c>
      <c r="B97" t="s">
        <v>17</v>
      </c>
      <c r="C97" t="s">
        <v>1004</v>
      </c>
      <c r="D97" t="s">
        <v>133</v>
      </c>
      <c r="E97" t="s">
        <v>1303</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x14ac:dyDescent="0.3">
      <c r="A98" t="s">
        <v>94</v>
      </c>
      <c r="B98" t="s">
        <v>18</v>
      </c>
      <c r="C98" t="s">
        <v>628</v>
      </c>
      <c r="D98" t="s">
        <v>121</v>
      </c>
      <c r="E98" t="s">
        <v>1337</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x14ac:dyDescent="0.3">
      <c r="A99" t="s">
        <v>94</v>
      </c>
      <c r="B99" t="s">
        <v>19</v>
      </c>
      <c r="C99" t="s">
        <v>772</v>
      </c>
      <c r="D99" t="s">
        <v>52</v>
      </c>
      <c r="E99" t="s">
        <v>1333</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x14ac:dyDescent="0.3">
      <c r="A100" t="s">
        <v>94</v>
      </c>
      <c r="B100" t="s">
        <v>20</v>
      </c>
      <c r="C100" t="s">
        <v>738</v>
      </c>
      <c r="D100" t="s">
        <v>100</v>
      </c>
      <c r="E100" t="s">
        <v>1278</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x14ac:dyDescent="0.3">
      <c r="A101" t="s">
        <v>94</v>
      </c>
      <c r="B101" t="s">
        <v>20</v>
      </c>
      <c r="C101" t="s">
        <v>642</v>
      </c>
      <c r="D101" t="s">
        <v>139</v>
      </c>
      <c r="E101" t="s">
        <v>1338</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x14ac:dyDescent="0.3">
      <c r="A102" t="s">
        <v>94</v>
      </c>
      <c r="B102" t="s">
        <v>20</v>
      </c>
      <c r="C102" t="s">
        <v>1074</v>
      </c>
      <c r="D102" t="s">
        <v>91</v>
      </c>
      <c r="E102" t="s">
        <v>1273</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x14ac:dyDescent="0.3">
      <c r="A103" t="s">
        <v>94</v>
      </c>
      <c r="B103" t="s">
        <v>21</v>
      </c>
      <c r="C103" t="s">
        <v>689</v>
      </c>
      <c r="D103" t="s">
        <v>79</v>
      </c>
      <c r="E103" t="s">
        <v>1297</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x14ac:dyDescent="0.3">
      <c r="A104" t="s">
        <v>94</v>
      </c>
      <c r="B104" t="s">
        <v>21</v>
      </c>
      <c r="C104" t="s">
        <v>984</v>
      </c>
      <c r="D104" t="s">
        <v>156</v>
      </c>
      <c r="E104" t="s">
        <v>1297</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x14ac:dyDescent="0.3">
      <c r="A105" t="s">
        <v>94</v>
      </c>
      <c r="B105" t="s">
        <v>22</v>
      </c>
      <c r="C105" t="s">
        <v>692</v>
      </c>
      <c r="D105" t="s">
        <v>70</v>
      </c>
      <c r="E105" t="s">
        <v>1339</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x14ac:dyDescent="0.3">
      <c r="A106" t="s">
        <v>94</v>
      </c>
      <c r="B106" t="s">
        <v>22</v>
      </c>
      <c r="C106" t="s">
        <v>804</v>
      </c>
      <c r="D106" t="s">
        <v>66</v>
      </c>
      <c r="E106" t="s">
        <v>1340</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x14ac:dyDescent="0.3">
      <c r="A107" t="s">
        <v>94</v>
      </c>
      <c r="B107" t="s">
        <v>22</v>
      </c>
      <c r="C107" t="s">
        <v>941</v>
      </c>
      <c r="D107" t="s">
        <v>133</v>
      </c>
      <c r="E107" t="s">
        <v>1341</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x14ac:dyDescent="0.3">
      <c r="A108" t="s">
        <v>94</v>
      </c>
      <c r="B108" t="s">
        <v>22</v>
      </c>
      <c r="C108" t="s">
        <v>880</v>
      </c>
      <c r="D108" t="s">
        <v>133</v>
      </c>
      <c r="E108" t="s">
        <v>1342</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x14ac:dyDescent="0.3">
      <c r="A109" t="s">
        <v>94</v>
      </c>
      <c r="B109" t="s">
        <v>23</v>
      </c>
      <c r="C109" t="s">
        <v>908</v>
      </c>
      <c r="D109" t="s">
        <v>103</v>
      </c>
      <c r="E109" t="s">
        <v>1317</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x14ac:dyDescent="0.3">
      <c r="A110" t="s">
        <v>45</v>
      </c>
      <c r="B110" t="s">
        <v>16</v>
      </c>
      <c r="C110" t="s">
        <v>725</v>
      </c>
      <c r="D110" t="s">
        <v>70</v>
      </c>
      <c r="E110" t="s">
        <v>1343</v>
      </c>
      <c r="F110">
        <v>34</v>
      </c>
      <c r="G110">
        <v>769.43</v>
      </c>
      <c r="H110">
        <v>189</v>
      </c>
      <c r="I110">
        <v>145422.26999999999</v>
      </c>
      <c r="J110">
        <v>0</v>
      </c>
      <c r="K110">
        <v>0</v>
      </c>
      <c r="L110">
        <v>72.709999999999994</v>
      </c>
      <c r="M110">
        <v>72.709999999999994</v>
      </c>
      <c r="N110">
        <v>0</v>
      </c>
      <c r="O110">
        <v>0</v>
      </c>
      <c r="P110">
        <v>145349.56</v>
      </c>
      <c r="Q110">
        <v>0</v>
      </c>
      <c r="R110">
        <v>1</v>
      </c>
    </row>
    <row r="111" spans="1:18" x14ac:dyDescent="0.3">
      <c r="A111" t="s">
        <v>45</v>
      </c>
      <c r="B111" t="s">
        <v>16</v>
      </c>
      <c r="C111" t="s">
        <v>729</v>
      </c>
      <c r="D111" t="s">
        <v>55</v>
      </c>
      <c r="E111" t="s">
        <v>1342</v>
      </c>
      <c r="F111">
        <v>66</v>
      </c>
      <c r="G111">
        <v>759.58</v>
      </c>
      <c r="H111">
        <v>787</v>
      </c>
      <c r="I111">
        <v>597789.46000000008</v>
      </c>
      <c r="J111">
        <v>0</v>
      </c>
      <c r="K111">
        <v>0</v>
      </c>
      <c r="L111">
        <v>298.89</v>
      </c>
      <c r="M111">
        <v>298.89</v>
      </c>
      <c r="N111">
        <v>0</v>
      </c>
      <c r="O111">
        <v>0</v>
      </c>
      <c r="P111">
        <v>597490.57000000007</v>
      </c>
      <c r="Q111">
        <v>0</v>
      </c>
      <c r="R111">
        <v>1</v>
      </c>
    </row>
    <row r="112" spans="1:18" x14ac:dyDescent="0.3">
      <c r="A112" t="s">
        <v>45</v>
      </c>
      <c r="B112" t="s">
        <v>16</v>
      </c>
      <c r="C112" t="s">
        <v>1035</v>
      </c>
      <c r="D112" t="s">
        <v>165</v>
      </c>
      <c r="E112" t="s">
        <v>1344</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x14ac:dyDescent="0.3">
      <c r="A113" t="s">
        <v>45</v>
      </c>
      <c r="B113" t="s">
        <v>17</v>
      </c>
      <c r="C113" t="s">
        <v>938</v>
      </c>
      <c r="D113" t="s">
        <v>86</v>
      </c>
      <c r="E113" t="s">
        <v>1295</v>
      </c>
      <c r="F113">
        <v>168</v>
      </c>
      <c r="G113">
        <v>1193.78</v>
      </c>
      <c r="H113">
        <v>879</v>
      </c>
      <c r="I113">
        <v>1049332.6200000001</v>
      </c>
      <c r="J113">
        <v>0</v>
      </c>
      <c r="K113">
        <v>0</v>
      </c>
      <c r="L113">
        <v>524.66999999999996</v>
      </c>
      <c r="M113">
        <v>524.66999999999996</v>
      </c>
      <c r="N113">
        <v>0</v>
      </c>
      <c r="O113">
        <v>0</v>
      </c>
      <c r="P113">
        <v>1048807.95</v>
      </c>
      <c r="Q113">
        <v>0</v>
      </c>
      <c r="R113">
        <v>1</v>
      </c>
    </row>
    <row r="114" spans="1:18" x14ac:dyDescent="0.3">
      <c r="A114" t="s">
        <v>45</v>
      </c>
      <c r="B114" t="s">
        <v>17</v>
      </c>
      <c r="C114" t="s">
        <v>969</v>
      </c>
      <c r="D114" t="s">
        <v>103</v>
      </c>
      <c r="E114" t="s">
        <v>1345</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x14ac:dyDescent="0.3">
      <c r="A115" t="s">
        <v>45</v>
      </c>
      <c r="B115" t="s">
        <v>17</v>
      </c>
      <c r="C115" t="s">
        <v>1016</v>
      </c>
      <c r="D115" t="s">
        <v>187</v>
      </c>
      <c r="E115" t="s">
        <v>1282</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x14ac:dyDescent="0.3">
      <c r="A116" t="s">
        <v>45</v>
      </c>
      <c r="B116" t="s">
        <v>17</v>
      </c>
      <c r="C116" t="s">
        <v>1023</v>
      </c>
      <c r="D116" t="s">
        <v>139</v>
      </c>
      <c r="E116" t="s">
        <v>1346</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x14ac:dyDescent="0.3">
      <c r="A117" t="s">
        <v>45</v>
      </c>
      <c r="B117" t="s">
        <v>17</v>
      </c>
      <c r="C117" t="s">
        <v>1078</v>
      </c>
      <c r="D117" t="s">
        <v>64</v>
      </c>
      <c r="E117" t="s">
        <v>1347</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x14ac:dyDescent="0.3">
      <c r="A118" t="s">
        <v>45</v>
      </c>
      <c r="B118" t="s">
        <v>18</v>
      </c>
      <c r="C118" t="s">
        <v>876</v>
      </c>
      <c r="D118" t="s">
        <v>55</v>
      </c>
      <c r="E118" t="s">
        <v>1283</v>
      </c>
      <c r="F118">
        <v>45</v>
      </c>
      <c r="G118">
        <v>2174.5700000000002</v>
      </c>
      <c r="H118">
        <v>537</v>
      </c>
      <c r="I118">
        <v>1167744.0900000001</v>
      </c>
      <c r="J118">
        <v>0</v>
      </c>
      <c r="K118">
        <v>0</v>
      </c>
      <c r="L118">
        <v>583.87</v>
      </c>
      <c r="M118">
        <v>583.87</v>
      </c>
      <c r="N118">
        <v>0</v>
      </c>
      <c r="O118">
        <v>0</v>
      </c>
      <c r="P118">
        <v>1167160.22</v>
      </c>
      <c r="Q118">
        <v>0</v>
      </c>
      <c r="R118">
        <v>1</v>
      </c>
    </row>
    <row r="119" spans="1:18" x14ac:dyDescent="0.3">
      <c r="A119" t="s">
        <v>45</v>
      </c>
      <c r="B119" t="s">
        <v>18</v>
      </c>
      <c r="C119" t="s">
        <v>663</v>
      </c>
      <c r="D119" t="s">
        <v>86</v>
      </c>
      <c r="E119" t="s">
        <v>1304</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x14ac:dyDescent="0.3">
      <c r="A120" t="s">
        <v>45</v>
      </c>
      <c r="B120" t="s">
        <v>19</v>
      </c>
      <c r="C120" t="s">
        <v>835</v>
      </c>
      <c r="D120" t="s">
        <v>165</v>
      </c>
      <c r="E120" t="s">
        <v>1271</v>
      </c>
      <c r="F120">
        <v>167</v>
      </c>
      <c r="G120">
        <v>618.51</v>
      </c>
      <c r="H120">
        <v>400</v>
      </c>
      <c r="I120">
        <v>247404</v>
      </c>
      <c r="J120">
        <v>0</v>
      </c>
      <c r="K120">
        <v>0</v>
      </c>
      <c r="L120">
        <v>123.7</v>
      </c>
      <c r="M120">
        <v>123.7</v>
      </c>
      <c r="N120">
        <v>0</v>
      </c>
      <c r="O120">
        <v>0</v>
      </c>
      <c r="P120">
        <v>247280.3</v>
      </c>
      <c r="Q120">
        <v>0</v>
      </c>
      <c r="R120">
        <v>1</v>
      </c>
    </row>
    <row r="121" spans="1:18" x14ac:dyDescent="0.3">
      <c r="A121" t="s">
        <v>45</v>
      </c>
      <c r="B121" t="s">
        <v>19</v>
      </c>
      <c r="C121" t="s">
        <v>895</v>
      </c>
      <c r="D121" t="s">
        <v>121</v>
      </c>
      <c r="E121" t="s">
        <v>1322</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x14ac:dyDescent="0.3">
      <c r="A122" t="s">
        <v>45</v>
      </c>
      <c r="B122" t="s">
        <v>20</v>
      </c>
      <c r="C122" t="s">
        <v>958</v>
      </c>
      <c r="D122" t="s">
        <v>121</v>
      </c>
      <c r="E122" t="s">
        <v>1348</v>
      </c>
      <c r="F122">
        <v>153</v>
      </c>
      <c r="G122">
        <v>230.11</v>
      </c>
      <c r="H122">
        <v>164</v>
      </c>
      <c r="I122">
        <v>37738.04</v>
      </c>
      <c r="J122">
        <v>0</v>
      </c>
      <c r="K122">
        <v>0</v>
      </c>
      <c r="L122">
        <v>18.87</v>
      </c>
      <c r="M122">
        <v>18.87</v>
      </c>
      <c r="N122">
        <v>0</v>
      </c>
      <c r="O122">
        <v>0</v>
      </c>
      <c r="P122">
        <v>37719.17</v>
      </c>
      <c r="Q122">
        <v>0</v>
      </c>
      <c r="R122">
        <v>1</v>
      </c>
    </row>
    <row r="123" spans="1:18" x14ac:dyDescent="0.3">
      <c r="A123" t="s">
        <v>45</v>
      </c>
      <c r="B123" t="s">
        <v>20</v>
      </c>
      <c r="C123" t="s">
        <v>888</v>
      </c>
      <c r="D123" t="s">
        <v>162</v>
      </c>
      <c r="E123" t="s">
        <v>1270</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x14ac:dyDescent="0.3">
      <c r="A124" t="s">
        <v>45</v>
      </c>
      <c r="B124" t="s">
        <v>20</v>
      </c>
      <c r="C124" t="s">
        <v>836</v>
      </c>
      <c r="D124" t="s">
        <v>55</v>
      </c>
      <c r="E124" t="s">
        <v>1349</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x14ac:dyDescent="0.3">
      <c r="A125" t="s">
        <v>45</v>
      </c>
      <c r="B125" t="s">
        <v>20</v>
      </c>
      <c r="C125" t="s">
        <v>922</v>
      </c>
      <c r="D125" t="s">
        <v>139</v>
      </c>
      <c r="E125" t="s">
        <v>1350</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x14ac:dyDescent="0.3">
      <c r="A126" t="s">
        <v>45</v>
      </c>
      <c r="B126" t="s">
        <v>21</v>
      </c>
      <c r="C126" t="s">
        <v>680</v>
      </c>
      <c r="D126" t="s">
        <v>119</v>
      </c>
      <c r="E126" t="s">
        <v>1351</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x14ac:dyDescent="0.3">
      <c r="A127" t="s">
        <v>45</v>
      </c>
      <c r="B127" t="s">
        <v>21</v>
      </c>
      <c r="C127" t="s">
        <v>1062</v>
      </c>
      <c r="D127" t="s">
        <v>98</v>
      </c>
      <c r="E127" t="s">
        <v>1278</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x14ac:dyDescent="0.3">
      <c r="A128" t="s">
        <v>45</v>
      </c>
      <c r="B128" t="s">
        <v>22</v>
      </c>
      <c r="C128" t="s">
        <v>657</v>
      </c>
      <c r="D128" t="s">
        <v>119</v>
      </c>
      <c r="E128" t="s">
        <v>1352</v>
      </c>
      <c r="F128">
        <v>149</v>
      </c>
      <c r="G128">
        <v>453.22</v>
      </c>
      <c r="H128">
        <v>162</v>
      </c>
      <c r="I128">
        <v>73421.64</v>
      </c>
      <c r="J128">
        <v>0</v>
      </c>
      <c r="K128">
        <v>0</v>
      </c>
      <c r="L128">
        <v>36.71</v>
      </c>
      <c r="M128">
        <v>36.71</v>
      </c>
      <c r="N128">
        <v>0</v>
      </c>
      <c r="O128">
        <v>0</v>
      </c>
      <c r="P128">
        <v>73384.929999999993</v>
      </c>
      <c r="Q128">
        <v>0</v>
      </c>
      <c r="R128">
        <v>1</v>
      </c>
    </row>
    <row r="129" spans="1:18" x14ac:dyDescent="0.3">
      <c r="A129" t="s">
        <v>45</v>
      </c>
      <c r="B129" t="s">
        <v>22</v>
      </c>
      <c r="C129" t="s">
        <v>981</v>
      </c>
      <c r="D129" t="s">
        <v>162</v>
      </c>
      <c r="E129" t="s">
        <v>1275</v>
      </c>
      <c r="F129">
        <v>38</v>
      </c>
      <c r="G129">
        <v>480.54</v>
      </c>
      <c r="H129">
        <v>675</v>
      </c>
      <c r="I129">
        <v>324364.5</v>
      </c>
      <c r="J129">
        <v>0</v>
      </c>
      <c r="K129">
        <v>0</v>
      </c>
      <c r="L129">
        <v>162.18</v>
      </c>
      <c r="M129">
        <v>162.18</v>
      </c>
      <c r="N129">
        <v>0</v>
      </c>
      <c r="O129">
        <v>0</v>
      </c>
      <c r="P129">
        <v>324202.32</v>
      </c>
      <c r="Q129">
        <v>0</v>
      </c>
      <c r="R129">
        <v>1</v>
      </c>
    </row>
    <row r="130" spans="1:18" x14ac:dyDescent="0.3">
      <c r="A130" t="s">
        <v>45</v>
      </c>
      <c r="B130" t="s">
        <v>22</v>
      </c>
      <c r="C130" t="s">
        <v>886</v>
      </c>
      <c r="D130" t="s">
        <v>139</v>
      </c>
      <c r="E130" t="s">
        <v>1344</v>
      </c>
      <c r="F130">
        <v>157</v>
      </c>
      <c r="G130">
        <v>512.34</v>
      </c>
      <c r="H130">
        <v>196</v>
      </c>
      <c r="I130">
        <v>100418.64</v>
      </c>
      <c r="J130">
        <v>0</v>
      </c>
      <c r="K130">
        <v>0</v>
      </c>
      <c r="L130">
        <v>50.21</v>
      </c>
      <c r="M130">
        <v>50.21</v>
      </c>
      <c r="N130">
        <v>0</v>
      </c>
      <c r="O130">
        <v>0</v>
      </c>
      <c r="P130">
        <v>100368.43</v>
      </c>
      <c r="Q130">
        <v>0</v>
      </c>
      <c r="R130">
        <v>1</v>
      </c>
    </row>
    <row r="131" spans="1:18" x14ac:dyDescent="0.3">
      <c r="A131" t="s">
        <v>45</v>
      </c>
      <c r="B131" t="s">
        <v>22</v>
      </c>
      <c r="C131" t="s">
        <v>1061</v>
      </c>
      <c r="D131" t="s">
        <v>156</v>
      </c>
      <c r="E131" t="s">
        <v>1314</v>
      </c>
      <c r="F131">
        <v>125</v>
      </c>
      <c r="G131">
        <v>551.13</v>
      </c>
      <c r="H131">
        <v>55</v>
      </c>
      <c r="I131">
        <v>30312.15</v>
      </c>
      <c r="J131">
        <v>0</v>
      </c>
      <c r="K131">
        <v>0</v>
      </c>
      <c r="L131">
        <v>15.16</v>
      </c>
      <c r="M131">
        <v>15.16</v>
      </c>
      <c r="N131">
        <v>0</v>
      </c>
      <c r="O131">
        <v>0</v>
      </c>
      <c r="P131">
        <v>30296.99</v>
      </c>
      <c r="Q131">
        <v>0</v>
      </c>
      <c r="R131">
        <v>1</v>
      </c>
    </row>
    <row r="132" spans="1:18" x14ac:dyDescent="0.3">
      <c r="A132" t="s">
        <v>45</v>
      </c>
      <c r="B132" t="s">
        <v>22</v>
      </c>
      <c r="C132" t="s">
        <v>913</v>
      </c>
      <c r="D132" t="s">
        <v>133</v>
      </c>
      <c r="E132" t="s">
        <v>1353</v>
      </c>
      <c r="F132">
        <v>63</v>
      </c>
      <c r="G132">
        <v>571.29</v>
      </c>
      <c r="H132">
        <v>287</v>
      </c>
      <c r="I132">
        <v>163960.23000000001</v>
      </c>
      <c r="J132">
        <v>0</v>
      </c>
      <c r="K132">
        <v>0</v>
      </c>
      <c r="L132">
        <v>81.98</v>
      </c>
      <c r="M132">
        <v>81.98</v>
      </c>
      <c r="N132">
        <v>0</v>
      </c>
      <c r="O132">
        <v>0</v>
      </c>
      <c r="P132">
        <v>163878.25</v>
      </c>
      <c r="Q132">
        <v>0</v>
      </c>
      <c r="R132">
        <v>1</v>
      </c>
    </row>
    <row r="133" spans="1:18" x14ac:dyDescent="0.3">
      <c r="A133" t="s">
        <v>45</v>
      </c>
      <c r="B133" t="s">
        <v>22</v>
      </c>
      <c r="C133" t="s">
        <v>935</v>
      </c>
      <c r="D133" t="s">
        <v>100</v>
      </c>
      <c r="E133" t="s">
        <v>1340</v>
      </c>
      <c r="F133">
        <v>31</v>
      </c>
      <c r="G133">
        <v>578.16</v>
      </c>
      <c r="H133">
        <v>32</v>
      </c>
      <c r="I133">
        <v>18501.12</v>
      </c>
      <c r="J133">
        <v>0</v>
      </c>
      <c r="K133">
        <v>0</v>
      </c>
      <c r="L133">
        <v>9.25</v>
      </c>
      <c r="M133">
        <v>9.25</v>
      </c>
      <c r="N133">
        <v>0</v>
      </c>
      <c r="O133">
        <v>0</v>
      </c>
      <c r="P133">
        <v>18491.87</v>
      </c>
      <c r="Q133">
        <v>0</v>
      </c>
      <c r="R133">
        <v>1</v>
      </c>
    </row>
    <row r="134" spans="1:18" x14ac:dyDescent="0.3">
      <c r="A134" t="s">
        <v>45</v>
      </c>
      <c r="B134" t="s">
        <v>22</v>
      </c>
      <c r="C134" t="s">
        <v>929</v>
      </c>
      <c r="D134" t="s">
        <v>165</v>
      </c>
      <c r="E134" t="s">
        <v>1296</v>
      </c>
      <c r="F134">
        <v>136</v>
      </c>
      <c r="G134">
        <v>601.14</v>
      </c>
      <c r="H134">
        <v>936</v>
      </c>
      <c r="I134">
        <v>562667.04</v>
      </c>
      <c r="J134">
        <v>0</v>
      </c>
      <c r="K134">
        <v>0</v>
      </c>
      <c r="L134">
        <v>281.33</v>
      </c>
      <c r="M134">
        <v>281.33</v>
      </c>
      <c r="N134">
        <v>0</v>
      </c>
      <c r="O134">
        <v>0</v>
      </c>
      <c r="P134">
        <v>562385.71000000008</v>
      </c>
      <c r="Q134">
        <v>0</v>
      </c>
      <c r="R134">
        <v>1</v>
      </c>
    </row>
    <row r="135" spans="1:18" x14ac:dyDescent="0.3">
      <c r="A135" t="s">
        <v>45</v>
      </c>
      <c r="B135" t="s">
        <v>22</v>
      </c>
      <c r="C135" t="s">
        <v>614</v>
      </c>
      <c r="D135" t="s">
        <v>162</v>
      </c>
      <c r="E135" t="s">
        <v>1297</v>
      </c>
      <c r="F135">
        <v>35</v>
      </c>
      <c r="G135">
        <v>597.48</v>
      </c>
      <c r="H135">
        <v>887</v>
      </c>
      <c r="I135">
        <v>529964.76</v>
      </c>
      <c r="J135">
        <v>0</v>
      </c>
      <c r="K135">
        <v>0</v>
      </c>
      <c r="L135">
        <v>264.98</v>
      </c>
      <c r="M135">
        <v>264.98</v>
      </c>
      <c r="N135">
        <v>0</v>
      </c>
      <c r="O135">
        <v>0</v>
      </c>
      <c r="P135">
        <v>529699.78</v>
      </c>
      <c r="Q135">
        <v>0</v>
      </c>
      <c r="R135">
        <v>1</v>
      </c>
    </row>
    <row r="136" spans="1:18" x14ac:dyDescent="0.3">
      <c r="A136" t="s">
        <v>45</v>
      </c>
      <c r="B136" t="s">
        <v>23</v>
      </c>
      <c r="C136" t="s">
        <v>703</v>
      </c>
      <c r="D136" t="s">
        <v>70</v>
      </c>
      <c r="E136" t="s">
        <v>1307</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x14ac:dyDescent="0.3">
      <c r="A137" t="s">
        <v>45</v>
      </c>
      <c r="B137" t="s">
        <v>23</v>
      </c>
      <c r="C137" t="s">
        <v>1055</v>
      </c>
      <c r="D137" t="s">
        <v>55</v>
      </c>
      <c r="E137" t="s">
        <v>1354</v>
      </c>
      <c r="F137">
        <v>129</v>
      </c>
      <c r="G137">
        <v>1058.01</v>
      </c>
      <c r="H137">
        <v>696</v>
      </c>
      <c r="I137">
        <v>736374.96</v>
      </c>
      <c r="J137">
        <v>0</v>
      </c>
      <c r="K137">
        <v>0</v>
      </c>
      <c r="L137">
        <v>368.19</v>
      </c>
      <c r="M137">
        <v>368.19</v>
      </c>
      <c r="N137">
        <v>0</v>
      </c>
      <c r="O137">
        <v>0</v>
      </c>
      <c r="P137">
        <v>736006.77</v>
      </c>
      <c r="Q137">
        <v>0</v>
      </c>
      <c r="R137">
        <v>1</v>
      </c>
    </row>
    <row r="138" spans="1:18" x14ac:dyDescent="0.3">
      <c r="A138" t="s">
        <v>45</v>
      </c>
      <c r="B138" t="s">
        <v>23</v>
      </c>
      <c r="C138" t="s">
        <v>970</v>
      </c>
      <c r="D138" t="s">
        <v>77</v>
      </c>
      <c r="E138" t="s">
        <v>1355</v>
      </c>
      <c r="F138">
        <v>170</v>
      </c>
      <c r="G138">
        <v>1030.92</v>
      </c>
      <c r="H138">
        <v>871</v>
      </c>
      <c r="I138">
        <v>897931.32000000007</v>
      </c>
      <c r="J138">
        <v>0</v>
      </c>
      <c r="K138">
        <v>0</v>
      </c>
      <c r="L138">
        <v>448.97</v>
      </c>
      <c r="M138">
        <v>448.97</v>
      </c>
      <c r="N138">
        <v>0</v>
      </c>
      <c r="O138">
        <v>0</v>
      </c>
      <c r="P138">
        <v>897482.35000000009</v>
      </c>
      <c r="Q138">
        <v>0</v>
      </c>
      <c r="R138">
        <v>1</v>
      </c>
    </row>
    <row r="139" spans="1:18" x14ac:dyDescent="0.3">
      <c r="A139" t="s">
        <v>67</v>
      </c>
      <c r="B139" t="s">
        <v>16</v>
      </c>
      <c r="C139" t="s">
        <v>990</v>
      </c>
      <c r="D139" t="s">
        <v>84</v>
      </c>
      <c r="E139" t="s">
        <v>1286</v>
      </c>
      <c r="F139">
        <v>73</v>
      </c>
      <c r="G139">
        <v>798.76</v>
      </c>
      <c r="H139">
        <v>766</v>
      </c>
      <c r="I139">
        <v>611850.16</v>
      </c>
      <c r="J139">
        <v>0</v>
      </c>
      <c r="K139">
        <v>0</v>
      </c>
      <c r="L139">
        <v>305.93</v>
      </c>
      <c r="M139">
        <v>305.93</v>
      </c>
      <c r="N139">
        <v>0</v>
      </c>
      <c r="O139">
        <v>0</v>
      </c>
      <c r="P139">
        <v>611544.23</v>
      </c>
      <c r="Q139">
        <v>0</v>
      </c>
      <c r="R139">
        <v>1</v>
      </c>
    </row>
    <row r="140" spans="1:18" x14ac:dyDescent="0.3">
      <c r="A140" t="s">
        <v>67</v>
      </c>
      <c r="B140" t="s">
        <v>16</v>
      </c>
      <c r="C140" t="s">
        <v>656</v>
      </c>
      <c r="D140" t="s">
        <v>98</v>
      </c>
      <c r="E140" t="s">
        <v>1287</v>
      </c>
      <c r="F140">
        <v>133</v>
      </c>
      <c r="G140">
        <v>806.08</v>
      </c>
      <c r="H140">
        <v>512</v>
      </c>
      <c r="I140">
        <v>412712.96000000002</v>
      </c>
      <c r="J140">
        <v>0</v>
      </c>
      <c r="K140">
        <v>0</v>
      </c>
      <c r="L140">
        <v>206.36</v>
      </c>
      <c r="M140">
        <v>206.36</v>
      </c>
      <c r="N140">
        <v>0</v>
      </c>
      <c r="O140">
        <v>0</v>
      </c>
      <c r="P140">
        <v>412506.6</v>
      </c>
      <c r="Q140">
        <v>0</v>
      </c>
      <c r="R140">
        <v>1</v>
      </c>
    </row>
    <row r="141" spans="1:18" x14ac:dyDescent="0.3">
      <c r="A141" t="s">
        <v>67</v>
      </c>
      <c r="B141" t="s">
        <v>16</v>
      </c>
      <c r="C141" t="s">
        <v>782</v>
      </c>
      <c r="D141" t="s">
        <v>52</v>
      </c>
      <c r="E141" t="s">
        <v>1356</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x14ac:dyDescent="0.3">
      <c r="A142" t="s">
        <v>67</v>
      </c>
      <c r="B142" t="s">
        <v>16</v>
      </c>
      <c r="C142" t="s">
        <v>964</v>
      </c>
      <c r="D142" t="s">
        <v>60</v>
      </c>
      <c r="E142" t="s">
        <v>1289</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x14ac:dyDescent="0.3">
      <c r="A143" t="s">
        <v>67</v>
      </c>
      <c r="B143" t="s">
        <v>16</v>
      </c>
      <c r="C143" t="s">
        <v>982</v>
      </c>
      <c r="D143" t="s">
        <v>64</v>
      </c>
      <c r="E143" t="s">
        <v>1271</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x14ac:dyDescent="0.3">
      <c r="A144" t="s">
        <v>67</v>
      </c>
      <c r="B144" t="s">
        <v>16</v>
      </c>
      <c r="C144" t="s">
        <v>650</v>
      </c>
      <c r="D144" t="s">
        <v>162</v>
      </c>
      <c r="E144" t="s">
        <v>1357</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x14ac:dyDescent="0.3">
      <c r="A145" t="s">
        <v>67</v>
      </c>
      <c r="B145" t="s">
        <v>17</v>
      </c>
      <c r="C145" t="s">
        <v>1057</v>
      </c>
      <c r="D145" t="s">
        <v>156</v>
      </c>
      <c r="E145" t="s">
        <v>1332</v>
      </c>
      <c r="F145">
        <v>163</v>
      </c>
      <c r="G145">
        <v>1231.9000000000001</v>
      </c>
      <c r="H145">
        <v>34</v>
      </c>
      <c r="I145">
        <v>41884.600000000013</v>
      </c>
      <c r="J145">
        <v>0</v>
      </c>
      <c r="K145">
        <v>0</v>
      </c>
      <c r="L145">
        <v>20.94</v>
      </c>
      <c r="M145">
        <v>20.94</v>
      </c>
      <c r="N145">
        <v>0</v>
      </c>
      <c r="O145">
        <v>0</v>
      </c>
      <c r="P145">
        <v>41863.660000000003</v>
      </c>
      <c r="Q145">
        <v>0</v>
      </c>
      <c r="R145">
        <v>1</v>
      </c>
    </row>
    <row r="146" spans="1:18" x14ac:dyDescent="0.3">
      <c r="A146" t="s">
        <v>67</v>
      </c>
      <c r="B146" t="s">
        <v>17</v>
      </c>
      <c r="C146" t="s">
        <v>916</v>
      </c>
      <c r="D146" t="s">
        <v>149</v>
      </c>
      <c r="E146" t="s">
        <v>1335</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x14ac:dyDescent="0.3">
      <c r="A147" t="s">
        <v>67</v>
      </c>
      <c r="B147" t="s">
        <v>17</v>
      </c>
      <c r="C147" t="s">
        <v>615</v>
      </c>
      <c r="D147" t="s">
        <v>50</v>
      </c>
      <c r="E147" t="s">
        <v>1303</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x14ac:dyDescent="0.3">
      <c r="A148" t="s">
        <v>67</v>
      </c>
      <c r="B148" t="s">
        <v>18</v>
      </c>
      <c r="C148" t="s">
        <v>768</v>
      </c>
      <c r="D148" t="s">
        <v>103</v>
      </c>
      <c r="E148" t="s">
        <v>1358</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x14ac:dyDescent="0.3">
      <c r="A149" t="s">
        <v>67</v>
      </c>
      <c r="B149" t="s">
        <v>18</v>
      </c>
      <c r="C149" t="s">
        <v>852</v>
      </c>
      <c r="D149" t="s">
        <v>98</v>
      </c>
      <c r="E149" t="s">
        <v>1317</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x14ac:dyDescent="0.3">
      <c r="A150" t="s">
        <v>67</v>
      </c>
      <c r="B150" t="s">
        <v>18</v>
      </c>
      <c r="C150" t="s">
        <v>1088</v>
      </c>
      <c r="D150" t="s">
        <v>121</v>
      </c>
      <c r="E150" t="s">
        <v>1303</v>
      </c>
      <c r="F150">
        <v>71</v>
      </c>
      <c r="G150">
        <v>2139.5</v>
      </c>
      <c r="H150">
        <v>206</v>
      </c>
      <c r="I150">
        <v>440737</v>
      </c>
      <c r="J150">
        <v>0</v>
      </c>
      <c r="K150">
        <v>0</v>
      </c>
      <c r="L150">
        <v>220.37</v>
      </c>
      <c r="M150">
        <v>220.37</v>
      </c>
      <c r="N150">
        <v>0</v>
      </c>
      <c r="O150">
        <v>0</v>
      </c>
      <c r="P150">
        <v>440516.63</v>
      </c>
      <c r="Q150">
        <v>0</v>
      </c>
      <c r="R150">
        <v>1</v>
      </c>
    </row>
    <row r="151" spans="1:18" x14ac:dyDescent="0.3">
      <c r="A151" t="s">
        <v>67</v>
      </c>
      <c r="B151" t="s">
        <v>18</v>
      </c>
      <c r="C151" t="s">
        <v>594</v>
      </c>
      <c r="D151" t="s">
        <v>58</v>
      </c>
      <c r="E151" t="s">
        <v>1273</v>
      </c>
      <c r="F151">
        <v>57</v>
      </c>
      <c r="G151">
        <v>2156.16</v>
      </c>
      <c r="H151">
        <v>787</v>
      </c>
      <c r="I151">
        <v>1696897.92</v>
      </c>
      <c r="J151">
        <v>0</v>
      </c>
      <c r="K151">
        <v>0</v>
      </c>
      <c r="L151">
        <v>848.45</v>
      </c>
      <c r="M151">
        <v>848.45</v>
      </c>
      <c r="N151">
        <v>0</v>
      </c>
      <c r="O151">
        <v>0</v>
      </c>
      <c r="P151">
        <v>1696049.47</v>
      </c>
      <c r="Q151">
        <v>0</v>
      </c>
      <c r="R151">
        <v>1</v>
      </c>
    </row>
    <row r="152" spans="1:18" x14ac:dyDescent="0.3">
      <c r="A152" t="s">
        <v>67</v>
      </c>
      <c r="B152" t="s">
        <v>19</v>
      </c>
      <c r="C152" t="s">
        <v>952</v>
      </c>
      <c r="D152" t="s">
        <v>165</v>
      </c>
      <c r="E152" t="s">
        <v>1359</v>
      </c>
      <c r="F152">
        <v>122</v>
      </c>
      <c r="G152">
        <v>605.70000000000005</v>
      </c>
      <c r="H152">
        <v>685</v>
      </c>
      <c r="I152">
        <v>414904.50000000012</v>
      </c>
      <c r="J152">
        <v>0</v>
      </c>
      <c r="K152">
        <v>0</v>
      </c>
      <c r="L152">
        <v>207.45</v>
      </c>
      <c r="M152">
        <v>207.45</v>
      </c>
      <c r="N152">
        <v>0</v>
      </c>
      <c r="O152">
        <v>0</v>
      </c>
      <c r="P152">
        <v>414697.05</v>
      </c>
      <c r="Q152">
        <v>0</v>
      </c>
      <c r="R152">
        <v>1</v>
      </c>
    </row>
    <row r="153" spans="1:18" x14ac:dyDescent="0.3">
      <c r="A153" t="s">
        <v>67</v>
      </c>
      <c r="B153" t="s">
        <v>20</v>
      </c>
      <c r="C153" t="s">
        <v>718</v>
      </c>
      <c r="D153" t="s">
        <v>165</v>
      </c>
      <c r="E153" t="s">
        <v>1349</v>
      </c>
      <c r="F153">
        <v>99</v>
      </c>
      <c r="G153">
        <v>227.33</v>
      </c>
      <c r="H153">
        <v>55</v>
      </c>
      <c r="I153">
        <v>12503.15</v>
      </c>
      <c r="J153">
        <v>0</v>
      </c>
      <c r="K153">
        <v>0</v>
      </c>
      <c r="L153">
        <v>6.25</v>
      </c>
      <c r="M153">
        <v>6.25</v>
      </c>
      <c r="N153">
        <v>0</v>
      </c>
      <c r="O153">
        <v>0</v>
      </c>
      <c r="P153">
        <v>12496.9</v>
      </c>
      <c r="Q153">
        <v>0</v>
      </c>
      <c r="R153">
        <v>1</v>
      </c>
    </row>
    <row r="154" spans="1:18" x14ac:dyDescent="0.3">
      <c r="A154" t="s">
        <v>67</v>
      </c>
      <c r="B154" t="s">
        <v>20</v>
      </c>
      <c r="C154" t="s">
        <v>1054</v>
      </c>
      <c r="D154" t="s">
        <v>70</v>
      </c>
      <c r="E154" t="s">
        <v>1352</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x14ac:dyDescent="0.3">
      <c r="A155" t="s">
        <v>67</v>
      </c>
      <c r="B155" t="s">
        <v>20</v>
      </c>
      <c r="C155" t="s">
        <v>626</v>
      </c>
      <c r="D155" t="s">
        <v>108</v>
      </c>
      <c r="E155" t="s">
        <v>1274</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x14ac:dyDescent="0.3">
      <c r="A156" t="s">
        <v>67</v>
      </c>
      <c r="B156" t="s">
        <v>20</v>
      </c>
      <c r="C156" t="s">
        <v>769</v>
      </c>
      <c r="D156" t="s">
        <v>66</v>
      </c>
      <c r="E156" t="s">
        <v>1360</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x14ac:dyDescent="0.3">
      <c r="A157" t="s">
        <v>67</v>
      </c>
      <c r="B157" t="s">
        <v>21</v>
      </c>
      <c r="C157" t="s">
        <v>976</v>
      </c>
      <c r="D157" t="s">
        <v>165</v>
      </c>
      <c r="E157" t="s">
        <v>1352</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x14ac:dyDescent="0.3">
      <c r="A158" t="s">
        <v>67</v>
      </c>
      <c r="B158" t="s">
        <v>22</v>
      </c>
      <c r="C158" t="s">
        <v>714</v>
      </c>
      <c r="D158" t="s">
        <v>70</v>
      </c>
      <c r="E158" t="s">
        <v>1361</v>
      </c>
      <c r="F158">
        <v>91</v>
      </c>
      <c r="G158">
        <v>486.92</v>
      </c>
      <c r="H158">
        <v>442</v>
      </c>
      <c r="I158">
        <v>215218.64</v>
      </c>
      <c r="J158">
        <v>0</v>
      </c>
      <c r="K158">
        <v>0</v>
      </c>
      <c r="L158">
        <v>107.61</v>
      </c>
      <c r="M158">
        <v>107.61</v>
      </c>
      <c r="N158">
        <v>0</v>
      </c>
      <c r="O158">
        <v>0</v>
      </c>
      <c r="P158">
        <v>215111.03</v>
      </c>
      <c r="Q158">
        <v>0</v>
      </c>
      <c r="R158">
        <v>1</v>
      </c>
    </row>
    <row r="159" spans="1:18" x14ac:dyDescent="0.3">
      <c r="A159" t="s">
        <v>67</v>
      </c>
      <c r="B159" t="s">
        <v>22</v>
      </c>
      <c r="C159" t="s">
        <v>961</v>
      </c>
      <c r="D159" t="s">
        <v>133</v>
      </c>
      <c r="E159" t="s">
        <v>1362</v>
      </c>
      <c r="F159">
        <v>108</v>
      </c>
      <c r="G159">
        <v>544.72</v>
      </c>
      <c r="H159">
        <v>573</v>
      </c>
      <c r="I159">
        <v>312124.56</v>
      </c>
      <c r="J159">
        <v>0</v>
      </c>
      <c r="K159">
        <v>0</v>
      </c>
      <c r="L159">
        <v>156.06</v>
      </c>
      <c r="M159">
        <v>156.06</v>
      </c>
      <c r="N159">
        <v>0</v>
      </c>
      <c r="O159">
        <v>0</v>
      </c>
      <c r="P159">
        <v>311968.5</v>
      </c>
      <c r="Q159">
        <v>0</v>
      </c>
      <c r="R159">
        <v>1</v>
      </c>
    </row>
    <row r="160" spans="1:18" x14ac:dyDescent="0.3">
      <c r="A160" t="s">
        <v>67</v>
      </c>
      <c r="B160" t="s">
        <v>22</v>
      </c>
      <c r="C160" t="s">
        <v>737</v>
      </c>
      <c r="D160" t="s">
        <v>108</v>
      </c>
      <c r="E160" t="s">
        <v>1363</v>
      </c>
      <c r="F160">
        <v>87</v>
      </c>
      <c r="G160">
        <v>588.69000000000005</v>
      </c>
      <c r="H160">
        <v>765</v>
      </c>
      <c r="I160">
        <v>450347.85</v>
      </c>
      <c r="J160">
        <v>0</v>
      </c>
      <c r="K160">
        <v>0</v>
      </c>
      <c r="L160">
        <v>225.17</v>
      </c>
      <c r="M160">
        <v>225.17</v>
      </c>
      <c r="N160">
        <v>0</v>
      </c>
      <c r="O160">
        <v>0</v>
      </c>
      <c r="P160">
        <v>450122.68000000011</v>
      </c>
      <c r="Q160">
        <v>0</v>
      </c>
      <c r="R160">
        <v>1</v>
      </c>
    </row>
    <row r="161" spans="1:18" x14ac:dyDescent="0.3">
      <c r="A161" t="s">
        <v>67</v>
      </c>
      <c r="B161" t="s">
        <v>22</v>
      </c>
      <c r="C161" t="s">
        <v>967</v>
      </c>
      <c r="D161" t="s">
        <v>162</v>
      </c>
      <c r="E161" t="s">
        <v>1364</v>
      </c>
      <c r="F161">
        <v>6</v>
      </c>
      <c r="G161">
        <v>591.79999999999995</v>
      </c>
      <c r="H161">
        <v>801</v>
      </c>
      <c r="I161">
        <v>474031.8</v>
      </c>
      <c r="J161">
        <v>0</v>
      </c>
      <c r="K161">
        <v>0</v>
      </c>
      <c r="L161">
        <v>237.02</v>
      </c>
      <c r="M161">
        <v>237.02</v>
      </c>
      <c r="N161">
        <v>0</v>
      </c>
      <c r="O161">
        <v>0</v>
      </c>
      <c r="P161">
        <v>473794.78</v>
      </c>
      <c r="Q161">
        <v>0</v>
      </c>
      <c r="R161">
        <v>1</v>
      </c>
    </row>
    <row r="162" spans="1:18" x14ac:dyDescent="0.3">
      <c r="A162" t="s">
        <v>67</v>
      </c>
      <c r="B162" t="s">
        <v>23</v>
      </c>
      <c r="C162" t="s">
        <v>1064</v>
      </c>
      <c r="D162" t="s">
        <v>58</v>
      </c>
      <c r="E162" t="s">
        <v>1288</v>
      </c>
      <c r="F162">
        <v>24</v>
      </c>
      <c r="G162">
        <v>974.03</v>
      </c>
      <c r="H162">
        <v>823</v>
      </c>
      <c r="I162">
        <v>801626.69</v>
      </c>
      <c r="J162">
        <v>0</v>
      </c>
      <c r="K162">
        <v>0</v>
      </c>
      <c r="L162">
        <v>400.81</v>
      </c>
      <c r="M162">
        <v>400.81</v>
      </c>
      <c r="N162">
        <v>0</v>
      </c>
      <c r="O162">
        <v>0</v>
      </c>
      <c r="P162">
        <v>801225.87999999989</v>
      </c>
      <c r="Q162">
        <v>0</v>
      </c>
      <c r="R162">
        <v>1</v>
      </c>
    </row>
    <row r="163" spans="1:18" x14ac:dyDescent="0.3">
      <c r="A163" t="s">
        <v>67</v>
      </c>
      <c r="B163" t="s">
        <v>23</v>
      </c>
      <c r="C163" t="s">
        <v>1058</v>
      </c>
      <c r="D163" t="s">
        <v>100</v>
      </c>
      <c r="E163" t="s">
        <v>1365</v>
      </c>
      <c r="F163">
        <v>106</v>
      </c>
      <c r="G163">
        <v>1061.79</v>
      </c>
      <c r="H163">
        <v>167</v>
      </c>
      <c r="I163">
        <v>177318.93</v>
      </c>
      <c r="J163">
        <v>0</v>
      </c>
      <c r="K163">
        <v>0</v>
      </c>
      <c r="L163">
        <v>88.66</v>
      </c>
      <c r="M163">
        <v>88.66</v>
      </c>
      <c r="N163">
        <v>0</v>
      </c>
      <c r="O163">
        <v>0</v>
      </c>
      <c r="P163">
        <v>177230.27</v>
      </c>
      <c r="Q163">
        <v>0</v>
      </c>
      <c r="R163">
        <v>1</v>
      </c>
    </row>
    <row r="164" spans="1:18" x14ac:dyDescent="0.3">
      <c r="A164" t="s">
        <v>67</v>
      </c>
      <c r="B164" t="s">
        <v>23</v>
      </c>
      <c r="C164" t="s">
        <v>638</v>
      </c>
      <c r="D164" t="s">
        <v>121</v>
      </c>
      <c r="E164" t="s">
        <v>1299</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x14ac:dyDescent="0.3">
      <c r="A165" t="s">
        <v>56</v>
      </c>
      <c r="B165" t="s">
        <v>16</v>
      </c>
      <c r="C165" t="s">
        <v>1009</v>
      </c>
      <c r="D165" t="s">
        <v>72</v>
      </c>
      <c r="E165" t="s">
        <v>1320</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x14ac:dyDescent="0.3">
      <c r="A166" t="s">
        <v>56</v>
      </c>
      <c r="B166" t="s">
        <v>16</v>
      </c>
      <c r="C166" t="s">
        <v>1026</v>
      </c>
      <c r="D166" t="s">
        <v>47</v>
      </c>
      <c r="E166" t="s">
        <v>1334</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x14ac:dyDescent="0.3">
      <c r="A167" t="s">
        <v>56</v>
      </c>
      <c r="B167" t="s">
        <v>16</v>
      </c>
      <c r="C167" t="s">
        <v>903</v>
      </c>
      <c r="D167" t="s">
        <v>58</v>
      </c>
      <c r="E167" t="s">
        <v>1366</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x14ac:dyDescent="0.3">
      <c r="A168" t="s">
        <v>56</v>
      </c>
      <c r="B168" t="s">
        <v>16</v>
      </c>
      <c r="C168" t="s">
        <v>701</v>
      </c>
      <c r="D168" t="s">
        <v>64</v>
      </c>
      <c r="E168" t="s">
        <v>1339</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x14ac:dyDescent="0.3">
      <c r="A169" t="s">
        <v>56</v>
      </c>
      <c r="B169" t="s">
        <v>17</v>
      </c>
      <c r="C169" t="s">
        <v>954</v>
      </c>
      <c r="D169" t="s">
        <v>44</v>
      </c>
      <c r="E169" t="s">
        <v>1355</v>
      </c>
      <c r="F169">
        <v>170</v>
      </c>
      <c r="G169">
        <v>1233.1099999999999</v>
      </c>
      <c r="H169">
        <v>362</v>
      </c>
      <c r="I169">
        <v>446385.81999999989</v>
      </c>
      <c r="J169">
        <v>0</v>
      </c>
      <c r="K169">
        <v>0</v>
      </c>
      <c r="L169">
        <v>223.19</v>
      </c>
      <c r="M169">
        <v>223.19</v>
      </c>
      <c r="N169">
        <v>0</v>
      </c>
      <c r="O169">
        <v>0</v>
      </c>
      <c r="P169">
        <v>446162.62999999989</v>
      </c>
      <c r="Q169">
        <v>0</v>
      </c>
      <c r="R169">
        <v>1</v>
      </c>
    </row>
    <row r="170" spans="1:18" x14ac:dyDescent="0.3">
      <c r="A170" t="s">
        <v>56</v>
      </c>
      <c r="B170" t="s">
        <v>17</v>
      </c>
      <c r="C170" t="s">
        <v>844</v>
      </c>
      <c r="D170" t="s">
        <v>55</v>
      </c>
      <c r="E170" t="s">
        <v>1322</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x14ac:dyDescent="0.3">
      <c r="A171" t="s">
        <v>56</v>
      </c>
      <c r="B171" t="s">
        <v>17</v>
      </c>
      <c r="C171" t="s">
        <v>1043</v>
      </c>
      <c r="D171" t="s">
        <v>98</v>
      </c>
      <c r="E171" t="s">
        <v>1271</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x14ac:dyDescent="0.3">
      <c r="A172" t="s">
        <v>56</v>
      </c>
      <c r="B172" t="s">
        <v>17</v>
      </c>
      <c r="C172" t="s">
        <v>946</v>
      </c>
      <c r="D172" t="s">
        <v>103</v>
      </c>
      <c r="E172" t="s">
        <v>1317</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x14ac:dyDescent="0.3">
      <c r="A173" t="s">
        <v>56</v>
      </c>
      <c r="B173" t="s">
        <v>17</v>
      </c>
      <c r="C173" t="s">
        <v>1070</v>
      </c>
      <c r="D173" t="s">
        <v>139</v>
      </c>
      <c r="E173" t="s">
        <v>1297</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x14ac:dyDescent="0.3">
      <c r="A174" t="s">
        <v>56</v>
      </c>
      <c r="B174" t="s">
        <v>18</v>
      </c>
      <c r="C174" t="s">
        <v>857</v>
      </c>
      <c r="D174" t="s">
        <v>119</v>
      </c>
      <c r="E174" t="s">
        <v>1274</v>
      </c>
      <c r="F174">
        <v>90</v>
      </c>
      <c r="G174">
        <v>1994.02</v>
      </c>
      <c r="H174">
        <v>88</v>
      </c>
      <c r="I174">
        <v>175473.76</v>
      </c>
      <c r="J174">
        <v>0</v>
      </c>
      <c r="K174">
        <v>0</v>
      </c>
      <c r="L174">
        <v>87.74</v>
      </c>
      <c r="M174">
        <v>87.74</v>
      </c>
      <c r="N174">
        <v>0</v>
      </c>
      <c r="O174">
        <v>0</v>
      </c>
      <c r="P174">
        <v>175386.02</v>
      </c>
      <c r="Q174">
        <v>0</v>
      </c>
      <c r="R174">
        <v>1</v>
      </c>
    </row>
    <row r="175" spans="1:18" x14ac:dyDescent="0.3">
      <c r="A175" t="s">
        <v>56</v>
      </c>
      <c r="B175" t="s">
        <v>18</v>
      </c>
      <c r="C175" t="s">
        <v>643</v>
      </c>
      <c r="D175" t="s">
        <v>44</v>
      </c>
      <c r="E175" t="s">
        <v>1321</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x14ac:dyDescent="0.3">
      <c r="A176" t="s">
        <v>56</v>
      </c>
      <c r="B176" t="s">
        <v>19</v>
      </c>
      <c r="C176" t="s">
        <v>806</v>
      </c>
      <c r="D176" t="s">
        <v>64</v>
      </c>
      <c r="E176" t="s">
        <v>1367</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x14ac:dyDescent="0.3">
      <c r="A177" t="s">
        <v>56</v>
      </c>
      <c r="B177" t="s">
        <v>19</v>
      </c>
      <c r="C177" t="s">
        <v>951</v>
      </c>
      <c r="D177" t="s">
        <v>82</v>
      </c>
      <c r="E177" t="s">
        <v>1364</v>
      </c>
      <c r="F177">
        <v>6</v>
      </c>
      <c r="G177">
        <v>643.51</v>
      </c>
      <c r="H177">
        <v>666</v>
      </c>
      <c r="I177">
        <v>428577.66</v>
      </c>
      <c r="J177">
        <v>0</v>
      </c>
      <c r="K177">
        <v>0</v>
      </c>
      <c r="L177">
        <v>214.29</v>
      </c>
      <c r="M177">
        <v>214.29</v>
      </c>
      <c r="N177">
        <v>0</v>
      </c>
      <c r="O177">
        <v>0</v>
      </c>
      <c r="P177">
        <v>428363.37</v>
      </c>
      <c r="Q177">
        <v>0</v>
      </c>
      <c r="R177">
        <v>1</v>
      </c>
    </row>
    <row r="178" spans="1:18" x14ac:dyDescent="0.3">
      <c r="A178" t="s">
        <v>56</v>
      </c>
      <c r="B178" t="s">
        <v>19</v>
      </c>
      <c r="C178" t="s">
        <v>705</v>
      </c>
      <c r="D178" t="s">
        <v>66</v>
      </c>
      <c r="E178" t="s">
        <v>1319</v>
      </c>
      <c r="F178">
        <v>2</v>
      </c>
      <c r="G178">
        <v>648.78</v>
      </c>
      <c r="H178">
        <v>864</v>
      </c>
      <c r="I178">
        <v>560545.91999999993</v>
      </c>
      <c r="J178">
        <v>0</v>
      </c>
      <c r="K178">
        <v>0</v>
      </c>
      <c r="L178">
        <v>280.27</v>
      </c>
      <c r="M178">
        <v>280.27</v>
      </c>
      <c r="N178">
        <v>0</v>
      </c>
      <c r="O178">
        <v>0</v>
      </c>
      <c r="P178">
        <v>560265.64999999991</v>
      </c>
      <c r="Q178">
        <v>0</v>
      </c>
      <c r="R178">
        <v>1</v>
      </c>
    </row>
    <row r="179" spans="1:18" x14ac:dyDescent="0.3">
      <c r="A179" t="s">
        <v>56</v>
      </c>
      <c r="B179" t="s">
        <v>19</v>
      </c>
      <c r="C179" t="s">
        <v>1085</v>
      </c>
      <c r="D179" t="s">
        <v>72</v>
      </c>
      <c r="E179" t="s">
        <v>1368</v>
      </c>
      <c r="F179">
        <v>112</v>
      </c>
      <c r="G179">
        <v>621.70000000000005</v>
      </c>
      <c r="H179">
        <v>562</v>
      </c>
      <c r="I179">
        <v>349395.4</v>
      </c>
      <c r="J179">
        <v>0</v>
      </c>
      <c r="K179">
        <v>0</v>
      </c>
      <c r="L179">
        <v>174.7</v>
      </c>
      <c r="M179">
        <v>174.7</v>
      </c>
      <c r="N179">
        <v>0</v>
      </c>
      <c r="O179">
        <v>0</v>
      </c>
      <c r="P179">
        <v>349220.7</v>
      </c>
      <c r="Q179">
        <v>0</v>
      </c>
      <c r="R179">
        <v>1</v>
      </c>
    </row>
    <row r="180" spans="1:18" x14ac:dyDescent="0.3">
      <c r="A180" t="s">
        <v>56</v>
      </c>
      <c r="B180" t="s">
        <v>19</v>
      </c>
      <c r="C180" t="s">
        <v>683</v>
      </c>
      <c r="D180" t="s">
        <v>165</v>
      </c>
      <c r="E180" t="s">
        <v>1369</v>
      </c>
      <c r="F180">
        <v>8</v>
      </c>
      <c r="G180">
        <v>664.41</v>
      </c>
      <c r="H180">
        <v>319</v>
      </c>
      <c r="I180">
        <v>211946.79</v>
      </c>
      <c r="J180">
        <v>0</v>
      </c>
      <c r="K180">
        <v>0</v>
      </c>
      <c r="L180">
        <v>105.97</v>
      </c>
      <c r="M180">
        <v>105.97</v>
      </c>
      <c r="N180">
        <v>0</v>
      </c>
      <c r="O180">
        <v>0</v>
      </c>
      <c r="P180">
        <v>211840.82</v>
      </c>
      <c r="Q180">
        <v>0</v>
      </c>
      <c r="R180">
        <v>1</v>
      </c>
    </row>
    <row r="181" spans="1:18" x14ac:dyDescent="0.3">
      <c r="A181" t="s">
        <v>56</v>
      </c>
      <c r="B181" t="s">
        <v>19</v>
      </c>
      <c r="C181" t="s">
        <v>854</v>
      </c>
      <c r="D181" t="s">
        <v>52</v>
      </c>
      <c r="E181" t="s">
        <v>1313</v>
      </c>
      <c r="F181">
        <v>134</v>
      </c>
      <c r="G181">
        <v>664.52</v>
      </c>
      <c r="H181">
        <v>655</v>
      </c>
      <c r="I181">
        <v>435260.6</v>
      </c>
      <c r="J181">
        <v>0</v>
      </c>
      <c r="K181">
        <v>0</v>
      </c>
      <c r="L181">
        <v>217.63</v>
      </c>
      <c r="M181">
        <v>217.63</v>
      </c>
      <c r="N181">
        <v>0</v>
      </c>
      <c r="O181">
        <v>0</v>
      </c>
      <c r="P181">
        <v>435042.97</v>
      </c>
      <c r="Q181">
        <v>0</v>
      </c>
      <c r="R181">
        <v>1</v>
      </c>
    </row>
    <row r="182" spans="1:18" x14ac:dyDescent="0.3">
      <c r="A182" t="s">
        <v>56</v>
      </c>
      <c r="B182" t="s">
        <v>20</v>
      </c>
      <c r="C182" t="s">
        <v>1032</v>
      </c>
      <c r="D182" t="s">
        <v>165</v>
      </c>
      <c r="E182" t="s">
        <v>1295</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x14ac:dyDescent="0.3">
      <c r="A183" t="s">
        <v>56</v>
      </c>
      <c r="B183" t="s">
        <v>20</v>
      </c>
      <c r="C183" t="s">
        <v>776</v>
      </c>
      <c r="D183" t="s">
        <v>119</v>
      </c>
      <c r="E183" t="s">
        <v>1340</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x14ac:dyDescent="0.3">
      <c r="A184" t="s">
        <v>56</v>
      </c>
      <c r="B184" t="s">
        <v>20</v>
      </c>
      <c r="C184" t="s">
        <v>1028</v>
      </c>
      <c r="D184" t="s">
        <v>139</v>
      </c>
      <c r="E184" t="s">
        <v>1306</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x14ac:dyDescent="0.3">
      <c r="A185" t="s">
        <v>56</v>
      </c>
      <c r="B185" t="s">
        <v>21</v>
      </c>
      <c r="C185" t="s">
        <v>1056</v>
      </c>
      <c r="D185" t="s">
        <v>165</v>
      </c>
      <c r="E185" t="s">
        <v>1302</v>
      </c>
      <c r="F185">
        <v>135</v>
      </c>
      <c r="G185">
        <v>231.88</v>
      </c>
      <c r="H185">
        <v>235</v>
      </c>
      <c r="I185">
        <v>54491.8</v>
      </c>
      <c r="J185">
        <v>0</v>
      </c>
      <c r="K185">
        <v>0</v>
      </c>
      <c r="L185">
        <v>27.25</v>
      </c>
      <c r="M185">
        <v>27.25</v>
      </c>
      <c r="N185">
        <v>0</v>
      </c>
      <c r="O185">
        <v>0</v>
      </c>
      <c r="P185">
        <v>54464.55</v>
      </c>
      <c r="Q185">
        <v>0</v>
      </c>
      <c r="R185">
        <v>1</v>
      </c>
    </row>
    <row r="186" spans="1:18" x14ac:dyDescent="0.3">
      <c r="A186" t="s">
        <v>56</v>
      </c>
      <c r="B186" t="s">
        <v>21</v>
      </c>
      <c r="C186" t="s">
        <v>691</v>
      </c>
      <c r="D186" t="s">
        <v>64</v>
      </c>
      <c r="E186" t="s">
        <v>1330</v>
      </c>
      <c r="F186">
        <v>36</v>
      </c>
      <c r="G186">
        <v>237.07</v>
      </c>
      <c r="H186">
        <v>198</v>
      </c>
      <c r="I186">
        <v>46939.86</v>
      </c>
      <c r="J186">
        <v>0</v>
      </c>
      <c r="K186">
        <v>0</v>
      </c>
      <c r="L186">
        <v>23.47</v>
      </c>
      <c r="M186">
        <v>23.47</v>
      </c>
      <c r="N186">
        <v>0</v>
      </c>
      <c r="O186">
        <v>0</v>
      </c>
      <c r="P186">
        <v>46916.39</v>
      </c>
      <c r="Q186">
        <v>0</v>
      </c>
      <c r="R186">
        <v>1</v>
      </c>
    </row>
    <row r="187" spans="1:18" x14ac:dyDescent="0.3">
      <c r="A187" t="s">
        <v>56</v>
      </c>
      <c r="B187" t="s">
        <v>21</v>
      </c>
      <c r="C187" t="s">
        <v>978</v>
      </c>
      <c r="D187" t="s">
        <v>64</v>
      </c>
      <c r="E187" t="s">
        <v>1336</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x14ac:dyDescent="0.3">
      <c r="A188" t="s">
        <v>56</v>
      </c>
      <c r="B188" t="s">
        <v>22</v>
      </c>
      <c r="C188" t="s">
        <v>611</v>
      </c>
      <c r="D188" t="s">
        <v>187</v>
      </c>
      <c r="E188" t="s">
        <v>1337</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x14ac:dyDescent="0.3">
      <c r="A189" t="s">
        <v>56</v>
      </c>
      <c r="B189" t="s">
        <v>22</v>
      </c>
      <c r="C189" t="s">
        <v>950</v>
      </c>
      <c r="D189" t="s">
        <v>121</v>
      </c>
      <c r="E189" t="s">
        <v>1271</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x14ac:dyDescent="0.3">
      <c r="A190" t="s">
        <v>56</v>
      </c>
      <c r="B190" t="s">
        <v>22</v>
      </c>
      <c r="C190" t="s">
        <v>928</v>
      </c>
      <c r="D190" t="s">
        <v>82</v>
      </c>
      <c r="E190" t="s">
        <v>1302</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x14ac:dyDescent="0.3">
      <c r="A191" t="s">
        <v>56</v>
      </c>
      <c r="B191" t="s">
        <v>23</v>
      </c>
      <c r="C191" t="s">
        <v>979</v>
      </c>
      <c r="D191" t="s">
        <v>100</v>
      </c>
      <c r="E191" t="s">
        <v>1303</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x14ac:dyDescent="0.3">
      <c r="A192" t="s">
        <v>56</v>
      </c>
      <c r="B192" t="s">
        <v>23</v>
      </c>
      <c r="C192" t="s">
        <v>821</v>
      </c>
      <c r="D192" t="s">
        <v>165</v>
      </c>
      <c r="E192" t="s">
        <v>1318</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x14ac:dyDescent="0.3">
      <c r="A193" t="s">
        <v>53</v>
      </c>
      <c r="B193" t="s">
        <v>17</v>
      </c>
      <c r="C193" t="s">
        <v>968</v>
      </c>
      <c r="D193" t="s">
        <v>55</v>
      </c>
      <c r="E193" t="s">
        <v>1269</v>
      </c>
      <c r="F193">
        <v>69</v>
      </c>
      <c r="G193">
        <v>1196.23</v>
      </c>
      <c r="H193">
        <v>726</v>
      </c>
      <c r="I193">
        <v>868462.98</v>
      </c>
      <c r="J193">
        <v>0</v>
      </c>
      <c r="K193">
        <v>0</v>
      </c>
      <c r="L193">
        <v>434.23</v>
      </c>
      <c r="M193">
        <v>434.23</v>
      </c>
      <c r="N193">
        <v>0</v>
      </c>
      <c r="O193">
        <v>0</v>
      </c>
      <c r="P193">
        <v>868028.75</v>
      </c>
      <c r="Q193">
        <v>0</v>
      </c>
      <c r="R193">
        <v>1</v>
      </c>
    </row>
    <row r="194" spans="1:18" x14ac:dyDescent="0.3">
      <c r="A194" t="s">
        <v>53</v>
      </c>
      <c r="B194" t="s">
        <v>18</v>
      </c>
      <c r="C194" t="s">
        <v>818</v>
      </c>
      <c r="D194" t="s">
        <v>84</v>
      </c>
      <c r="E194" t="s">
        <v>1370</v>
      </c>
      <c r="F194">
        <v>161</v>
      </c>
      <c r="G194">
        <v>2054.48</v>
      </c>
      <c r="H194">
        <v>382</v>
      </c>
      <c r="I194">
        <v>784811.36</v>
      </c>
      <c r="J194">
        <v>0</v>
      </c>
      <c r="K194">
        <v>0</v>
      </c>
      <c r="L194">
        <v>392.41</v>
      </c>
      <c r="M194">
        <v>392.41</v>
      </c>
      <c r="N194">
        <v>0</v>
      </c>
      <c r="O194">
        <v>0</v>
      </c>
      <c r="P194">
        <v>784418.95</v>
      </c>
      <c r="Q194">
        <v>0</v>
      </c>
      <c r="R194">
        <v>1</v>
      </c>
    </row>
    <row r="195" spans="1:18" x14ac:dyDescent="0.3">
      <c r="A195" t="s">
        <v>53</v>
      </c>
      <c r="B195" t="s">
        <v>18</v>
      </c>
      <c r="C195" t="s">
        <v>884</v>
      </c>
      <c r="D195" t="s">
        <v>55</v>
      </c>
      <c r="E195" t="s">
        <v>1277</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x14ac:dyDescent="0.3">
      <c r="A196" t="s">
        <v>53</v>
      </c>
      <c r="B196" t="s">
        <v>18</v>
      </c>
      <c r="C196" t="s">
        <v>665</v>
      </c>
      <c r="D196" t="s">
        <v>77</v>
      </c>
      <c r="E196" t="s">
        <v>1314</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x14ac:dyDescent="0.3">
      <c r="A197" t="s">
        <v>53</v>
      </c>
      <c r="B197" t="s">
        <v>19</v>
      </c>
      <c r="C197" t="s">
        <v>1010</v>
      </c>
      <c r="D197" t="s">
        <v>119</v>
      </c>
      <c r="E197" t="s">
        <v>1300</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x14ac:dyDescent="0.3">
      <c r="A198" t="s">
        <v>53</v>
      </c>
      <c r="B198" t="s">
        <v>19</v>
      </c>
      <c r="C198" t="s">
        <v>988</v>
      </c>
      <c r="D198" t="s">
        <v>187</v>
      </c>
      <c r="E198" t="s">
        <v>1371</v>
      </c>
      <c r="F198">
        <v>13</v>
      </c>
      <c r="G198">
        <v>627.29999999999995</v>
      </c>
      <c r="H198">
        <v>906</v>
      </c>
      <c r="I198">
        <v>568333.79999999993</v>
      </c>
      <c r="J198">
        <v>0</v>
      </c>
      <c r="K198">
        <v>0</v>
      </c>
      <c r="L198">
        <v>284.17</v>
      </c>
      <c r="M198">
        <v>284.17</v>
      </c>
      <c r="N198">
        <v>0</v>
      </c>
      <c r="O198">
        <v>0</v>
      </c>
      <c r="P198">
        <v>568049.62999999989</v>
      </c>
      <c r="Q198">
        <v>0</v>
      </c>
      <c r="R198">
        <v>1</v>
      </c>
    </row>
    <row r="199" spans="1:18" x14ac:dyDescent="0.3">
      <c r="A199" t="s">
        <v>53</v>
      </c>
      <c r="B199" t="s">
        <v>19</v>
      </c>
      <c r="C199" t="s">
        <v>994</v>
      </c>
      <c r="D199" t="s">
        <v>58</v>
      </c>
      <c r="E199" t="s">
        <v>1326</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x14ac:dyDescent="0.3">
      <c r="A200" t="s">
        <v>53</v>
      </c>
      <c r="B200" t="s">
        <v>19</v>
      </c>
      <c r="C200" t="s">
        <v>677</v>
      </c>
      <c r="D200" t="s">
        <v>50</v>
      </c>
      <c r="E200" t="s">
        <v>1365</v>
      </c>
      <c r="F200">
        <v>106</v>
      </c>
      <c r="G200">
        <v>667.06</v>
      </c>
      <c r="H200">
        <v>562</v>
      </c>
      <c r="I200">
        <v>374887.72</v>
      </c>
      <c r="J200">
        <v>0</v>
      </c>
      <c r="K200">
        <v>0</v>
      </c>
      <c r="L200">
        <v>187.44</v>
      </c>
      <c r="M200">
        <v>187.44</v>
      </c>
      <c r="N200">
        <v>0</v>
      </c>
      <c r="O200">
        <v>0</v>
      </c>
      <c r="P200">
        <v>374700.28</v>
      </c>
      <c r="Q200">
        <v>0</v>
      </c>
      <c r="R200">
        <v>1</v>
      </c>
    </row>
    <row r="201" spans="1:18" x14ac:dyDescent="0.3">
      <c r="A201" t="s">
        <v>53</v>
      </c>
      <c r="B201" t="s">
        <v>20</v>
      </c>
      <c r="C201" t="s">
        <v>838</v>
      </c>
      <c r="D201" t="s">
        <v>66</v>
      </c>
      <c r="E201" t="s">
        <v>1361</v>
      </c>
      <c r="F201">
        <v>91</v>
      </c>
      <c r="G201">
        <v>232.36</v>
      </c>
      <c r="H201">
        <v>91</v>
      </c>
      <c r="I201">
        <v>21144.76</v>
      </c>
      <c r="J201">
        <v>0</v>
      </c>
      <c r="K201">
        <v>0</v>
      </c>
      <c r="L201">
        <v>10.57</v>
      </c>
      <c r="M201">
        <v>10.57</v>
      </c>
      <c r="N201">
        <v>0</v>
      </c>
      <c r="O201">
        <v>0</v>
      </c>
      <c r="P201">
        <v>21134.19</v>
      </c>
      <c r="Q201">
        <v>0</v>
      </c>
      <c r="R201">
        <v>1</v>
      </c>
    </row>
    <row r="202" spans="1:18" x14ac:dyDescent="0.3">
      <c r="A202" t="s">
        <v>53</v>
      </c>
      <c r="B202" t="s">
        <v>20</v>
      </c>
      <c r="C202" t="s">
        <v>871</v>
      </c>
      <c r="D202" t="s">
        <v>162</v>
      </c>
      <c r="E202" t="s">
        <v>1362</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x14ac:dyDescent="0.3">
      <c r="A203" t="s">
        <v>53</v>
      </c>
      <c r="B203" t="s">
        <v>20</v>
      </c>
      <c r="C203" t="s">
        <v>736</v>
      </c>
      <c r="D203" t="s">
        <v>44</v>
      </c>
      <c r="E203" t="s">
        <v>1372</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x14ac:dyDescent="0.3">
      <c r="A204" t="s">
        <v>53</v>
      </c>
      <c r="B204" t="s">
        <v>20</v>
      </c>
      <c r="C204" t="s">
        <v>732</v>
      </c>
      <c r="D204" t="s">
        <v>121</v>
      </c>
      <c r="E204" t="s">
        <v>1335</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x14ac:dyDescent="0.3">
      <c r="A205" t="s">
        <v>53</v>
      </c>
      <c r="B205" t="s">
        <v>20</v>
      </c>
      <c r="C205" t="s">
        <v>600</v>
      </c>
      <c r="D205" t="s">
        <v>119</v>
      </c>
      <c r="E205" t="s">
        <v>1319</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x14ac:dyDescent="0.3">
      <c r="A206" t="s">
        <v>53</v>
      </c>
      <c r="B206" t="s">
        <v>21</v>
      </c>
      <c r="C206" t="s">
        <v>664</v>
      </c>
      <c r="D206" t="s">
        <v>79</v>
      </c>
      <c r="E206" t="s">
        <v>1351</v>
      </c>
      <c r="F206">
        <v>104</v>
      </c>
      <c r="G206">
        <v>240.8</v>
      </c>
      <c r="H206">
        <v>999</v>
      </c>
      <c r="I206">
        <v>240559.2</v>
      </c>
      <c r="J206">
        <v>0</v>
      </c>
      <c r="K206">
        <v>0</v>
      </c>
      <c r="L206">
        <v>120.28</v>
      </c>
      <c r="M206">
        <v>120.28</v>
      </c>
      <c r="N206">
        <v>0</v>
      </c>
      <c r="O206">
        <v>0</v>
      </c>
      <c r="P206">
        <v>240438.92</v>
      </c>
      <c r="Q206">
        <v>0</v>
      </c>
      <c r="R206">
        <v>1</v>
      </c>
    </row>
    <row r="207" spans="1:18" x14ac:dyDescent="0.3">
      <c r="A207" t="s">
        <v>53</v>
      </c>
      <c r="B207" t="s">
        <v>21</v>
      </c>
      <c r="C207" t="s">
        <v>907</v>
      </c>
      <c r="D207" t="s">
        <v>139</v>
      </c>
      <c r="E207" t="s">
        <v>1373</v>
      </c>
      <c r="F207">
        <v>118</v>
      </c>
      <c r="G207">
        <v>235.05</v>
      </c>
      <c r="H207">
        <v>222</v>
      </c>
      <c r="I207">
        <v>52181.100000000013</v>
      </c>
      <c r="J207">
        <v>0</v>
      </c>
      <c r="K207">
        <v>0</v>
      </c>
      <c r="L207">
        <v>26.09</v>
      </c>
      <c r="M207">
        <v>26.09</v>
      </c>
      <c r="N207">
        <v>0</v>
      </c>
      <c r="O207">
        <v>0</v>
      </c>
      <c r="P207">
        <v>52155.010000000009</v>
      </c>
      <c r="Q207">
        <v>0</v>
      </c>
      <c r="R207">
        <v>1</v>
      </c>
    </row>
    <row r="208" spans="1:18" x14ac:dyDescent="0.3">
      <c r="A208" t="s">
        <v>53</v>
      </c>
      <c r="B208" t="s">
        <v>21</v>
      </c>
      <c r="C208" t="s">
        <v>659</v>
      </c>
      <c r="D208" t="s">
        <v>133</v>
      </c>
      <c r="E208" t="s">
        <v>1281</v>
      </c>
      <c r="F208">
        <v>169</v>
      </c>
      <c r="G208">
        <v>231.98</v>
      </c>
      <c r="H208">
        <v>354</v>
      </c>
      <c r="I208">
        <v>82120.92</v>
      </c>
      <c r="J208">
        <v>0</v>
      </c>
      <c r="K208">
        <v>0</v>
      </c>
      <c r="L208">
        <v>41.06</v>
      </c>
      <c r="M208">
        <v>41.06</v>
      </c>
      <c r="N208">
        <v>0</v>
      </c>
      <c r="O208">
        <v>0</v>
      </c>
      <c r="P208">
        <v>82079.86</v>
      </c>
      <c r="Q208">
        <v>0</v>
      </c>
      <c r="R208">
        <v>1</v>
      </c>
    </row>
    <row r="209" spans="1:18" x14ac:dyDescent="0.3">
      <c r="A209" t="s">
        <v>53</v>
      </c>
      <c r="B209" t="s">
        <v>21</v>
      </c>
      <c r="C209" t="s">
        <v>1079</v>
      </c>
      <c r="D209" t="s">
        <v>50</v>
      </c>
      <c r="E209" t="s">
        <v>1368</v>
      </c>
      <c r="F209">
        <v>112</v>
      </c>
      <c r="G209">
        <v>235.57</v>
      </c>
      <c r="H209">
        <v>814</v>
      </c>
      <c r="I209">
        <v>191753.98</v>
      </c>
      <c r="J209">
        <v>0</v>
      </c>
      <c r="K209">
        <v>0</v>
      </c>
      <c r="L209">
        <v>95.88</v>
      </c>
      <c r="M209">
        <v>95.88</v>
      </c>
      <c r="N209">
        <v>0</v>
      </c>
      <c r="O209">
        <v>0</v>
      </c>
      <c r="P209">
        <v>191658.1</v>
      </c>
      <c r="Q209">
        <v>0</v>
      </c>
      <c r="R209">
        <v>1</v>
      </c>
    </row>
    <row r="210" spans="1:18" x14ac:dyDescent="0.3">
      <c r="A210" t="s">
        <v>53</v>
      </c>
      <c r="B210" t="s">
        <v>21</v>
      </c>
      <c r="C210" t="s">
        <v>672</v>
      </c>
      <c r="D210" t="s">
        <v>60</v>
      </c>
      <c r="E210" t="s">
        <v>1329</v>
      </c>
      <c r="F210">
        <v>14</v>
      </c>
      <c r="G210">
        <v>246.09</v>
      </c>
      <c r="H210">
        <v>509</v>
      </c>
      <c r="I210">
        <v>125259.81</v>
      </c>
      <c r="J210">
        <v>0</v>
      </c>
      <c r="K210">
        <v>0</v>
      </c>
      <c r="L210">
        <v>62.63</v>
      </c>
      <c r="M210">
        <v>62.63</v>
      </c>
      <c r="N210">
        <v>0</v>
      </c>
      <c r="O210">
        <v>0</v>
      </c>
      <c r="P210">
        <v>125197.18</v>
      </c>
      <c r="Q210">
        <v>0</v>
      </c>
      <c r="R210">
        <v>1</v>
      </c>
    </row>
    <row r="211" spans="1:18" x14ac:dyDescent="0.3">
      <c r="A211" t="s">
        <v>53</v>
      </c>
      <c r="B211" t="s">
        <v>21</v>
      </c>
      <c r="C211" t="s">
        <v>809</v>
      </c>
      <c r="D211" t="s">
        <v>103</v>
      </c>
      <c r="E211" t="s">
        <v>1374</v>
      </c>
      <c r="F211">
        <v>113</v>
      </c>
      <c r="G211">
        <v>244.94</v>
      </c>
      <c r="H211">
        <v>972</v>
      </c>
      <c r="I211">
        <v>238081.68</v>
      </c>
      <c r="J211">
        <v>0</v>
      </c>
      <c r="K211">
        <v>0</v>
      </c>
      <c r="L211">
        <v>119.04</v>
      </c>
      <c r="M211">
        <v>119.04</v>
      </c>
      <c r="N211">
        <v>0</v>
      </c>
      <c r="O211">
        <v>0</v>
      </c>
      <c r="P211">
        <v>237962.64</v>
      </c>
      <c r="Q211">
        <v>0</v>
      </c>
      <c r="R211">
        <v>1</v>
      </c>
    </row>
    <row r="212" spans="1:18" x14ac:dyDescent="0.3">
      <c r="A212" t="s">
        <v>53</v>
      </c>
      <c r="B212" t="s">
        <v>22</v>
      </c>
      <c r="C212" t="s">
        <v>619</v>
      </c>
      <c r="D212" t="s">
        <v>70</v>
      </c>
      <c r="E212" t="s">
        <v>1334</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x14ac:dyDescent="0.3">
      <c r="A213" t="s">
        <v>53</v>
      </c>
      <c r="B213" t="s">
        <v>22</v>
      </c>
      <c r="C213" t="s">
        <v>860</v>
      </c>
      <c r="D213" t="s">
        <v>103</v>
      </c>
      <c r="E213" t="s">
        <v>1368</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x14ac:dyDescent="0.3">
      <c r="A214" t="s">
        <v>53</v>
      </c>
      <c r="B214" t="s">
        <v>23</v>
      </c>
      <c r="C214" t="s">
        <v>790</v>
      </c>
      <c r="D214" t="s">
        <v>47</v>
      </c>
      <c r="E214" t="s">
        <v>1305</v>
      </c>
      <c r="F214">
        <v>83</v>
      </c>
      <c r="G214">
        <v>991.56</v>
      </c>
      <c r="H214">
        <v>223</v>
      </c>
      <c r="I214">
        <v>221117.88</v>
      </c>
      <c r="J214">
        <v>0</v>
      </c>
      <c r="K214">
        <v>0</v>
      </c>
      <c r="L214">
        <v>110.56</v>
      </c>
      <c r="M214">
        <v>110.56</v>
      </c>
      <c r="N214">
        <v>0</v>
      </c>
      <c r="O214">
        <v>0</v>
      </c>
      <c r="P214">
        <v>221007.32</v>
      </c>
      <c r="Q214">
        <v>0</v>
      </c>
      <c r="R214">
        <v>1</v>
      </c>
    </row>
    <row r="215" spans="1:18" x14ac:dyDescent="0.3">
      <c r="A215" t="s">
        <v>53</v>
      </c>
      <c r="B215" t="s">
        <v>23</v>
      </c>
      <c r="C215" t="s">
        <v>1076</v>
      </c>
      <c r="D215" t="s">
        <v>139</v>
      </c>
      <c r="E215" t="s">
        <v>1289</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x14ac:dyDescent="0.3">
      <c r="A216" t="s">
        <v>53</v>
      </c>
      <c r="B216" t="s">
        <v>23</v>
      </c>
      <c r="C216" t="s">
        <v>744</v>
      </c>
      <c r="D216" t="s">
        <v>47</v>
      </c>
      <c r="E216" t="s">
        <v>1333</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x14ac:dyDescent="0.3">
      <c r="A217" t="s">
        <v>109</v>
      </c>
      <c r="B217" t="s">
        <v>16</v>
      </c>
      <c r="C217" t="s">
        <v>1075</v>
      </c>
      <c r="D217" t="s">
        <v>72</v>
      </c>
      <c r="E217" t="s">
        <v>1302</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x14ac:dyDescent="0.3">
      <c r="A218" t="s">
        <v>109</v>
      </c>
      <c r="B218" t="s">
        <v>16</v>
      </c>
      <c r="C218" t="s">
        <v>845</v>
      </c>
      <c r="D218" t="s">
        <v>60</v>
      </c>
      <c r="E218" t="s">
        <v>1314</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x14ac:dyDescent="0.3">
      <c r="A219" t="s">
        <v>109</v>
      </c>
      <c r="B219" t="s">
        <v>17</v>
      </c>
      <c r="C219" t="s">
        <v>985</v>
      </c>
      <c r="D219" t="s">
        <v>82</v>
      </c>
      <c r="E219" t="s">
        <v>1375</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x14ac:dyDescent="0.3">
      <c r="A220" t="s">
        <v>109</v>
      </c>
      <c r="B220" t="s">
        <v>17</v>
      </c>
      <c r="C220" t="s">
        <v>616</v>
      </c>
      <c r="D220" t="s">
        <v>72</v>
      </c>
      <c r="E220" t="s">
        <v>1375</v>
      </c>
      <c r="F220">
        <v>101</v>
      </c>
      <c r="G220">
        <v>1249.6300000000001</v>
      </c>
      <c r="H220">
        <v>643</v>
      </c>
      <c r="I220">
        <v>803512.09000000008</v>
      </c>
      <c r="J220">
        <v>0</v>
      </c>
      <c r="K220">
        <v>0</v>
      </c>
      <c r="L220">
        <v>401.76</v>
      </c>
      <c r="M220">
        <v>401.76</v>
      </c>
      <c r="N220">
        <v>0</v>
      </c>
      <c r="O220">
        <v>0</v>
      </c>
      <c r="P220">
        <v>803110.33000000007</v>
      </c>
      <c r="Q220">
        <v>0</v>
      </c>
      <c r="R220">
        <v>1</v>
      </c>
    </row>
    <row r="221" spans="1:18" x14ac:dyDescent="0.3">
      <c r="A221" t="s">
        <v>109</v>
      </c>
      <c r="B221" t="s">
        <v>18</v>
      </c>
      <c r="C221" t="s">
        <v>771</v>
      </c>
      <c r="D221" t="s">
        <v>100</v>
      </c>
      <c r="E221" t="s">
        <v>1338</v>
      </c>
      <c r="F221">
        <v>94</v>
      </c>
      <c r="G221">
        <v>1989.4</v>
      </c>
      <c r="H221">
        <v>641</v>
      </c>
      <c r="I221">
        <v>1275205.3999999999</v>
      </c>
      <c r="J221">
        <v>0</v>
      </c>
      <c r="K221">
        <v>0</v>
      </c>
      <c r="L221">
        <v>637.6</v>
      </c>
      <c r="M221">
        <v>637.6</v>
      </c>
      <c r="N221">
        <v>0</v>
      </c>
      <c r="O221">
        <v>0</v>
      </c>
      <c r="P221">
        <v>1274567.8</v>
      </c>
      <c r="Q221">
        <v>0</v>
      </c>
      <c r="R221">
        <v>1</v>
      </c>
    </row>
    <row r="222" spans="1:18" x14ac:dyDescent="0.3">
      <c r="A222" t="s">
        <v>109</v>
      </c>
      <c r="B222" t="s">
        <v>18</v>
      </c>
      <c r="C222" t="s">
        <v>811</v>
      </c>
      <c r="D222" t="s">
        <v>58</v>
      </c>
      <c r="E222" t="s">
        <v>1292</v>
      </c>
      <c r="F222">
        <v>164</v>
      </c>
      <c r="G222">
        <v>2219.63</v>
      </c>
      <c r="H222">
        <v>504</v>
      </c>
      <c r="I222">
        <v>1118693.52</v>
      </c>
      <c r="J222">
        <v>0</v>
      </c>
      <c r="K222">
        <v>0</v>
      </c>
      <c r="L222">
        <v>559.35</v>
      </c>
      <c r="M222">
        <v>559.35</v>
      </c>
      <c r="N222">
        <v>0</v>
      </c>
      <c r="O222">
        <v>0</v>
      </c>
      <c r="P222">
        <v>1118134.17</v>
      </c>
      <c r="Q222">
        <v>0</v>
      </c>
      <c r="R222">
        <v>1</v>
      </c>
    </row>
    <row r="223" spans="1:18" x14ac:dyDescent="0.3">
      <c r="A223" t="s">
        <v>109</v>
      </c>
      <c r="B223" t="s">
        <v>18</v>
      </c>
      <c r="C223" t="s">
        <v>843</v>
      </c>
      <c r="D223" t="s">
        <v>103</v>
      </c>
      <c r="E223" t="s">
        <v>1356</v>
      </c>
      <c r="F223">
        <v>43</v>
      </c>
      <c r="G223">
        <v>2246.29</v>
      </c>
      <c r="H223">
        <v>546</v>
      </c>
      <c r="I223">
        <v>1226474.3400000001</v>
      </c>
      <c r="J223">
        <v>0</v>
      </c>
      <c r="K223">
        <v>0</v>
      </c>
      <c r="L223">
        <v>613.24</v>
      </c>
      <c r="M223">
        <v>613.24</v>
      </c>
      <c r="N223">
        <v>0</v>
      </c>
      <c r="O223">
        <v>0</v>
      </c>
      <c r="P223">
        <v>1225861.1000000001</v>
      </c>
      <c r="Q223">
        <v>0</v>
      </c>
      <c r="R223">
        <v>1</v>
      </c>
    </row>
    <row r="224" spans="1:18" x14ac:dyDescent="0.3">
      <c r="A224" t="s">
        <v>109</v>
      </c>
      <c r="B224" t="s">
        <v>18</v>
      </c>
      <c r="C224" t="s">
        <v>655</v>
      </c>
      <c r="D224" t="s">
        <v>103</v>
      </c>
      <c r="E224" t="s">
        <v>1277</v>
      </c>
      <c r="F224">
        <v>58</v>
      </c>
      <c r="G224">
        <v>2218.42</v>
      </c>
      <c r="H224">
        <v>258</v>
      </c>
      <c r="I224">
        <v>572352.36</v>
      </c>
      <c r="J224">
        <v>0</v>
      </c>
      <c r="K224">
        <v>0</v>
      </c>
      <c r="L224">
        <v>286.18</v>
      </c>
      <c r="M224">
        <v>286.18</v>
      </c>
      <c r="N224">
        <v>0</v>
      </c>
      <c r="O224">
        <v>0</v>
      </c>
      <c r="P224">
        <v>572066.17999999993</v>
      </c>
      <c r="Q224">
        <v>0</v>
      </c>
      <c r="R224">
        <v>1</v>
      </c>
    </row>
    <row r="225" spans="1:18" x14ac:dyDescent="0.3">
      <c r="A225" t="s">
        <v>109</v>
      </c>
      <c r="B225" t="s">
        <v>18</v>
      </c>
      <c r="C225" t="s">
        <v>731</v>
      </c>
      <c r="D225" t="s">
        <v>79</v>
      </c>
      <c r="E225" t="s">
        <v>1344</v>
      </c>
      <c r="F225">
        <v>157</v>
      </c>
      <c r="G225">
        <v>2151.77</v>
      </c>
      <c r="H225">
        <v>206</v>
      </c>
      <c r="I225">
        <v>443264.62</v>
      </c>
      <c r="J225">
        <v>0</v>
      </c>
      <c r="K225">
        <v>0</v>
      </c>
      <c r="L225">
        <v>221.63</v>
      </c>
      <c r="M225">
        <v>221.63</v>
      </c>
      <c r="N225">
        <v>0</v>
      </c>
      <c r="O225">
        <v>0</v>
      </c>
      <c r="P225">
        <v>443042.99</v>
      </c>
      <c r="Q225">
        <v>0</v>
      </c>
      <c r="R225">
        <v>1</v>
      </c>
    </row>
    <row r="226" spans="1:18" x14ac:dyDescent="0.3">
      <c r="A226" t="s">
        <v>109</v>
      </c>
      <c r="B226" t="s">
        <v>18</v>
      </c>
      <c r="C226" t="s">
        <v>1027</v>
      </c>
      <c r="D226" t="s">
        <v>149</v>
      </c>
      <c r="E226" t="s">
        <v>1376</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x14ac:dyDescent="0.3">
      <c r="A227" t="s">
        <v>109</v>
      </c>
      <c r="B227" t="s">
        <v>19</v>
      </c>
      <c r="C227" t="s">
        <v>697</v>
      </c>
      <c r="D227" t="s">
        <v>72</v>
      </c>
      <c r="E227" t="s">
        <v>1372</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x14ac:dyDescent="0.3">
      <c r="A228" t="s">
        <v>109</v>
      </c>
      <c r="B228" t="s">
        <v>19</v>
      </c>
      <c r="C228" t="s">
        <v>1068</v>
      </c>
      <c r="D228" t="s">
        <v>47</v>
      </c>
      <c r="E228" t="s">
        <v>1272</v>
      </c>
      <c r="F228">
        <v>17</v>
      </c>
      <c r="G228">
        <v>644.21</v>
      </c>
      <c r="H228">
        <v>345</v>
      </c>
      <c r="I228">
        <v>222252.45</v>
      </c>
      <c r="J228">
        <v>0</v>
      </c>
      <c r="K228">
        <v>0</v>
      </c>
      <c r="L228">
        <v>111.13</v>
      </c>
      <c r="M228">
        <v>111.13</v>
      </c>
      <c r="N228">
        <v>0</v>
      </c>
      <c r="O228">
        <v>0</v>
      </c>
      <c r="P228">
        <v>222141.32</v>
      </c>
      <c r="Q228">
        <v>0</v>
      </c>
      <c r="R228">
        <v>1</v>
      </c>
    </row>
    <row r="229" spans="1:18" x14ac:dyDescent="0.3">
      <c r="A229" t="s">
        <v>109</v>
      </c>
      <c r="B229" t="s">
        <v>20</v>
      </c>
      <c r="C229" t="s">
        <v>863</v>
      </c>
      <c r="D229" t="s">
        <v>98</v>
      </c>
      <c r="E229" t="s">
        <v>1377</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x14ac:dyDescent="0.3">
      <c r="A230" t="s">
        <v>109</v>
      </c>
      <c r="B230" t="s">
        <v>21</v>
      </c>
      <c r="C230" t="s">
        <v>858</v>
      </c>
      <c r="D230" t="s">
        <v>165</v>
      </c>
      <c r="E230" t="s">
        <v>1342</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x14ac:dyDescent="0.3">
      <c r="A231" t="s">
        <v>109</v>
      </c>
      <c r="B231" t="s">
        <v>21</v>
      </c>
      <c r="C231" t="s">
        <v>971</v>
      </c>
      <c r="D231" t="s">
        <v>119</v>
      </c>
      <c r="E231" t="s">
        <v>1378</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x14ac:dyDescent="0.3">
      <c r="A232" t="s">
        <v>109</v>
      </c>
      <c r="B232" t="s">
        <v>21</v>
      </c>
      <c r="C232" t="s">
        <v>814</v>
      </c>
      <c r="D232" t="s">
        <v>139</v>
      </c>
      <c r="E232" t="s">
        <v>1379</v>
      </c>
      <c r="F232">
        <v>22</v>
      </c>
      <c r="G232">
        <v>227.67</v>
      </c>
      <c r="H232">
        <v>707</v>
      </c>
      <c r="I232">
        <v>160962.69</v>
      </c>
      <c r="J232">
        <v>0</v>
      </c>
      <c r="K232">
        <v>0</v>
      </c>
      <c r="L232">
        <v>80.48</v>
      </c>
      <c r="M232">
        <v>80.48</v>
      </c>
      <c r="N232">
        <v>0</v>
      </c>
      <c r="O232">
        <v>0</v>
      </c>
      <c r="P232">
        <v>160882.21</v>
      </c>
      <c r="Q232">
        <v>0</v>
      </c>
      <c r="R232">
        <v>1</v>
      </c>
    </row>
    <row r="233" spans="1:18" x14ac:dyDescent="0.3">
      <c r="A233" t="s">
        <v>109</v>
      </c>
      <c r="B233" t="s">
        <v>21</v>
      </c>
      <c r="C233" t="s">
        <v>927</v>
      </c>
      <c r="D233" t="s">
        <v>50</v>
      </c>
      <c r="E233" t="s">
        <v>1328</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x14ac:dyDescent="0.3">
      <c r="A234" t="s">
        <v>109</v>
      </c>
      <c r="B234" t="s">
        <v>22</v>
      </c>
      <c r="C234" t="s">
        <v>739</v>
      </c>
      <c r="D234" t="s">
        <v>82</v>
      </c>
      <c r="E234" t="s">
        <v>1300</v>
      </c>
      <c r="F234">
        <v>115</v>
      </c>
      <c r="G234">
        <v>540.85</v>
      </c>
      <c r="H234">
        <v>222</v>
      </c>
      <c r="I234">
        <v>120068.7</v>
      </c>
      <c r="J234">
        <v>0</v>
      </c>
      <c r="K234">
        <v>0</v>
      </c>
      <c r="L234">
        <v>60.03</v>
      </c>
      <c r="M234">
        <v>60.03</v>
      </c>
      <c r="N234">
        <v>0</v>
      </c>
      <c r="O234">
        <v>0</v>
      </c>
      <c r="P234">
        <v>120008.67</v>
      </c>
      <c r="Q234">
        <v>0</v>
      </c>
      <c r="R234">
        <v>1</v>
      </c>
    </row>
    <row r="235" spans="1:18" x14ac:dyDescent="0.3">
      <c r="A235" t="s">
        <v>109</v>
      </c>
      <c r="B235" t="s">
        <v>22</v>
      </c>
      <c r="C235" t="s">
        <v>1041</v>
      </c>
      <c r="D235" t="s">
        <v>119</v>
      </c>
      <c r="E235" t="s">
        <v>1337</v>
      </c>
      <c r="F235">
        <v>37</v>
      </c>
      <c r="G235">
        <v>573.79999999999995</v>
      </c>
      <c r="H235">
        <v>796</v>
      </c>
      <c r="I235">
        <v>456744.8</v>
      </c>
      <c r="J235">
        <v>0</v>
      </c>
      <c r="K235">
        <v>0</v>
      </c>
      <c r="L235">
        <v>228.37</v>
      </c>
      <c r="M235">
        <v>228.37</v>
      </c>
      <c r="N235">
        <v>0</v>
      </c>
      <c r="O235">
        <v>0</v>
      </c>
      <c r="P235">
        <v>456516.43</v>
      </c>
      <c r="Q235">
        <v>0</v>
      </c>
      <c r="R235">
        <v>1</v>
      </c>
    </row>
    <row r="236" spans="1:18" x14ac:dyDescent="0.3">
      <c r="A236" t="s">
        <v>109</v>
      </c>
      <c r="B236" t="s">
        <v>22</v>
      </c>
      <c r="C236" t="s">
        <v>834</v>
      </c>
      <c r="D236" t="s">
        <v>133</v>
      </c>
      <c r="E236" t="s">
        <v>1275</v>
      </c>
      <c r="F236">
        <v>38</v>
      </c>
      <c r="G236">
        <v>585.1</v>
      </c>
      <c r="H236">
        <v>874</v>
      </c>
      <c r="I236">
        <v>511377.4</v>
      </c>
      <c r="J236">
        <v>0</v>
      </c>
      <c r="K236">
        <v>0</v>
      </c>
      <c r="L236">
        <v>255.69</v>
      </c>
      <c r="M236">
        <v>255.69</v>
      </c>
      <c r="N236">
        <v>0</v>
      </c>
      <c r="O236">
        <v>0</v>
      </c>
      <c r="P236">
        <v>511121.71</v>
      </c>
      <c r="Q236">
        <v>0</v>
      </c>
      <c r="R236">
        <v>1</v>
      </c>
    </row>
    <row r="237" spans="1:18" x14ac:dyDescent="0.3">
      <c r="A237" t="s">
        <v>109</v>
      </c>
      <c r="B237" t="s">
        <v>22</v>
      </c>
      <c r="C237" t="s">
        <v>633</v>
      </c>
      <c r="D237" t="s">
        <v>187</v>
      </c>
      <c r="E237" t="s">
        <v>1374</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x14ac:dyDescent="0.3">
      <c r="A238" t="s">
        <v>109</v>
      </c>
      <c r="B238" t="s">
        <v>23</v>
      </c>
      <c r="C238" t="s">
        <v>798</v>
      </c>
      <c r="D238" t="s">
        <v>86</v>
      </c>
      <c r="E238" t="s">
        <v>1286</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x14ac:dyDescent="0.3">
      <c r="A239" t="s">
        <v>109</v>
      </c>
      <c r="B239" t="s">
        <v>23</v>
      </c>
      <c r="C239" t="s">
        <v>764</v>
      </c>
      <c r="D239" t="s">
        <v>98</v>
      </c>
      <c r="E239" t="s">
        <v>1293</v>
      </c>
      <c r="F239">
        <v>16</v>
      </c>
      <c r="G239">
        <v>1040.8499999999999</v>
      </c>
      <c r="H239">
        <v>411</v>
      </c>
      <c r="I239">
        <v>427789.35</v>
      </c>
      <c r="J239">
        <v>0</v>
      </c>
      <c r="K239">
        <v>0</v>
      </c>
      <c r="L239">
        <v>213.89</v>
      </c>
      <c r="M239">
        <v>213.89</v>
      </c>
      <c r="N239">
        <v>0</v>
      </c>
      <c r="O239">
        <v>0</v>
      </c>
      <c r="P239">
        <v>427575.46</v>
      </c>
      <c r="Q239">
        <v>0</v>
      </c>
      <c r="R239">
        <v>1</v>
      </c>
    </row>
    <row r="240" spans="1:18" x14ac:dyDescent="0.3">
      <c r="A240" t="s">
        <v>109</v>
      </c>
      <c r="B240" t="s">
        <v>23</v>
      </c>
      <c r="C240" t="s">
        <v>810</v>
      </c>
      <c r="D240" t="s">
        <v>60</v>
      </c>
      <c r="E240" t="s">
        <v>1311</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15FAD-EA8B-40F8-AD80-0F0DC567F92A}">
  <dimension ref="A1:E6"/>
  <sheetViews>
    <sheetView workbookViewId="0">
      <selection activeCell="F50" sqref="F50"/>
    </sheetView>
  </sheetViews>
  <sheetFormatPr defaultRowHeight="14.4" x14ac:dyDescent="0.3"/>
  <cols>
    <col min="1" max="1" width="13.21875" bestFit="1" customWidth="1"/>
    <col min="2" max="2" width="9.44140625" bestFit="1" customWidth="1"/>
    <col min="3" max="3" width="11.6640625" bestFit="1" customWidth="1"/>
    <col min="4" max="4" width="12.77734375" bestFit="1" customWidth="1"/>
    <col min="5" max="5" width="13.44140625" bestFit="1" customWidth="1"/>
  </cols>
  <sheetData>
    <row r="1" spans="1:5" x14ac:dyDescent="0.3">
      <c r="A1" t="s">
        <v>6</v>
      </c>
      <c r="B1" t="s">
        <v>0</v>
      </c>
      <c r="C1" t="s">
        <v>584</v>
      </c>
      <c r="D1" t="s">
        <v>1</v>
      </c>
      <c r="E1" t="s">
        <v>25</v>
      </c>
    </row>
    <row r="2" spans="1:5" x14ac:dyDescent="0.3">
      <c r="A2" t="s">
        <v>19</v>
      </c>
      <c r="B2" s="1">
        <v>45798</v>
      </c>
      <c r="C2">
        <v>1.5</v>
      </c>
      <c r="D2">
        <v>141</v>
      </c>
      <c r="E2" t="s">
        <v>27</v>
      </c>
    </row>
    <row r="3" spans="1:5" x14ac:dyDescent="0.3">
      <c r="A3" t="s">
        <v>23</v>
      </c>
      <c r="B3" s="1">
        <v>45793</v>
      </c>
      <c r="C3">
        <v>2</v>
      </c>
      <c r="D3">
        <v>136</v>
      </c>
      <c r="E3" t="s">
        <v>28</v>
      </c>
    </row>
    <row r="4" spans="1:5" x14ac:dyDescent="0.3">
      <c r="A4" t="s">
        <v>19</v>
      </c>
      <c r="B4" s="1">
        <v>45821</v>
      </c>
      <c r="C4">
        <v>2</v>
      </c>
      <c r="D4">
        <v>164</v>
      </c>
      <c r="E4" t="s">
        <v>27</v>
      </c>
    </row>
    <row r="5" spans="1:5" x14ac:dyDescent="0.3">
      <c r="A5" t="s">
        <v>16</v>
      </c>
      <c r="B5" s="1">
        <v>45797</v>
      </c>
      <c r="C5">
        <v>1.5</v>
      </c>
      <c r="D5">
        <v>140</v>
      </c>
      <c r="E5" t="s">
        <v>27</v>
      </c>
    </row>
    <row r="6" spans="1:5" x14ac:dyDescent="0.3">
      <c r="A6" t="s">
        <v>23</v>
      </c>
      <c r="B6" s="1">
        <v>45782</v>
      </c>
      <c r="C6">
        <v>2</v>
      </c>
      <c r="D6">
        <v>125</v>
      </c>
      <c r="E6" t="s">
        <v>28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DB5A-B553-467C-B072-E33E8E74D8D8}">
  <dimension ref="A1:E12"/>
  <sheetViews>
    <sheetView workbookViewId="0">
      <selection activeCell="F50" sqref="F50"/>
    </sheetView>
  </sheetViews>
  <sheetFormatPr defaultRowHeight="14.4" x14ac:dyDescent="0.3"/>
  <cols>
    <col min="1" max="1" width="13" bestFit="1" customWidth="1"/>
    <col min="2" max="2" width="13.21875" bestFit="1" customWidth="1"/>
    <col min="3" max="3" width="9.44140625" bestFit="1" customWidth="1"/>
    <col min="4" max="4" width="14" customWidth="1"/>
    <col min="5" max="5" width="12.77734375" bestFit="1" customWidth="1"/>
  </cols>
  <sheetData>
    <row r="1" spans="1:5" x14ac:dyDescent="0.3">
      <c r="A1" t="s">
        <v>36</v>
      </c>
      <c r="B1" t="s">
        <v>6</v>
      </c>
      <c r="C1" t="s">
        <v>0</v>
      </c>
      <c r="D1" t="s">
        <v>32</v>
      </c>
      <c r="E1" t="s">
        <v>1</v>
      </c>
    </row>
    <row r="2" spans="1:5" x14ac:dyDescent="0.3">
      <c r="A2" t="s">
        <v>75</v>
      </c>
      <c r="B2" t="s">
        <v>19</v>
      </c>
      <c r="C2" s="1">
        <v>45716</v>
      </c>
      <c r="D2">
        <v>908</v>
      </c>
      <c r="E2">
        <v>59</v>
      </c>
    </row>
    <row r="3" spans="1:5" x14ac:dyDescent="0.3">
      <c r="A3" t="s">
        <v>61</v>
      </c>
      <c r="B3" t="s">
        <v>23</v>
      </c>
      <c r="C3" s="1">
        <v>45707</v>
      </c>
      <c r="D3">
        <v>809</v>
      </c>
      <c r="E3">
        <v>50</v>
      </c>
    </row>
    <row r="4" spans="1:5" x14ac:dyDescent="0.3">
      <c r="A4" t="s">
        <v>88</v>
      </c>
      <c r="B4" t="s">
        <v>16</v>
      </c>
      <c r="C4" s="1">
        <v>45776</v>
      </c>
      <c r="D4">
        <v>618</v>
      </c>
      <c r="E4">
        <v>119</v>
      </c>
    </row>
    <row r="5" spans="1:5" x14ac:dyDescent="0.3">
      <c r="A5" t="s">
        <v>94</v>
      </c>
      <c r="B5" t="s">
        <v>16</v>
      </c>
      <c r="C5" s="1">
        <v>45813</v>
      </c>
      <c r="D5">
        <v>934</v>
      </c>
      <c r="E5">
        <v>156</v>
      </c>
    </row>
    <row r="6" spans="1:5" x14ac:dyDescent="0.3">
      <c r="A6" t="s">
        <v>67</v>
      </c>
      <c r="B6" t="s">
        <v>18</v>
      </c>
      <c r="C6" s="1">
        <v>45763</v>
      </c>
      <c r="D6">
        <v>202</v>
      </c>
      <c r="E6">
        <v>106</v>
      </c>
    </row>
    <row r="7" spans="1:5" x14ac:dyDescent="0.3">
      <c r="A7" t="s">
        <v>67</v>
      </c>
      <c r="B7" t="s">
        <v>21</v>
      </c>
      <c r="C7" s="1">
        <v>45737</v>
      </c>
      <c r="D7">
        <v>833</v>
      </c>
      <c r="E7">
        <v>80</v>
      </c>
    </row>
    <row r="8" spans="1:5" x14ac:dyDescent="0.3">
      <c r="A8" t="s">
        <v>56</v>
      </c>
      <c r="B8" t="s">
        <v>19</v>
      </c>
      <c r="C8" s="1">
        <v>45709</v>
      </c>
      <c r="D8">
        <v>345</v>
      </c>
      <c r="E8">
        <v>52</v>
      </c>
    </row>
    <row r="9" spans="1:5" x14ac:dyDescent="0.3">
      <c r="A9" t="s">
        <v>56</v>
      </c>
      <c r="B9" t="s">
        <v>21</v>
      </c>
      <c r="C9" s="1">
        <v>45667</v>
      </c>
      <c r="D9">
        <v>896</v>
      </c>
      <c r="E9">
        <v>10</v>
      </c>
    </row>
    <row r="10" spans="1:5" x14ac:dyDescent="0.3">
      <c r="A10" t="s">
        <v>53</v>
      </c>
      <c r="B10" t="s">
        <v>18</v>
      </c>
      <c r="C10" s="1">
        <v>45715</v>
      </c>
      <c r="D10">
        <v>479</v>
      </c>
      <c r="E10">
        <v>58</v>
      </c>
    </row>
    <row r="11" spans="1:5" x14ac:dyDescent="0.3">
      <c r="A11" t="s">
        <v>109</v>
      </c>
      <c r="B11" t="s">
        <v>22</v>
      </c>
      <c r="C11" s="1">
        <v>45706</v>
      </c>
      <c r="D11">
        <v>916</v>
      </c>
      <c r="E11">
        <v>49</v>
      </c>
    </row>
    <row r="12" spans="1:5" x14ac:dyDescent="0.3">
      <c r="C12" s="1"/>
      <c r="D12">
        <f>SUBTOTAL(109,fact_positions_snapshot[quantity])</f>
        <v>6940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B8A4-B8D7-43C5-810E-886D412EBDEF}">
  <dimension ref="A1:N501"/>
  <sheetViews>
    <sheetView topLeftCell="G1" workbookViewId="0">
      <selection activeCell="F50" sqref="F50"/>
    </sheetView>
  </sheetViews>
  <sheetFormatPr defaultRowHeight="14.4" x14ac:dyDescent="0.3"/>
  <cols>
    <col min="1" max="2" width="10.21875" bestFit="1" customWidth="1"/>
    <col min="3" max="3" width="13.21875" bestFit="1" customWidth="1"/>
    <col min="4" max="4" width="6.44140625" bestFit="1" customWidth="1"/>
    <col min="5" max="5" width="10.21875" bestFit="1" customWidth="1"/>
    <col min="6" max="6" width="8.21875" bestFit="1" customWidth="1"/>
    <col min="7" max="7" width="12.44140625" bestFit="1" customWidth="1"/>
    <col min="8" max="8" width="10.88671875" bestFit="1" customWidth="1"/>
    <col min="9" max="9" width="13" bestFit="1" customWidth="1"/>
    <col min="10" max="10" width="9.44140625" bestFit="1" customWidth="1"/>
    <col min="11" max="11" width="12.77734375" bestFit="1" customWidth="1"/>
    <col min="12" max="12" width="18.44140625" bestFit="1" customWidth="1"/>
    <col min="13" max="13" width="20.21875" bestFit="1" customWidth="1"/>
    <col min="14" max="14" width="21.21875" bestFit="1" customWidth="1"/>
  </cols>
  <sheetData>
    <row r="1" spans="1:14" x14ac:dyDescent="0.3">
      <c r="A1" t="s">
        <v>29</v>
      </c>
      <c r="B1" t="s">
        <v>30</v>
      </c>
      <c r="C1" t="s">
        <v>6</v>
      </c>
      <c r="D1" t="s">
        <v>31</v>
      </c>
      <c r="E1" t="s">
        <v>32</v>
      </c>
      <c r="F1" t="s">
        <v>33</v>
      </c>
      <c r="G1" t="s">
        <v>34</v>
      </c>
      <c r="H1" t="s">
        <v>35</v>
      </c>
      <c r="I1" t="s">
        <v>36</v>
      </c>
      <c r="J1" t="s">
        <v>0</v>
      </c>
      <c r="K1" t="s">
        <v>1</v>
      </c>
      <c r="L1" t="s">
        <v>37</v>
      </c>
      <c r="M1" t="s">
        <v>38</v>
      </c>
      <c r="N1" t="s">
        <v>39</v>
      </c>
    </row>
    <row r="2" spans="1:14" x14ac:dyDescent="0.3">
      <c r="A2" t="s">
        <v>40</v>
      </c>
      <c r="B2" s="1">
        <v>45713</v>
      </c>
      <c r="C2" t="s">
        <v>17</v>
      </c>
      <c r="D2" t="s">
        <v>41</v>
      </c>
      <c r="E2">
        <v>827</v>
      </c>
      <c r="F2" t="s">
        <v>42</v>
      </c>
      <c r="G2" t="s">
        <v>43</v>
      </c>
      <c r="H2" t="s">
        <v>44</v>
      </c>
      <c r="I2" t="s">
        <v>45</v>
      </c>
      <c r="J2" s="1">
        <v>45716</v>
      </c>
      <c r="K2">
        <v>59</v>
      </c>
      <c r="L2" t="b">
        <v>0</v>
      </c>
      <c r="M2" t="b">
        <v>1</v>
      </c>
      <c r="N2" t="b">
        <v>0</v>
      </c>
    </row>
    <row r="3" spans="1:14" x14ac:dyDescent="0.3">
      <c r="A3" t="s">
        <v>46</v>
      </c>
      <c r="B3" s="1">
        <v>45726</v>
      </c>
      <c r="C3" t="s">
        <v>21</v>
      </c>
      <c r="D3" t="s">
        <v>41</v>
      </c>
      <c r="E3">
        <v>665</v>
      </c>
      <c r="F3" t="s">
        <v>42</v>
      </c>
      <c r="G3" t="s">
        <v>43</v>
      </c>
      <c r="H3" t="s">
        <v>47</v>
      </c>
      <c r="I3" t="s">
        <v>45</v>
      </c>
      <c r="J3" s="1">
        <v>45791</v>
      </c>
      <c r="K3">
        <v>134</v>
      </c>
      <c r="L3" t="b">
        <v>0</v>
      </c>
      <c r="M3" t="b">
        <v>1</v>
      </c>
      <c r="N3" t="b">
        <v>0</v>
      </c>
    </row>
    <row r="4" spans="1:14" x14ac:dyDescent="0.3">
      <c r="A4" t="s">
        <v>48</v>
      </c>
      <c r="B4" s="1">
        <v>45832</v>
      </c>
      <c r="C4" t="s">
        <v>22</v>
      </c>
      <c r="D4" t="s">
        <v>49</v>
      </c>
      <c r="E4">
        <v>787</v>
      </c>
      <c r="F4" t="s">
        <v>42</v>
      </c>
      <c r="G4" t="s">
        <v>43</v>
      </c>
      <c r="H4" t="s">
        <v>50</v>
      </c>
      <c r="I4" t="s">
        <v>45</v>
      </c>
      <c r="J4" s="1">
        <v>45800</v>
      </c>
      <c r="K4">
        <v>143</v>
      </c>
      <c r="L4" t="b">
        <v>0</v>
      </c>
      <c r="M4" t="b">
        <v>1</v>
      </c>
      <c r="N4" t="b">
        <v>0</v>
      </c>
    </row>
    <row r="5" spans="1:14" x14ac:dyDescent="0.3">
      <c r="A5" t="s">
        <v>51</v>
      </c>
      <c r="B5" s="1">
        <v>45687</v>
      </c>
      <c r="C5" t="s">
        <v>17</v>
      </c>
      <c r="D5" t="s">
        <v>41</v>
      </c>
      <c r="E5">
        <v>194</v>
      </c>
      <c r="F5" t="s">
        <v>42</v>
      </c>
      <c r="G5" t="s">
        <v>43</v>
      </c>
      <c r="H5" t="s">
        <v>52</v>
      </c>
      <c r="I5" t="s">
        <v>53</v>
      </c>
      <c r="J5" s="1">
        <v>45805</v>
      </c>
      <c r="K5">
        <v>148</v>
      </c>
      <c r="L5" t="b">
        <v>0</v>
      </c>
      <c r="M5" t="b">
        <v>1</v>
      </c>
      <c r="N5" t="b">
        <v>0</v>
      </c>
    </row>
    <row r="6" spans="1:14" x14ac:dyDescent="0.3">
      <c r="A6" t="s">
        <v>54</v>
      </c>
      <c r="B6" s="1">
        <v>45782</v>
      </c>
      <c r="C6" t="s">
        <v>18</v>
      </c>
      <c r="D6" t="s">
        <v>41</v>
      </c>
      <c r="E6">
        <v>331</v>
      </c>
      <c r="F6" t="s">
        <v>42</v>
      </c>
      <c r="G6" t="s">
        <v>43</v>
      </c>
      <c r="H6" t="s">
        <v>55</v>
      </c>
      <c r="I6" t="s">
        <v>56</v>
      </c>
      <c r="J6" s="1">
        <v>45723</v>
      </c>
      <c r="K6">
        <v>66</v>
      </c>
      <c r="L6" t="b">
        <v>0</v>
      </c>
      <c r="M6" t="b">
        <v>1</v>
      </c>
      <c r="N6" t="b">
        <v>0</v>
      </c>
    </row>
    <row r="7" spans="1:14" x14ac:dyDescent="0.3">
      <c r="A7" t="s">
        <v>57</v>
      </c>
      <c r="B7" s="1">
        <v>45749</v>
      </c>
      <c r="C7" t="s">
        <v>16</v>
      </c>
      <c r="D7" t="s">
        <v>41</v>
      </c>
      <c r="E7">
        <v>330</v>
      </c>
      <c r="F7" t="s">
        <v>42</v>
      </c>
      <c r="G7" t="s">
        <v>43</v>
      </c>
      <c r="H7" t="s">
        <v>58</v>
      </c>
      <c r="I7" t="s">
        <v>45</v>
      </c>
      <c r="J7" s="1">
        <v>45713</v>
      </c>
      <c r="K7">
        <v>56</v>
      </c>
      <c r="L7" t="b">
        <v>0</v>
      </c>
      <c r="M7" t="b">
        <v>1</v>
      </c>
      <c r="N7" t="b">
        <v>0</v>
      </c>
    </row>
    <row r="8" spans="1:14" x14ac:dyDescent="0.3">
      <c r="A8" t="s">
        <v>59</v>
      </c>
      <c r="B8" s="1">
        <v>45765</v>
      </c>
      <c r="C8" t="s">
        <v>21</v>
      </c>
      <c r="D8" t="s">
        <v>41</v>
      </c>
      <c r="E8">
        <v>203</v>
      </c>
      <c r="F8" t="s">
        <v>42</v>
      </c>
      <c r="G8" t="s">
        <v>43</v>
      </c>
      <c r="H8" t="s">
        <v>60</v>
      </c>
      <c r="I8" t="s">
        <v>61</v>
      </c>
      <c r="J8" s="1">
        <v>45819</v>
      </c>
      <c r="K8">
        <v>162</v>
      </c>
      <c r="L8" t="b">
        <v>0</v>
      </c>
      <c r="M8" t="b">
        <v>1</v>
      </c>
      <c r="N8" t="b">
        <v>0</v>
      </c>
    </row>
    <row r="9" spans="1:14" x14ac:dyDescent="0.3">
      <c r="A9" t="s">
        <v>62</v>
      </c>
      <c r="B9" s="1">
        <v>45835</v>
      </c>
      <c r="C9" t="s">
        <v>23</v>
      </c>
      <c r="D9" t="s">
        <v>41</v>
      </c>
      <c r="E9">
        <v>323</v>
      </c>
      <c r="F9" t="s">
        <v>42</v>
      </c>
      <c r="G9" t="s">
        <v>43</v>
      </c>
      <c r="H9" t="s">
        <v>52</v>
      </c>
      <c r="I9" t="s">
        <v>53</v>
      </c>
      <c r="J9" s="1">
        <v>45778</v>
      </c>
      <c r="K9">
        <v>121</v>
      </c>
      <c r="L9" t="b">
        <v>0</v>
      </c>
      <c r="M9" t="b">
        <v>1</v>
      </c>
      <c r="N9" t="b">
        <v>0</v>
      </c>
    </row>
    <row r="10" spans="1:14" x14ac:dyDescent="0.3">
      <c r="A10" t="s">
        <v>63</v>
      </c>
      <c r="B10" s="1">
        <v>45834</v>
      </c>
      <c r="C10" t="s">
        <v>20</v>
      </c>
      <c r="D10" t="s">
        <v>49</v>
      </c>
      <c r="E10">
        <v>857</v>
      </c>
      <c r="F10" t="s">
        <v>42</v>
      </c>
      <c r="G10" t="s">
        <v>43</v>
      </c>
      <c r="H10" t="s">
        <v>64</v>
      </c>
      <c r="I10" t="s">
        <v>61</v>
      </c>
      <c r="J10" s="1">
        <v>45803</v>
      </c>
      <c r="K10">
        <v>146</v>
      </c>
      <c r="L10" t="b">
        <v>0</v>
      </c>
      <c r="M10" t="b">
        <v>1</v>
      </c>
      <c r="N10" t="b">
        <v>0</v>
      </c>
    </row>
    <row r="11" spans="1:14" x14ac:dyDescent="0.3">
      <c r="A11" t="s">
        <v>65</v>
      </c>
      <c r="B11" s="1">
        <v>45803</v>
      </c>
      <c r="C11" t="s">
        <v>23</v>
      </c>
      <c r="D11" t="s">
        <v>41</v>
      </c>
      <c r="E11">
        <v>764</v>
      </c>
      <c r="F11" t="s">
        <v>42</v>
      </c>
      <c r="G11" t="s">
        <v>43</v>
      </c>
      <c r="H11" t="s">
        <v>66</v>
      </c>
      <c r="I11" t="s">
        <v>67</v>
      </c>
      <c r="J11" s="1">
        <v>45758</v>
      </c>
      <c r="K11">
        <v>101</v>
      </c>
      <c r="L11" t="b">
        <v>0</v>
      </c>
      <c r="M11" t="b">
        <v>1</v>
      </c>
      <c r="N11" t="b">
        <v>0</v>
      </c>
    </row>
    <row r="12" spans="1:14" x14ac:dyDescent="0.3">
      <c r="A12" t="s">
        <v>68</v>
      </c>
      <c r="B12" s="1">
        <v>45778</v>
      </c>
      <c r="C12" t="s">
        <v>23</v>
      </c>
      <c r="D12" t="s">
        <v>41</v>
      </c>
      <c r="E12">
        <v>151</v>
      </c>
      <c r="F12" t="s">
        <v>42</v>
      </c>
      <c r="G12" t="s">
        <v>43</v>
      </c>
      <c r="H12" t="s">
        <v>64</v>
      </c>
      <c r="I12" t="s">
        <v>53</v>
      </c>
      <c r="J12" s="1">
        <v>45714</v>
      </c>
      <c r="K12">
        <v>57</v>
      </c>
      <c r="L12" t="b">
        <v>0</v>
      </c>
      <c r="M12" t="b">
        <v>1</v>
      </c>
      <c r="N12" t="b">
        <v>0</v>
      </c>
    </row>
    <row r="13" spans="1:14" x14ac:dyDescent="0.3">
      <c r="A13" t="s">
        <v>69</v>
      </c>
      <c r="B13" s="1">
        <v>45768</v>
      </c>
      <c r="C13" t="s">
        <v>16</v>
      </c>
      <c r="D13" t="s">
        <v>41</v>
      </c>
      <c r="E13">
        <v>52</v>
      </c>
      <c r="F13" t="s">
        <v>42</v>
      </c>
      <c r="G13" t="s">
        <v>43</v>
      </c>
      <c r="H13" t="s">
        <v>70</v>
      </c>
      <c r="I13" t="s">
        <v>61</v>
      </c>
      <c r="J13" s="1">
        <v>45814</v>
      </c>
      <c r="K13">
        <v>157</v>
      </c>
      <c r="L13" t="b">
        <v>0</v>
      </c>
      <c r="M13" t="b">
        <v>1</v>
      </c>
      <c r="N13" t="b">
        <v>0</v>
      </c>
    </row>
    <row r="14" spans="1:14" x14ac:dyDescent="0.3">
      <c r="A14" t="s">
        <v>71</v>
      </c>
      <c r="B14" s="1">
        <v>45701</v>
      </c>
      <c r="C14" t="s">
        <v>16</v>
      </c>
      <c r="D14" t="s">
        <v>41</v>
      </c>
      <c r="E14">
        <v>945</v>
      </c>
      <c r="F14" t="s">
        <v>42</v>
      </c>
      <c r="G14" t="s">
        <v>43</v>
      </c>
      <c r="H14" t="s">
        <v>72</v>
      </c>
      <c r="I14" t="s">
        <v>73</v>
      </c>
      <c r="J14" s="1">
        <v>45806</v>
      </c>
      <c r="K14">
        <v>149</v>
      </c>
      <c r="L14" t="b">
        <v>0</v>
      </c>
      <c r="M14" t="b">
        <v>1</v>
      </c>
      <c r="N14" t="b">
        <v>0</v>
      </c>
    </row>
    <row r="15" spans="1:14" x14ac:dyDescent="0.3">
      <c r="A15" t="s">
        <v>74</v>
      </c>
      <c r="B15" s="1">
        <v>45782</v>
      </c>
      <c r="C15" t="s">
        <v>19</v>
      </c>
      <c r="D15" t="s">
        <v>41</v>
      </c>
      <c r="E15">
        <v>81</v>
      </c>
      <c r="F15" t="s">
        <v>42</v>
      </c>
      <c r="G15" t="s">
        <v>43</v>
      </c>
      <c r="H15" t="s">
        <v>72</v>
      </c>
      <c r="I15" t="s">
        <v>75</v>
      </c>
      <c r="J15" s="1">
        <v>45764</v>
      </c>
      <c r="K15">
        <v>107</v>
      </c>
      <c r="L15" t="b">
        <v>0</v>
      </c>
      <c r="M15" t="b">
        <v>1</v>
      </c>
      <c r="N15" t="b">
        <v>0</v>
      </c>
    </row>
    <row r="16" spans="1:14" x14ac:dyDescent="0.3">
      <c r="A16" t="s">
        <v>76</v>
      </c>
      <c r="B16" s="1">
        <v>45733</v>
      </c>
      <c r="C16" t="s">
        <v>21</v>
      </c>
      <c r="D16" t="s">
        <v>41</v>
      </c>
      <c r="E16">
        <v>353</v>
      </c>
      <c r="F16" t="s">
        <v>42</v>
      </c>
      <c r="G16" t="s">
        <v>43</v>
      </c>
      <c r="H16" t="s">
        <v>77</v>
      </c>
      <c r="I16" t="s">
        <v>53</v>
      </c>
      <c r="J16" s="1">
        <v>45700</v>
      </c>
      <c r="K16">
        <v>43</v>
      </c>
      <c r="L16" t="b">
        <v>0</v>
      </c>
      <c r="M16" t="b">
        <v>1</v>
      </c>
      <c r="N16" t="b">
        <v>0</v>
      </c>
    </row>
    <row r="17" spans="1:14" x14ac:dyDescent="0.3">
      <c r="A17" t="s">
        <v>78</v>
      </c>
      <c r="B17" s="1">
        <v>45812</v>
      </c>
      <c r="C17" t="s">
        <v>17</v>
      </c>
      <c r="D17" t="s">
        <v>41</v>
      </c>
      <c r="E17">
        <v>138</v>
      </c>
      <c r="F17" t="s">
        <v>42</v>
      </c>
      <c r="G17" t="s">
        <v>43</v>
      </c>
      <c r="H17" t="s">
        <v>79</v>
      </c>
      <c r="I17" t="s">
        <v>61</v>
      </c>
      <c r="J17" s="1">
        <v>45709</v>
      </c>
      <c r="K17">
        <v>52</v>
      </c>
      <c r="L17" t="b">
        <v>0</v>
      </c>
      <c r="M17" t="b">
        <v>1</v>
      </c>
      <c r="N17" t="b">
        <v>0</v>
      </c>
    </row>
    <row r="18" spans="1:14" x14ac:dyDescent="0.3">
      <c r="A18" t="s">
        <v>80</v>
      </c>
      <c r="B18" s="1">
        <v>45807</v>
      </c>
      <c r="C18" t="s">
        <v>16</v>
      </c>
      <c r="D18" t="s">
        <v>49</v>
      </c>
      <c r="E18">
        <v>213</v>
      </c>
      <c r="F18" t="s">
        <v>42</v>
      </c>
      <c r="G18" t="s">
        <v>43</v>
      </c>
      <c r="H18" t="s">
        <v>50</v>
      </c>
      <c r="I18" t="s">
        <v>67</v>
      </c>
      <c r="J18" s="1">
        <v>45761</v>
      </c>
      <c r="K18">
        <v>104</v>
      </c>
      <c r="L18" t="b">
        <v>0</v>
      </c>
      <c r="M18" t="b">
        <v>1</v>
      </c>
      <c r="N18" t="b">
        <v>0</v>
      </c>
    </row>
    <row r="19" spans="1:14" x14ac:dyDescent="0.3">
      <c r="A19" t="s">
        <v>81</v>
      </c>
      <c r="B19" s="1">
        <v>45777</v>
      </c>
      <c r="C19" t="s">
        <v>20</v>
      </c>
      <c r="D19" t="s">
        <v>41</v>
      </c>
      <c r="E19">
        <v>485</v>
      </c>
      <c r="F19" t="s">
        <v>42</v>
      </c>
      <c r="G19" t="s">
        <v>43</v>
      </c>
      <c r="H19" t="s">
        <v>82</v>
      </c>
      <c r="I19" t="s">
        <v>73</v>
      </c>
      <c r="J19" s="1">
        <v>45735</v>
      </c>
      <c r="K19">
        <v>78</v>
      </c>
      <c r="L19" t="b">
        <v>0</v>
      </c>
      <c r="M19" t="b">
        <v>1</v>
      </c>
      <c r="N19" t="b">
        <v>0</v>
      </c>
    </row>
    <row r="20" spans="1:14" x14ac:dyDescent="0.3">
      <c r="A20" t="s">
        <v>83</v>
      </c>
      <c r="B20" s="1">
        <v>45715</v>
      </c>
      <c r="C20" t="s">
        <v>21</v>
      </c>
      <c r="D20" t="s">
        <v>49</v>
      </c>
      <c r="E20">
        <v>867</v>
      </c>
      <c r="F20" t="s">
        <v>42</v>
      </c>
      <c r="G20" t="s">
        <v>43</v>
      </c>
      <c r="H20" t="s">
        <v>84</v>
      </c>
      <c r="I20" t="s">
        <v>53</v>
      </c>
      <c r="J20" s="1">
        <v>45786</v>
      </c>
      <c r="K20">
        <v>129</v>
      </c>
      <c r="L20" t="b">
        <v>0</v>
      </c>
      <c r="M20" t="b">
        <v>1</v>
      </c>
      <c r="N20" t="b">
        <v>0</v>
      </c>
    </row>
    <row r="21" spans="1:14" x14ac:dyDescent="0.3">
      <c r="A21" t="s">
        <v>85</v>
      </c>
      <c r="B21" s="1">
        <v>45712</v>
      </c>
      <c r="C21" t="s">
        <v>20</v>
      </c>
      <c r="D21" t="s">
        <v>49</v>
      </c>
      <c r="E21">
        <v>444</v>
      </c>
      <c r="F21" t="s">
        <v>42</v>
      </c>
      <c r="G21" t="s">
        <v>43</v>
      </c>
      <c r="H21" t="s">
        <v>86</v>
      </c>
      <c r="I21" t="s">
        <v>61</v>
      </c>
      <c r="J21" s="1">
        <v>45741</v>
      </c>
      <c r="K21">
        <v>84</v>
      </c>
      <c r="L21" t="b">
        <v>0</v>
      </c>
      <c r="M21" t="b">
        <v>1</v>
      </c>
      <c r="N21" t="b">
        <v>0</v>
      </c>
    </row>
    <row r="22" spans="1:14" x14ac:dyDescent="0.3">
      <c r="A22" t="s">
        <v>87</v>
      </c>
      <c r="B22" s="1">
        <v>45672</v>
      </c>
      <c r="C22" t="s">
        <v>22</v>
      </c>
      <c r="D22" t="s">
        <v>41</v>
      </c>
      <c r="E22">
        <v>815</v>
      </c>
      <c r="F22" t="s">
        <v>42</v>
      </c>
      <c r="G22" t="s">
        <v>43</v>
      </c>
      <c r="H22" t="s">
        <v>47</v>
      </c>
      <c r="I22" t="s">
        <v>88</v>
      </c>
      <c r="J22" s="1">
        <v>45835</v>
      </c>
      <c r="K22">
        <v>178</v>
      </c>
      <c r="L22" t="b">
        <v>0</v>
      </c>
      <c r="M22" t="b">
        <v>1</v>
      </c>
      <c r="N22" t="b">
        <v>0</v>
      </c>
    </row>
    <row r="23" spans="1:14" x14ac:dyDescent="0.3">
      <c r="A23" t="s">
        <v>89</v>
      </c>
      <c r="B23" s="1">
        <v>45757</v>
      </c>
      <c r="C23" t="s">
        <v>21</v>
      </c>
      <c r="D23" t="s">
        <v>41</v>
      </c>
      <c r="E23">
        <v>452</v>
      </c>
      <c r="F23" t="s">
        <v>42</v>
      </c>
      <c r="G23" t="s">
        <v>43</v>
      </c>
      <c r="H23" t="s">
        <v>64</v>
      </c>
      <c r="I23" t="s">
        <v>67</v>
      </c>
      <c r="J23" s="1">
        <v>45785</v>
      </c>
      <c r="K23">
        <v>128</v>
      </c>
      <c r="L23" t="b">
        <v>0</v>
      </c>
      <c r="M23" t="b">
        <v>1</v>
      </c>
      <c r="N23" t="b">
        <v>0</v>
      </c>
    </row>
    <row r="24" spans="1:14" x14ac:dyDescent="0.3">
      <c r="A24" t="s">
        <v>90</v>
      </c>
      <c r="B24" s="1">
        <v>45799</v>
      </c>
      <c r="C24" t="s">
        <v>23</v>
      </c>
      <c r="D24" t="s">
        <v>49</v>
      </c>
      <c r="E24">
        <v>887</v>
      </c>
      <c r="F24" t="s">
        <v>42</v>
      </c>
      <c r="G24" t="s">
        <v>43</v>
      </c>
      <c r="H24" t="s">
        <v>91</v>
      </c>
      <c r="I24" t="s">
        <v>88</v>
      </c>
      <c r="J24" s="1">
        <v>45756</v>
      </c>
      <c r="K24">
        <v>99</v>
      </c>
      <c r="L24" t="b">
        <v>0</v>
      </c>
      <c r="M24" t="b">
        <v>1</v>
      </c>
      <c r="N24" t="b">
        <v>0</v>
      </c>
    </row>
    <row r="25" spans="1:14" x14ac:dyDescent="0.3">
      <c r="A25" t="s">
        <v>92</v>
      </c>
      <c r="B25" s="1">
        <v>45821</v>
      </c>
      <c r="C25" t="s">
        <v>23</v>
      </c>
      <c r="D25" t="s">
        <v>49</v>
      </c>
      <c r="E25">
        <v>575</v>
      </c>
      <c r="F25" t="s">
        <v>42</v>
      </c>
      <c r="G25" t="s">
        <v>43</v>
      </c>
      <c r="H25" t="s">
        <v>77</v>
      </c>
      <c r="I25" t="s">
        <v>73</v>
      </c>
      <c r="J25" s="1">
        <v>45814</v>
      </c>
      <c r="K25">
        <v>157</v>
      </c>
      <c r="L25" t="b">
        <v>0</v>
      </c>
      <c r="M25" t="b">
        <v>1</v>
      </c>
      <c r="N25" t="b">
        <v>0</v>
      </c>
    </row>
    <row r="26" spans="1:14" x14ac:dyDescent="0.3">
      <c r="A26" t="s">
        <v>93</v>
      </c>
      <c r="B26" s="1">
        <v>45811</v>
      </c>
      <c r="C26" t="s">
        <v>22</v>
      </c>
      <c r="D26" t="s">
        <v>49</v>
      </c>
      <c r="E26">
        <v>643</v>
      </c>
      <c r="F26" t="s">
        <v>42</v>
      </c>
      <c r="G26" t="s">
        <v>43</v>
      </c>
      <c r="H26" t="s">
        <v>55</v>
      </c>
      <c r="I26" t="s">
        <v>94</v>
      </c>
      <c r="J26" s="1">
        <v>45680</v>
      </c>
      <c r="K26">
        <v>23</v>
      </c>
      <c r="L26" t="b">
        <v>0</v>
      </c>
      <c r="M26" t="b">
        <v>1</v>
      </c>
      <c r="N26" t="b">
        <v>0</v>
      </c>
    </row>
    <row r="27" spans="1:14" x14ac:dyDescent="0.3">
      <c r="A27" t="s">
        <v>95</v>
      </c>
      <c r="B27" s="1">
        <v>45693</v>
      </c>
      <c r="C27" t="s">
        <v>18</v>
      </c>
      <c r="D27" t="s">
        <v>41</v>
      </c>
      <c r="E27">
        <v>930</v>
      </c>
      <c r="F27" t="s">
        <v>42</v>
      </c>
      <c r="G27" t="s">
        <v>43</v>
      </c>
      <c r="H27" t="s">
        <v>84</v>
      </c>
      <c r="I27" t="s">
        <v>75</v>
      </c>
      <c r="J27" s="1">
        <v>45681</v>
      </c>
      <c r="K27">
        <v>24</v>
      </c>
      <c r="L27" t="b">
        <v>0</v>
      </c>
      <c r="M27" t="b">
        <v>1</v>
      </c>
      <c r="N27" t="b">
        <v>0</v>
      </c>
    </row>
    <row r="28" spans="1:14" x14ac:dyDescent="0.3">
      <c r="A28" t="s">
        <v>96</v>
      </c>
      <c r="B28" s="1">
        <v>45706</v>
      </c>
      <c r="C28" t="s">
        <v>20</v>
      </c>
      <c r="D28" t="s">
        <v>41</v>
      </c>
      <c r="E28">
        <v>807</v>
      </c>
      <c r="F28" t="s">
        <v>42</v>
      </c>
      <c r="G28" t="s">
        <v>43</v>
      </c>
      <c r="H28" t="s">
        <v>47</v>
      </c>
      <c r="I28" t="s">
        <v>53</v>
      </c>
      <c r="J28" s="1">
        <v>45737</v>
      </c>
      <c r="K28">
        <v>80</v>
      </c>
      <c r="L28" t="b">
        <v>0</v>
      </c>
      <c r="M28" t="b">
        <v>1</v>
      </c>
      <c r="N28" t="b">
        <v>0</v>
      </c>
    </row>
    <row r="29" spans="1:14" x14ac:dyDescent="0.3">
      <c r="A29" t="s">
        <v>97</v>
      </c>
      <c r="B29" s="1">
        <v>45799</v>
      </c>
      <c r="C29" t="s">
        <v>16</v>
      </c>
      <c r="D29" t="s">
        <v>49</v>
      </c>
      <c r="E29">
        <v>627</v>
      </c>
      <c r="F29" t="s">
        <v>42</v>
      </c>
      <c r="G29" t="s">
        <v>43</v>
      </c>
      <c r="H29" t="s">
        <v>98</v>
      </c>
      <c r="I29" t="s">
        <v>53</v>
      </c>
      <c r="J29" s="1">
        <v>45825</v>
      </c>
      <c r="K29">
        <v>168</v>
      </c>
      <c r="L29" t="b">
        <v>0</v>
      </c>
      <c r="M29" t="b">
        <v>1</v>
      </c>
      <c r="N29" t="b">
        <v>0</v>
      </c>
    </row>
    <row r="30" spans="1:14" x14ac:dyDescent="0.3">
      <c r="A30" t="s">
        <v>99</v>
      </c>
      <c r="B30" s="1">
        <v>45778</v>
      </c>
      <c r="C30" t="s">
        <v>16</v>
      </c>
      <c r="D30" t="s">
        <v>41</v>
      </c>
      <c r="E30">
        <v>226</v>
      </c>
      <c r="F30" t="s">
        <v>42</v>
      </c>
      <c r="G30" t="s">
        <v>43</v>
      </c>
      <c r="H30" t="s">
        <v>100</v>
      </c>
      <c r="I30" t="s">
        <v>45</v>
      </c>
      <c r="J30" s="1">
        <v>45678</v>
      </c>
      <c r="K30">
        <v>21</v>
      </c>
      <c r="L30" t="b">
        <v>0</v>
      </c>
      <c r="M30" t="b">
        <v>1</v>
      </c>
      <c r="N30" t="b">
        <v>0</v>
      </c>
    </row>
    <row r="31" spans="1:14" x14ac:dyDescent="0.3">
      <c r="A31" t="s">
        <v>101</v>
      </c>
      <c r="B31" s="1">
        <v>45832</v>
      </c>
      <c r="C31" t="s">
        <v>18</v>
      </c>
      <c r="D31" t="s">
        <v>41</v>
      </c>
      <c r="E31">
        <v>315</v>
      </c>
      <c r="F31" t="s">
        <v>42</v>
      </c>
      <c r="G31" t="s">
        <v>43</v>
      </c>
      <c r="H31" t="s">
        <v>44</v>
      </c>
      <c r="I31" t="s">
        <v>45</v>
      </c>
      <c r="J31" s="1">
        <v>45833</v>
      </c>
      <c r="K31">
        <v>176</v>
      </c>
      <c r="L31" t="b">
        <v>0</v>
      </c>
      <c r="M31" t="b">
        <v>1</v>
      </c>
      <c r="N31" t="b">
        <v>0</v>
      </c>
    </row>
    <row r="32" spans="1:14" x14ac:dyDescent="0.3">
      <c r="A32" t="s">
        <v>102</v>
      </c>
      <c r="B32" s="1">
        <v>45663</v>
      </c>
      <c r="C32" t="s">
        <v>19</v>
      </c>
      <c r="D32" t="s">
        <v>49</v>
      </c>
      <c r="E32">
        <v>922</v>
      </c>
      <c r="F32" t="s">
        <v>42</v>
      </c>
      <c r="G32" t="s">
        <v>43</v>
      </c>
      <c r="H32" t="s">
        <v>103</v>
      </c>
      <c r="I32" t="s">
        <v>53</v>
      </c>
      <c r="J32" s="1">
        <v>45734</v>
      </c>
      <c r="K32">
        <v>77</v>
      </c>
      <c r="L32" t="b">
        <v>0</v>
      </c>
      <c r="M32" t="b">
        <v>1</v>
      </c>
      <c r="N32" t="b">
        <v>0</v>
      </c>
    </row>
    <row r="33" spans="1:14" x14ac:dyDescent="0.3">
      <c r="A33" t="s">
        <v>104</v>
      </c>
      <c r="B33" s="1">
        <v>45667</v>
      </c>
      <c r="C33" t="s">
        <v>23</v>
      </c>
      <c r="D33" t="s">
        <v>41</v>
      </c>
      <c r="E33">
        <v>774</v>
      </c>
      <c r="F33" t="s">
        <v>42</v>
      </c>
      <c r="G33" t="s">
        <v>43</v>
      </c>
      <c r="H33" t="s">
        <v>70</v>
      </c>
      <c r="I33" t="s">
        <v>73</v>
      </c>
      <c r="J33" s="1">
        <v>45713</v>
      </c>
      <c r="K33">
        <v>56</v>
      </c>
      <c r="L33" t="b">
        <v>0</v>
      </c>
      <c r="M33" t="b">
        <v>1</v>
      </c>
      <c r="N33" t="b">
        <v>0</v>
      </c>
    </row>
    <row r="34" spans="1:14" x14ac:dyDescent="0.3">
      <c r="A34" t="s">
        <v>105</v>
      </c>
      <c r="B34" s="1">
        <v>45694</v>
      </c>
      <c r="C34" t="s">
        <v>16</v>
      </c>
      <c r="D34" t="s">
        <v>49</v>
      </c>
      <c r="E34">
        <v>553</v>
      </c>
      <c r="F34" t="s">
        <v>42</v>
      </c>
      <c r="G34" t="s">
        <v>43</v>
      </c>
      <c r="H34" t="s">
        <v>47</v>
      </c>
      <c r="I34" t="s">
        <v>53</v>
      </c>
      <c r="J34" s="1">
        <v>45681</v>
      </c>
      <c r="K34">
        <v>24</v>
      </c>
      <c r="L34" t="b">
        <v>0</v>
      </c>
      <c r="M34" t="b">
        <v>1</v>
      </c>
      <c r="N34" t="b">
        <v>0</v>
      </c>
    </row>
    <row r="35" spans="1:14" x14ac:dyDescent="0.3">
      <c r="A35" t="s">
        <v>106</v>
      </c>
      <c r="B35" s="1">
        <v>45680</v>
      </c>
      <c r="C35" t="s">
        <v>20</v>
      </c>
      <c r="D35" t="s">
        <v>49</v>
      </c>
      <c r="E35">
        <v>560</v>
      </c>
      <c r="F35" t="s">
        <v>42</v>
      </c>
      <c r="G35" t="s">
        <v>43</v>
      </c>
      <c r="H35" t="s">
        <v>55</v>
      </c>
      <c r="I35" t="s">
        <v>88</v>
      </c>
      <c r="J35" s="1">
        <v>45825</v>
      </c>
      <c r="K35">
        <v>168</v>
      </c>
      <c r="L35" t="b">
        <v>0</v>
      </c>
      <c r="M35" t="b">
        <v>1</v>
      </c>
      <c r="N35" t="b">
        <v>0</v>
      </c>
    </row>
    <row r="36" spans="1:14" x14ac:dyDescent="0.3">
      <c r="A36" t="s">
        <v>107</v>
      </c>
      <c r="B36" s="1">
        <v>45687</v>
      </c>
      <c r="C36" t="s">
        <v>23</v>
      </c>
      <c r="D36" t="s">
        <v>49</v>
      </c>
      <c r="E36">
        <v>212</v>
      </c>
      <c r="F36" t="s">
        <v>42</v>
      </c>
      <c r="G36" t="s">
        <v>43</v>
      </c>
      <c r="H36" t="s">
        <v>108</v>
      </c>
      <c r="I36" t="s">
        <v>109</v>
      </c>
      <c r="J36" s="1">
        <v>45786</v>
      </c>
      <c r="K36">
        <v>129</v>
      </c>
      <c r="L36" t="b">
        <v>0</v>
      </c>
      <c r="M36" t="b">
        <v>1</v>
      </c>
      <c r="N36" t="b">
        <v>0</v>
      </c>
    </row>
    <row r="37" spans="1:14" x14ac:dyDescent="0.3">
      <c r="A37" t="s">
        <v>110</v>
      </c>
      <c r="B37" s="1">
        <v>45778</v>
      </c>
      <c r="C37" t="s">
        <v>23</v>
      </c>
      <c r="D37" t="s">
        <v>41</v>
      </c>
      <c r="E37">
        <v>99</v>
      </c>
      <c r="F37" t="s">
        <v>42</v>
      </c>
      <c r="G37" t="s">
        <v>43</v>
      </c>
      <c r="H37" t="s">
        <v>79</v>
      </c>
      <c r="I37" t="s">
        <v>61</v>
      </c>
      <c r="J37" s="1">
        <v>45715</v>
      </c>
      <c r="K37">
        <v>58</v>
      </c>
      <c r="L37" t="b">
        <v>0</v>
      </c>
      <c r="M37" t="b">
        <v>1</v>
      </c>
      <c r="N37" t="b">
        <v>0</v>
      </c>
    </row>
    <row r="38" spans="1:14" x14ac:dyDescent="0.3">
      <c r="A38" t="s">
        <v>111</v>
      </c>
      <c r="B38" s="1">
        <v>45798</v>
      </c>
      <c r="C38" t="s">
        <v>20</v>
      </c>
      <c r="D38" t="s">
        <v>49</v>
      </c>
      <c r="E38">
        <v>923</v>
      </c>
      <c r="F38" t="s">
        <v>42</v>
      </c>
      <c r="G38" t="s">
        <v>43</v>
      </c>
      <c r="H38" t="s">
        <v>82</v>
      </c>
      <c r="I38" t="s">
        <v>67</v>
      </c>
      <c r="J38" s="1">
        <v>45747</v>
      </c>
      <c r="K38">
        <v>90</v>
      </c>
      <c r="L38" t="b">
        <v>0</v>
      </c>
      <c r="M38" t="b">
        <v>1</v>
      </c>
      <c r="N38" t="b">
        <v>0</v>
      </c>
    </row>
    <row r="39" spans="1:14" x14ac:dyDescent="0.3">
      <c r="A39" t="s">
        <v>112</v>
      </c>
      <c r="B39" s="1">
        <v>45763</v>
      </c>
      <c r="C39" t="s">
        <v>18</v>
      </c>
      <c r="D39" t="s">
        <v>41</v>
      </c>
      <c r="E39">
        <v>768</v>
      </c>
      <c r="F39" t="s">
        <v>42</v>
      </c>
      <c r="G39" t="s">
        <v>43</v>
      </c>
      <c r="H39" t="s">
        <v>55</v>
      </c>
      <c r="I39" t="s">
        <v>88</v>
      </c>
      <c r="J39" s="1">
        <v>45713</v>
      </c>
      <c r="K39">
        <v>56</v>
      </c>
      <c r="L39" t="b">
        <v>0</v>
      </c>
      <c r="M39" t="b">
        <v>1</v>
      </c>
      <c r="N39" t="b">
        <v>0</v>
      </c>
    </row>
    <row r="40" spans="1:14" x14ac:dyDescent="0.3">
      <c r="A40" t="s">
        <v>113</v>
      </c>
      <c r="B40" s="1">
        <v>45820</v>
      </c>
      <c r="C40" t="s">
        <v>20</v>
      </c>
      <c r="D40" t="s">
        <v>49</v>
      </c>
      <c r="E40">
        <v>181</v>
      </c>
      <c r="F40" t="s">
        <v>42</v>
      </c>
      <c r="G40" t="s">
        <v>43</v>
      </c>
      <c r="H40" t="s">
        <v>64</v>
      </c>
      <c r="I40" t="s">
        <v>67</v>
      </c>
      <c r="J40" s="1">
        <v>45733</v>
      </c>
      <c r="K40">
        <v>76</v>
      </c>
      <c r="L40" t="b">
        <v>0</v>
      </c>
      <c r="M40" t="b">
        <v>1</v>
      </c>
      <c r="N40" t="b">
        <v>0</v>
      </c>
    </row>
    <row r="41" spans="1:14" x14ac:dyDescent="0.3">
      <c r="A41" t="s">
        <v>114</v>
      </c>
      <c r="B41" s="1">
        <v>45790</v>
      </c>
      <c r="C41" t="s">
        <v>17</v>
      </c>
      <c r="D41" t="s">
        <v>41</v>
      </c>
      <c r="E41">
        <v>387</v>
      </c>
      <c r="F41" t="s">
        <v>42</v>
      </c>
      <c r="G41" t="s">
        <v>43</v>
      </c>
      <c r="H41" t="s">
        <v>64</v>
      </c>
      <c r="I41" t="s">
        <v>45</v>
      </c>
      <c r="J41" s="1">
        <v>45694</v>
      </c>
      <c r="K41">
        <v>37</v>
      </c>
      <c r="L41" t="b">
        <v>0</v>
      </c>
      <c r="M41" t="b">
        <v>1</v>
      </c>
      <c r="N41" t="b">
        <v>0</v>
      </c>
    </row>
    <row r="42" spans="1:14" x14ac:dyDescent="0.3">
      <c r="A42" t="s">
        <v>115</v>
      </c>
      <c r="B42" s="1">
        <v>45786</v>
      </c>
      <c r="C42" t="s">
        <v>17</v>
      </c>
      <c r="D42" t="s">
        <v>49</v>
      </c>
      <c r="E42">
        <v>993</v>
      </c>
      <c r="F42" t="s">
        <v>42</v>
      </c>
      <c r="G42" t="s">
        <v>43</v>
      </c>
      <c r="H42" t="s">
        <v>55</v>
      </c>
      <c r="I42" t="s">
        <v>94</v>
      </c>
      <c r="J42" s="1">
        <v>45741</v>
      </c>
      <c r="K42">
        <v>84</v>
      </c>
      <c r="L42" t="b">
        <v>0</v>
      </c>
      <c r="M42" t="b">
        <v>1</v>
      </c>
      <c r="N42" t="b">
        <v>0</v>
      </c>
    </row>
    <row r="43" spans="1:14" x14ac:dyDescent="0.3">
      <c r="A43" t="s">
        <v>116</v>
      </c>
      <c r="B43" s="1">
        <v>45790</v>
      </c>
      <c r="C43" t="s">
        <v>22</v>
      </c>
      <c r="D43" t="s">
        <v>49</v>
      </c>
      <c r="E43">
        <v>919</v>
      </c>
      <c r="F43" t="s">
        <v>42</v>
      </c>
      <c r="G43" t="s">
        <v>43</v>
      </c>
      <c r="H43" t="s">
        <v>79</v>
      </c>
      <c r="I43" t="s">
        <v>73</v>
      </c>
      <c r="J43" s="1">
        <v>45740</v>
      </c>
      <c r="K43">
        <v>83</v>
      </c>
      <c r="L43" t="b">
        <v>0</v>
      </c>
      <c r="M43" t="b">
        <v>1</v>
      </c>
      <c r="N43" t="b">
        <v>0</v>
      </c>
    </row>
    <row r="44" spans="1:14" x14ac:dyDescent="0.3">
      <c r="A44" t="s">
        <v>117</v>
      </c>
      <c r="B44" s="1">
        <v>45715</v>
      </c>
      <c r="C44" t="s">
        <v>20</v>
      </c>
      <c r="D44" t="s">
        <v>41</v>
      </c>
      <c r="E44">
        <v>62</v>
      </c>
      <c r="F44" t="s">
        <v>42</v>
      </c>
      <c r="G44" t="s">
        <v>43</v>
      </c>
      <c r="H44" t="s">
        <v>77</v>
      </c>
      <c r="I44" t="s">
        <v>75</v>
      </c>
      <c r="J44" s="1">
        <v>45728</v>
      </c>
      <c r="K44">
        <v>71</v>
      </c>
      <c r="L44" t="b">
        <v>0</v>
      </c>
      <c r="M44" t="b">
        <v>1</v>
      </c>
      <c r="N44" t="b">
        <v>0</v>
      </c>
    </row>
    <row r="45" spans="1:14" x14ac:dyDescent="0.3">
      <c r="A45" t="s">
        <v>118</v>
      </c>
      <c r="B45" s="1">
        <v>45671</v>
      </c>
      <c r="C45" t="s">
        <v>19</v>
      </c>
      <c r="D45" t="s">
        <v>41</v>
      </c>
      <c r="E45">
        <v>357</v>
      </c>
      <c r="F45" t="s">
        <v>42</v>
      </c>
      <c r="G45" t="s">
        <v>43</v>
      </c>
      <c r="H45" t="s">
        <v>119</v>
      </c>
      <c r="I45" t="s">
        <v>75</v>
      </c>
      <c r="J45" s="1">
        <v>45736</v>
      </c>
      <c r="K45">
        <v>79</v>
      </c>
      <c r="L45" t="b">
        <v>0</v>
      </c>
      <c r="M45" t="b">
        <v>1</v>
      </c>
      <c r="N45" t="b">
        <v>0</v>
      </c>
    </row>
    <row r="46" spans="1:14" x14ac:dyDescent="0.3">
      <c r="A46" t="s">
        <v>120</v>
      </c>
      <c r="B46" s="1">
        <v>45786</v>
      </c>
      <c r="C46" t="s">
        <v>22</v>
      </c>
      <c r="D46" t="s">
        <v>41</v>
      </c>
      <c r="E46">
        <v>156</v>
      </c>
      <c r="F46" t="s">
        <v>42</v>
      </c>
      <c r="G46" t="s">
        <v>43</v>
      </c>
      <c r="H46" t="s">
        <v>121</v>
      </c>
      <c r="I46" t="s">
        <v>88</v>
      </c>
      <c r="J46" s="1">
        <v>45789</v>
      </c>
      <c r="K46">
        <v>132</v>
      </c>
      <c r="L46" t="b">
        <v>0</v>
      </c>
      <c r="M46" t="b">
        <v>1</v>
      </c>
      <c r="N46" t="b">
        <v>0</v>
      </c>
    </row>
    <row r="47" spans="1:14" x14ac:dyDescent="0.3">
      <c r="A47" t="s">
        <v>122</v>
      </c>
      <c r="B47" s="1">
        <v>45778</v>
      </c>
      <c r="C47" t="s">
        <v>22</v>
      </c>
      <c r="D47" t="s">
        <v>41</v>
      </c>
      <c r="E47">
        <v>25</v>
      </c>
      <c r="F47" t="s">
        <v>42</v>
      </c>
      <c r="G47" t="s">
        <v>43</v>
      </c>
      <c r="H47" t="s">
        <v>58</v>
      </c>
      <c r="I47" t="s">
        <v>53</v>
      </c>
      <c r="J47" s="1">
        <v>45743</v>
      </c>
      <c r="K47">
        <v>86</v>
      </c>
      <c r="L47" t="b">
        <v>0</v>
      </c>
      <c r="M47" t="b">
        <v>1</v>
      </c>
      <c r="N47" t="b">
        <v>0</v>
      </c>
    </row>
    <row r="48" spans="1:14" x14ac:dyDescent="0.3">
      <c r="A48" t="s">
        <v>123</v>
      </c>
      <c r="B48" s="1">
        <v>45756</v>
      </c>
      <c r="C48" t="s">
        <v>16</v>
      </c>
      <c r="D48" t="s">
        <v>49</v>
      </c>
      <c r="E48">
        <v>24</v>
      </c>
      <c r="F48" t="s">
        <v>42</v>
      </c>
      <c r="G48" t="s">
        <v>43</v>
      </c>
      <c r="H48" t="s">
        <v>55</v>
      </c>
      <c r="I48" t="s">
        <v>75</v>
      </c>
      <c r="J48" s="1">
        <v>45838</v>
      </c>
      <c r="K48">
        <v>181</v>
      </c>
      <c r="L48" t="b">
        <v>0</v>
      </c>
      <c r="M48" t="b">
        <v>1</v>
      </c>
      <c r="N48" t="b">
        <v>0</v>
      </c>
    </row>
    <row r="49" spans="1:14" x14ac:dyDescent="0.3">
      <c r="A49" t="s">
        <v>124</v>
      </c>
      <c r="B49" s="1">
        <v>45811</v>
      </c>
      <c r="C49" t="s">
        <v>20</v>
      </c>
      <c r="D49" t="s">
        <v>41</v>
      </c>
      <c r="E49">
        <v>721</v>
      </c>
      <c r="F49" t="s">
        <v>42</v>
      </c>
      <c r="G49" t="s">
        <v>43</v>
      </c>
      <c r="H49" t="s">
        <v>84</v>
      </c>
      <c r="I49" t="s">
        <v>75</v>
      </c>
      <c r="J49" s="1">
        <v>45726</v>
      </c>
      <c r="K49">
        <v>69</v>
      </c>
      <c r="L49" t="b">
        <v>0</v>
      </c>
      <c r="M49" t="b">
        <v>1</v>
      </c>
      <c r="N49" t="b">
        <v>0</v>
      </c>
    </row>
    <row r="50" spans="1:14" x14ac:dyDescent="0.3">
      <c r="A50" t="s">
        <v>125</v>
      </c>
      <c r="B50" s="1">
        <v>45813</v>
      </c>
      <c r="C50" t="s">
        <v>23</v>
      </c>
      <c r="D50" t="s">
        <v>41</v>
      </c>
      <c r="E50">
        <v>855</v>
      </c>
      <c r="F50" t="s">
        <v>42</v>
      </c>
      <c r="G50" t="s">
        <v>43</v>
      </c>
      <c r="H50" t="s">
        <v>121</v>
      </c>
      <c r="I50" t="s">
        <v>94</v>
      </c>
      <c r="J50" s="1">
        <v>45679</v>
      </c>
      <c r="K50">
        <v>22</v>
      </c>
      <c r="L50" t="b">
        <v>0</v>
      </c>
      <c r="M50" t="b">
        <v>1</v>
      </c>
      <c r="N50" t="b">
        <v>0</v>
      </c>
    </row>
    <row r="51" spans="1:14" x14ac:dyDescent="0.3">
      <c r="A51" t="s">
        <v>126</v>
      </c>
      <c r="B51" s="1">
        <v>45716</v>
      </c>
      <c r="C51" t="s">
        <v>22</v>
      </c>
      <c r="D51" t="s">
        <v>41</v>
      </c>
      <c r="E51">
        <v>855</v>
      </c>
      <c r="F51" t="s">
        <v>42</v>
      </c>
      <c r="G51" t="s">
        <v>43</v>
      </c>
      <c r="H51" t="s">
        <v>55</v>
      </c>
      <c r="I51" t="s">
        <v>109</v>
      </c>
      <c r="J51" s="1">
        <v>45810</v>
      </c>
      <c r="K51">
        <v>153</v>
      </c>
      <c r="L51" t="b">
        <v>0</v>
      </c>
      <c r="M51" t="b">
        <v>1</v>
      </c>
      <c r="N51" t="b">
        <v>0</v>
      </c>
    </row>
    <row r="52" spans="1:14" x14ac:dyDescent="0.3">
      <c r="A52" t="s">
        <v>127</v>
      </c>
      <c r="B52" s="1">
        <v>45735</v>
      </c>
      <c r="C52" t="s">
        <v>20</v>
      </c>
      <c r="D52" t="s">
        <v>49</v>
      </c>
      <c r="E52">
        <v>164</v>
      </c>
      <c r="F52" t="s">
        <v>42</v>
      </c>
      <c r="G52" t="s">
        <v>43</v>
      </c>
      <c r="H52" t="s">
        <v>44</v>
      </c>
      <c r="I52" t="s">
        <v>53</v>
      </c>
      <c r="J52" s="1">
        <v>45784</v>
      </c>
      <c r="K52">
        <v>127</v>
      </c>
      <c r="L52" t="b">
        <v>0</v>
      </c>
      <c r="M52" t="b">
        <v>1</v>
      </c>
      <c r="N52" t="b">
        <v>0</v>
      </c>
    </row>
    <row r="53" spans="1:14" x14ac:dyDescent="0.3">
      <c r="A53" t="s">
        <v>128</v>
      </c>
      <c r="B53" s="1">
        <v>45750</v>
      </c>
      <c r="C53" t="s">
        <v>16</v>
      </c>
      <c r="D53" t="s">
        <v>49</v>
      </c>
      <c r="E53">
        <v>931</v>
      </c>
      <c r="F53" t="s">
        <v>42</v>
      </c>
      <c r="G53" t="s">
        <v>43</v>
      </c>
      <c r="H53" t="s">
        <v>70</v>
      </c>
      <c r="I53" t="s">
        <v>61</v>
      </c>
      <c r="J53" s="1">
        <v>45765</v>
      </c>
      <c r="K53">
        <v>108</v>
      </c>
      <c r="L53" t="b">
        <v>0</v>
      </c>
      <c r="M53" t="b">
        <v>1</v>
      </c>
      <c r="N53" t="b">
        <v>0</v>
      </c>
    </row>
    <row r="54" spans="1:14" x14ac:dyDescent="0.3">
      <c r="A54" t="s">
        <v>129</v>
      </c>
      <c r="B54" s="1">
        <v>45821</v>
      </c>
      <c r="C54" t="s">
        <v>16</v>
      </c>
      <c r="D54" t="s">
        <v>49</v>
      </c>
      <c r="E54">
        <v>859</v>
      </c>
      <c r="F54" t="s">
        <v>42</v>
      </c>
      <c r="G54" t="s">
        <v>43</v>
      </c>
      <c r="H54" t="s">
        <v>119</v>
      </c>
      <c r="I54" t="s">
        <v>56</v>
      </c>
      <c r="J54" s="1">
        <v>45806</v>
      </c>
      <c r="K54">
        <v>149</v>
      </c>
      <c r="L54" t="b">
        <v>0</v>
      </c>
      <c r="M54" t="b">
        <v>1</v>
      </c>
      <c r="N54" t="b">
        <v>0</v>
      </c>
    </row>
    <row r="55" spans="1:14" x14ac:dyDescent="0.3">
      <c r="A55" t="s">
        <v>130</v>
      </c>
      <c r="B55" s="1">
        <v>45812</v>
      </c>
      <c r="C55" t="s">
        <v>16</v>
      </c>
      <c r="D55" t="s">
        <v>49</v>
      </c>
      <c r="E55">
        <v>770</v>
      </c>
      <c r="F55" t="s">
        <v>42</v>
      </c>
      <c r="G55" t="s">
        <v>43</v>
      </c>
      <c r="H55" t="s">
        <v>103</v>
      </c>
      <c r="I55" t="s">
        <v>45</v>
      </c>
      <c r="J55" s="1">
        <v>45726</v>
      </c>
      <c r="K55">
        <v>69</v>
      </c>
      <c r="L55" t="b">
        <v>0</v>
      </c>
      <c r="M55" t="b">
        <v>1</v>
      </c>
      <c r="N55" t="b">
        <v>0</v>
      </c>
    </row>
    <row r="56" spans="1:14" x14ac:dyDescent="0.3">
      <c r="A56" t="s">
        <v>131</v>
      </c>
      <c r="B56" s="1">
        <v>45677</v>
      </c>
      <c r="C56" t="s">
        <v>17</v>
      </c>
      <c r="D56" t="s">
        <v>41</v>
      </c>
      <c r="E56">
        <v>383</v>
      </c>
      <c r="F56" t="s">
        <v>42</v>
      </c>
      <c r="G56" t="s">
        <v>43</v>
      </c>
      <c r="H56" t="s">
        <v>72</v>
      </c>
      <c r="I56" t="s">
        <v>109</v>
      </c>
      <c r="J56" s="1">
        <v>45670</v>
      </c>
      <c r="K56">
        <v>13</v>
      </c>
      <c r="L56" t="b">
        <v>0</v>
      </c>
      <c r="M56" t="b">
        <v>1</v>
      </c>
      <c r="N56" t="b">
        <v>0</v>
      </c>
    </row>
    <row r="57" spans="1:14" x14ac:dyDescent="0.3">
      <c r="A57" t="s">
        <v>132</v>
      </c>
      <c r="B57" s="1">
        <v>45785</v>
      </c>
      <c r="C57" t="s">
        <v>21</v>
      </c>
      <c r="D57" t="s">
        <v>49</v>
      </c>
      <c r="E57">
        <v>965</v>
      </c>
      <c r="F57" t="s">
        <v>42</v>
      </c>
      <c r="G57" t="s">
        <v>43</v>
      </c>
      <c r="H57" t="s">
        <v>133</v>
      </c>
      <c r="I57" t="s">
        <v>75</v>
      </c>
      <c r="J57" s="1">
        <v>45768</v>
      </c>
      <c r="K57">
        <v>111</v>
      </c>
      <c r="L57" t="b">
        <v>0</v>
      </c>
      <c r="M57" t="b">
        <v>1</v>
      </c>
      <c r="N57" t="b">
        <v>0</v>
      </c>
    </row>
    <row r="58" spans="1:14" x14ac:dyDescent="0.3">
      <c r="A58" t="s">
        <v>134</v>
      </c>
      <c r="B58" s="1">
        <v>45708</v>
      </c>
      <c r="C58" t="s">
        <v>18</v>
      </c>
      <c r="D58" t="s">
        <v>49</v>
      </c>
      <c r="E58">
        <v>419</v>
      </c>
      <c r="F58" t="s">
        <v>42</v>
      </c>
      <c r="G58" t="s">
        <v>43</v>
      </c>
      <c r="H58" t="s">
        <v>84</v>
      </c>
      <c r="I58" t="s">
        <v>56</v>
      </c>
      <c r="J58" s="1">
        <v>45828</v>
      </c>
      <c r="K58">
        <v>171</v>
      </c>
      <c r="L58" t="b">
        <v>0</v>
      </c>
      <c r="M58" t="b">
        <v>1</v>
      </c>
      <c r="N58" t="b">
        <v>0</v>
      </c>
    </row>
    <row r="59" spans="1:14" x14ac:dyDescent="0.3">
      <c r="A59" t="s">
        <v>135</v>
      </c>
      <c r="B59" s="1">
        <v>45695</v>
      </c>
      <c r="C59" t="s">
        <v>16</v>
      </c>
      <c r="D59" t="s">
        <v>41</v>
      </c>
      <c r="E59">
        <v>428</v>
      </c>
      <c r="F59" t="s">
        <v>42</v>
      </c>
      <c r="G59" t="s">
        <v>43</v>
      </c>
      <c r="H59" t="s">
        <v>108</v>
      </c>
      <c r="I59" t="s">
        <v>75</v>
      </c>
      <c r="J59" s="1">
        <v>45783</v>
      </c>
      <c r="K59">
        <v>126</v>
      </c>
      <c r="L59" t="b">
        <v>0</v>
      </c>
      <c r="M59" t="b">
        <v>1</v>
      </c>
      <c r="N59" t="b">
        <v>0</v>
      </c>
    </row>
    <row r="60" spans="1:14" x14ac:dyDescent="0.3">
      <c r="A60" t="s">
        <v>136</v>
      </c>
      <c r="B60" s="1">
        <v>45776</v>
      </c>
      <c r="C60" t="s">
        <v>21</v>
      </c>
      <c r="D60" t="s">
        <v>49</v>
      </c>
      <c r="E60">
        <v>803</v>
      </c>
      <c r="F60" t="s">
        <v>42</v>
      </c>
      <c r="G60" t="s">
        <v>43</v>
      </c>
      <c r="H60" t="s">
        <v>86</v>
      </c>
      <c r="I60" t="s">
        <v>75</v>
      </c>
      <c r="J60" s="1">
        <v>45733</v>
      </c>
      <c r="K60">
        <v>76</v>
      </c>
      <c r="L60" t="b">
        <v>0</v>
      </c>
      <c r="M60" t="b">
        <v>1</v>
      </c>
      <c r="N60" t="b">
        <v>0</v>
      </c>
    </row>
    <row r="61" spans="1:14" x14ac:dyDescent="0.3">
      <c r="A61" t="s">
        <v>137</v>
      </c>
      <c r="B61" s="1">
        <v>45778</v>
      </c>
      <c r="C61" t="s">
        <v>22</v>
      </c>
      <c r="D61" t="s">
        <v>41</v>
      </c>
      <c r="E61">
        <v>472</v>
      </c>
      <c r="F61" t="s">
        <v>42</v>
      </c>
      <c r="G61" t="s">
        <v>43</v>
      </c>
      <c r="H61" t="s">
        <v>103</v>
      </c>
      <c r="I61" t="s">
        <v>94</v>
      </c>
      <c r="J61" s="1">
        <v>45762</v>
      </c>
      <c r="K61">
        <v>105</v>
      </c>
      <c r="L61" t="b">
        <v>0</v>
      </c>
      <c r="M61" t="b">
        <v>1</v>
      </c>
      <c r="N61" t="b">
        <v>0</v>
      </c>
    </row>
    <row r="62" spans="1:14" x14ac:dyDescent="0.3">
      <c r="A62" t="s">
        <v>138</v>
      </c>
      <c r="B62" s="1">
        <v>45818</v>
      </c>
      <c r="C62" t="s">
        <v>18</v>
      </c>
      <c r="D62" t="s">
        <v>41</v>
      </c>
      <c r="E62">
        <v>312</v>
      </c>
      <c r="F62" t="s">
        <v>42</v>
      </c>
      <c r="G62" t="s">
        <v>43</v>
      </c>
      <c r="H62" t="s">
        <v>139</v>
      </c>
      <c r="I62" t="s">
        <v>67</v>
      </c>
      <c r="J62" s="1">
        <v>45803</v>
      </c>
      <c r="K62">
        <v>146</v>
      </c>
      <c r="L62" t="b">
        <v>0</v>
      </c>
      <c r="M62" t="b">
        <v>1</v>
      </c>
      <c r="N62" t="b">
        <v>0</v>
      </c>
    </row>
    <row r="63" spans="1:14" x14ac:dyDescent="0.3">
      <c r="A63" t="s">
        <v>140</v>
      </c>
      <c r="B63" s="1">
        <v>45736</v>
      </c>
      <c r="C63" t="s">
        <v>17</v>
      </c>
      <c r="D63" t="s">
        <v>41</v>
      </c>
      <c r="E63">
        <v>808</v>
      </c>
      <c r="F63" t="s">
        <v>42</v>
      </c>
      <c r="G63" t="s">
        <v>43</v>
      </c>
      <c r="H63" t="s">
        <v>77</v>
      </c>
      <c r="I63" t="s">
        <v>109</v>
      </c>
      <c r="J63" s="1">
        <v>45803</v>
      </c>
      <c r="K63">
        <v>146</v>
      </c>
      <c r="L63" t="b">
        <v>0</v>
      </c>
      <c r="M63" t="b">
        <v>1</v>
      </c>
      <c r="N63" t="b">
        <v>0</v>
      </c>
    </row>
    <row r="64" spans="1:14" x14ac:dyDescent="0.3">
      <c r="A64" t="s">
        <v>141</v>
      </c>
      <c r="B64" s="1">
        <v>45798</v>
      </c>
      <c r="C64" t="s">
        <v>23</v>
      </c>
      <c r="D64" t="s">
        <v>41</v>
      </c>
      <c r="E64">
        <v>767</v>
      </c>
      <c r="F64" t="s">
        <v>42</v>
      </c>
      <c r="G64" t="s">
        <v>43</v>
      </c>
      <c r="H64" t="s">
        <v>60</v>
      </c>
      <c r="I64" t="s">
        <v>88</v>
      </c>
      <c r="J64" s="1">
        <v>45778</v>
      </c>
      <c r="K64">
        <v>121</v>
      </c>
      <c r="L64" t="b">
        <v>0</v>
      </c>
      <c r="M64" t="b">
        <v>1</v>
      </c>
      <c r="N64" t="b">
        <v>0</v>
      </c>
    </row>
    <row r="65" spans="1:14" x14ac:dyDescent="0.3">
      <c r="A65" t="s">
        <v>142</v>
      </c>
      <c r="B65" s="1">
        <v>45762</v>
      </c>
      <c r="C65" t="s">
        <v>16</v>
      </c>
      <c r="D65" t="s">
        <v>49</v>
      </c>
      <c r="E65">
        <v>258</v>
      </c>
      <c r="F65" t="s">
        <v>42</v>
      </c>
      <c r="G65" t="s">
        <v>43</v>
      </c>
      <c r="H65" t="s">
        <v>139</v>
      </c>
      <c r="I65" t="s">
        <v>88</v>
      </c>
      <c r="J65" s="1">
        <v>45754</v>
      </c>
      <c r="K65">
        <v>97</v>
      </c>
      <c r="L65" t="b">
        <v>0</v>
      </c>
      <c r="M65" t="b">
        <v>1</v>
      </c>
      <c r="N65" t="b">
        <v>0</v>
      </c>
    </row>
    <row r="66" spans="1:14" x14ac:dyDescent="0.3">
      <c r="A66" t="s">
        <v>143</v>
      </c>
      <c r="B66" s="1">
        <v>45660</v>
      </c>
      <c r="C66" t="s">
        <v>22</v>
      </c>
      <c r="D66" t="s">
        <v>49</v>
      </c>
      <c r="E66">
        <v>512</v>
      </c>
      <c r="F66" t="s">
        <v>42</v>
      </c>
      <c r="G66" t="s">
        <v>43</v>
      </c>
      <c r="H66" t="s">
        <v>77</v>
      </c>
      <c r="I66" t="s">
        <v>75</v>
      </c>
      <c r="J66" s="1">
        <v>45730</v>
      </c>
      <c r="K66">
        <v>73</v>
      </c>
      <c r="L66" t="b">
        <v>0</v>
      </c>
      <c r="M66" t="b">
        <v>1</v>
      </c>
      <c r="N66" t="b">
        <v>0</v>
      </c>
    </row>
    <row r="67" spans="1:14" x14ac:dyDescent="0.3">
      <c r="A67" t="s">
        <v>144</v>
      </c>
      <c r="B67" s="1">
        <v>45658</v>
      </c>
      <c r="C67" t="s">
        <v>16</v>
      </c>
      <c r="D67" t="s">
        <v>49</v>
      </c>
      <c r="E67">
        <v>162</v>
      </c>
      <c r="F67" t="s">
        <v>42</v>
      </c>
      <c r="G67" t="s">
        <v>43</v>
      </c>
      <c r="H67" t="s">
        <v>72</v>
      </c>
      <c r="I67" t="s">
        <v>75</v>
      </c>
      <c r="J67" s="1">
        <v>45826</v>
      </c>
      <c r="K67">
        <v>169</v>
      </c>
      <c r="L67" t="b">
        <v>0</v>
      </c>
      <c r="M67" t="b">
        <v>1</v>
      </c>
      <c r="N67" t="b">
        <v>0</v>
      </c>
    </row>
    <row r="68" spans="1:14" x14ac:dyDescent="0.3">
      <c r="A68" t="s">
        <v>145</v>
      </c>
      <c r="B68" s="1">
        <v>45692</v>
      </c>
      <c r="C68" t="s">
        <v>16</v>
      </c>
      <c r="D68" t="s">
        <v>41</v>
      </c>
      <c r="E68">
        <v>537</v>
      </c>
      <c r="F68" t="s">
        <v>42</v>
      </c>
      <c r="G68" t="s">
        <v>43</v>
      </c>
      <c r="H68" t="s">
        <v>70</v>
      </c>
      <c r="I68" t="s">
        <v>67</v>
      </c>
      <c r="J68" s="1">
        <v>45770</v>
      </c>
      <c r="K68">
        <v>113</v>
      </c>
      <c r="L68" t="b">
        <v>0</v>
      </c>
      <c r="M68" t="b">
        <v>1</v>
      </c>
      <c r="N68" t="b">
        <v>0</v>
      </c>
    </row>
    <row r="69" spans="1:14" x14ac:dyDescent="0.3">
      <c r="A69" t="s">
        <v>146</v>
      </c>
      <c r="B69" s="1">
        <v>45705</v>
      </c>
      <c r="C69" t="s">
        <v>19</v>
      </c>
      <c r="D69" t="s">
        <v>49</v>
      </c>
      <c r="E69">
        <v>354</v>
      </c>
      <c r="F69" t="s">
        <v>42</v>
      </c>
      <c r="G69" t="s">
        <v>43</v>
      </c>
      <c r="H69" t="s">
        <v>84</v>
      </c>
      <c r="I69" t="s">
        <v>75</v>
      </c>
      <c r="J69" s="1">
        <v>45810</v>
      </c>
      <c r="K69">
        <v>153</v>
      </c>
      <c r="L69" t="b">
        <v>0</v>
      </c>
      <c r="M69" t="b">
        <v>1</v>
      </c>
      <c r="N69" t="b">
        <v>0</v>
      </c>
    </row>
    <row r="70" spans="1:14" x14ac:dyDescent="0.3">
      <c r="A70" t="s">
        <v>147</v>
      </c>
      <c r="B70" s="1">
        <v>45804</v>
      </c>
      <c r="C70" t="s">
        <v>18</v>
      </c>
      <c r="D70" t="s">
        <v>41</v>
      </c>
      <c r="E70">
        <v>57</v>
      </c>
      <c r="F70" t="s">
        <v>42</v>
      </c>
      <c r="G70" t="s">
        <v>43</v>
      </c>
      <c r="H70" t="s">
        <v>70</v>
      </c>
      <c r="I70" t="s">
        <v>94</v>
      </c>
      <c r="J70" s="1">
        <v>45743</v>
      </c>
      <c r="K70">
        <v>86</v>
      </c>
      <c r="L70" t="b">
        <v>0</v>
      </c>
      <c r="M70" t="b">
        <v>1</v>
      </c>
      <c r="N70" t="b">
        <v>0</v>
      </c>
    </row>
    <row r="71" spans="1:14" x14ac:dyDescent="0.3">
      <c r="A71" t="s">
        <v>148</v>
      </c>
      <c r="B71" s="1">
        <v>45678</v>
      </c>
      <c r="C71" t="s">
        <v>20</v>
      </c>
      <c r="D71" t="s">
        <v>41</v>
      </c>
      <c r="E71">
        <v>525</v>
      </c>
      <c r="F71" t="s">
        <v>42</v>
      </c>
      <c r="G71" t="s">
        <v>43</v>
      </c>
      <c r="H71" t="s">
        <v>149</v>
      </c>
      <c r="I71" t="s">
        <v>56</v>
      </c>
      <c r="J71" s="1">
        <v>45688</v>
      </c>
      <c r="K71">
        <v>31</v>
      </c>
      <c r="L71" t="b">
        <v>0</v>
      </c>
      <c r="M71" t="b">
        <v>1</v>
      </c>
      <c r="N71" t="b">
        <v>0</v>
      </c>
    </row>
    <row r="72" spans="1:14" x14ac:dyDescent="0.3">
      <c r="A72" t="s">
        <v>150</v>
      </c>
      <c r="B72" s="1">
        <v>45796</v>
      </c>
      <c r="C72" t="s">
        <v>16</v>
      </c>
      <c r="D72" t="s">
        <v>41</v>
      </c>
      <c r="E72">
        <v>898</v>
      </c>
      <c r="F72" t="s">
        <v>42</v>
      </c>
      <c r="G72" t="s">
        <v>43</v>
      </c>
      <c r="H72" t="s">
        <v>72</v>
      </c>
      <c r="I72" t="s">
        <v>56</v>
      </c>
      <c r="J72" s="1">
        <v>45813</v>
      </c>
      <c r="K72">
        <v>156</v>
      </c>
      <c r="L72" t="b">
        <v>0</v>
      </c>
      <c r="M72" t="b">
        <v>1</v>
      </c>
      <c r="N72" t="b">
        <v>0</v>
      </c>
    </row>
    <row r="73" spans="1:14" x14ac:dyDescent="0.3">
      <c r="A73" t="s">
        <v>151</v>
      </c>
      <c r="B73" s="1">
        <v>45810</v>
      </c>
      <c r="C73" t="s">
        <v>16</v>
      </c>
      <c r="D73" t="s">
        <v>49</v>
      </c>
      <c r="E73">
        <v>339</v>
      </c>
      <c r="F73" t="s">
        <v>42</v>
      </c>
      <c r="G73" t="s">
        <v>43</v>
      </c>
      <c r="H73" t="s">
        <v>103</v>
      </c>
      <c r="I73" t="s">
        <v>45</v>
      </c>
      <c r="J73" s="1">
        <v>45820</v>
      </c>
      <c r="K73">
        <v>163</v>
      </c>
      <c r="L73" t="b">
        <v>0</v>
      </c>
      <c r="M73" t="b">
        <v>1</v>
      </c>
      <c r="N73" t="b">
        <v>0</v>
      </c>
    </row>
    <row r="74" spans="1:14" x14ac:dyDescent="0.3">
      <c r="A74" t="s">
        <v>152</v>
      </c>
      <c r="B74" s="1">
        <v>45670</v>
      </c>
      <c r="C74" t="s">
        <v>22</v>
      </c>
      <c r="D74" t="s">
        <v>49</v>
      </c>
      <c r="E74">
        <v>999</v>
      </c>
      <c r="F74" t="s">
        <v>42</v>
      </c>
      <c r="G74" t="s">
        <v>43</v>
      </c>
      <c r="H74" t="s">
        <v>82</v>
      </c>
      <c r="I74" t="s">
        <v>109</v>
      </c>
      <c r="J74" s="1">
        <v>45792</v>
      </c>
      <c r="K74">
        <v>135</v>
      </c>
      <c r="L74" t="b">
        <v>0</v>
      </c>
      <c r="M74" t="b">
        <v>1</v>
      </c>
      <c r="N74" t="b">
        <v>0</v>
      </c>
    </row>
    <row r="75" spans="1:14" x14ac:dyDescent="0.3">
      <c r="A75" t="s">
        <v>153</v>
      </c>
      <c r="B75" s="1">
        <v>45708</v>
      </c>
      <c r="C75" t="s">
        <v>17</v>
      </c>
      <c r="D75" t="s">
        <v>49</v>
      </c>
      <c r="E75">
        <v>83</v>
      </c>
      <c r="F75" t="s">
        <v>42</v>
      </c>
      <c r="G75" t="s">
        <v>43</v>
      </c>
      <c r="H75" t="s">
        <v>47</v>
      </c>
      <c r="I75" t="s">
        <v>45</v>
      </c>
      <c r="J75" s="1">
        <v>45793</v>
      </c>
      <c r="K75">
        <v>136</v>
      </c>
      <c r="L75" t="b">
        <v>0</v>
      </c>
      <c r="M75" t="b">
        <v>1</v>
      </c>
      <c r="N75" t="b">
        <v>0</v>
      </c>
    </row>
    <row r="76" spans="1:14" x14ac:dyDescent="0.3">
      <c r="A76" t="s">
        <v>154</v>
      </c>
      <c r="B76" s="1">
        <v>45713</v>
      </c>
      <c r="C76" t="s">
        <v>21</v>
      </c>
      <c r="D76" t="s">
        <v>41</v>
      </c>
      <c r="E76">
        <v>841</v>
      </c>
      <c r="F76" t="s">
        <v>42</v>
      </c>
      <c r="G76" t="s">
        <v>43</v>
      </c>
      <c r="H76" t="s">
        <v>52</v>
      </c>
      <c r="I76" t="s">
        <v>53</v>
      </c>
      <c r="J76" s="1">
        <v>45812</v>
      </c>
      <c r="K76">
        <v>155</v>
      </c>
      <c r="L76" t="b">
        <v>0</v>
      </c>
      <c r="M76" t="b">
        <v>1</v>
      </c>
      <c r="N76" t="b">
        <v>0</v>
      </c>
    </row>
    <row r="77" spans="1:14" x14ac:dyDescent="0.3">
      <c r="A77" t="s">
        <v>155</v>
      </c>
      <c r="B77" s="1">
        <v>45700</v>
      </c>
      <c r="C77" t="s">
        <v>23</v>
      </c>
      <c r="D77" t="s">
        <v>41</v>
      </c>
      <c r="E77">
        <v>443</v>
      </c>
      <c r="F77" t="s">
        <v>42</v>
      </c>
      <c r="G77" t="s">
        <v>43</v>
      </c>
      <c r="H77" t="s">
        <v>156</v>
      </c>
      <c r="I77" t="s">
        <v>75</v>
      </c>
      <c r="J77" s="1">
        <v>45751</v>
      </c>
      <c r="K77">
        <v>94</v>
      </c>
      <c r="L77" t="b">
        <v>0</v>
      </c>
      <c r="M77" t="b">
        <v>1</v>
      </c>
      <c r="N77" t="b">
        <v>0</v>
      </c>
    </row>
    <row r="78" spans="1:14" x14ac:dyDescent="0.3">
      <c r="A78" t="s">
        <v>157</v>
      </c>
      <c r="B78" s="1">
        <v>45827</v>
      </c>
      <c r="C78" t="s">
        <v>18</v>
      </c>
      <c r="D78" t="s">
        <v>49</v>
      </c>
      <c r="E78">
        <v>880</v>
      </c>
      <c r="F78" t="s">
        <v>42</v>
      </c>
      <c r="G78" t="s">
        <v>43</v>
      </c>
      <c r="H78" t="s">
        <v>133</v>
      </c>
      <c r="I78" t="s">
        <v>75</v>
      </c>
      <c r="J78" s="1">
        <v>45818</v>
      </c>
      <c r="K78">
        <v>161</v>
      </c>
      <c r="L78" t="b">
        <v>0</v>
      </c>
      <c r="M78" t="b">
        <v>1</v>
      </c>
      <c r="N78" t="b">
        <v>0</v>
      </c>
    </row>
    <row r="79" spans="1:14" x14ac:dyDescent="0.3">
      <c r="A79" t="s">
        <v>158</v>
      </c>
      <c r="B79" s="1">
        <v>45754</v>
      </c>
      <c r="C79" t="s">
        <v>18</v>
      </c>
      <c r="D79" t="s">
        <v>41</v>
      </c>
      <c r="E79">
        <v>988</v>
      </c>
      <c r="F79" t="s">
        <v>42</v>
      </c>
      <c r="G79" t="s">
        <v>43</v>
      </c>
      <c r="H79" t="s">
        <v>79</v>
      </c>
      <c r="I79" t="s">
        <v>75</v>
      </c>
      <c r="J79" s="1">
        <v>45772</v>
      </c>
      <c r="K79">
        <v>115</v>
      </c>
      <c r="L79" t="b">
        <v>0</v>
      </c>
      <c r="M79" t="b">
        <v>1</v>
      </c>
      <c r="N79" t="b">
        <v>0</v>
      </c>
    </row>
    <row r="80" spans="1:14" x14ac:dyDescent="0.3">
      <c r="A80" t="s">
        <v>159</v>
      </c>
      <c r="B80" s="1">
        <v>45835</v>
      </c>
      <c r="C80" t="s">
        <v>21</v>
      </c>
      <c r="D80" t="s">
        <v>49</v>
      </c>
      <c r="E80">
        <v>225</v>
      </c>
      <c r="F80" t="s">
        <v>42</v>
      </c>
      <c r="G80" t="s">
        <v>43</v>
      </c>
      <c r="H80" t="s">
        <v>139</v>
      </c>
      <c r="I80" t="s">
        <v>56</v>
      </c>
      <c r="J80" s="1">
        <v>45723</v>
      </c>
      <c r="K80">
        <v>66</v>
      </c>
      <c r="L80" t="b">
        <v>0</v>
      </c>
      <c r="M80" t="b">
        <v>1</v>
      </c>
      <c r="N80" t="b">
        <v>0</v>
      </c>
    </row>
    <row r="81" spans="1:14" x14ac:dyDescent="0.3">
      <c r="A81" t="s">
        <v>160</v>
      </c>
      <c r="B81" s="1">
        <v>45666</v>
      </c>
      <c r="C81" t="s">
        <v>17</v>
      </c>
      <c r="D81" t="s">
        <v>49</v>
      </c>
      <c r="E81">
        <v>551</v>
      </c>
      <c r="F81" t="s">
        <v>42</v>
      </c>
      <c r="G81" t="s">
        <v>43</v>
      </c>
      <c r="H81" t="s">
        <v>86</v>
      </c>
      <c r="I81" t="s">
        <v>94</v>
      </c>
      <c r="J81" s="1">
        <v>45664</v>
      </c>
      <c r="K81">
        <v>7</v>
      </c>
      <c r="L81" t="b">
        <v>0</v>
      </c>
      <c r="M81" t="b">
        <v>1</v>
      </c>
      <c r="N81" t="b">
        <v>0</v>
      </c>
    </row>
    <row r="82" spans="1:14" x14ac:dyDescent="0.3">
      <c r="A82" t="s">
        <v>161</v>
      </c>
      <c r="B82" s="1">
        <v>45769</v>
      </c>
      <c r="C82" t="s">
        <v>19</v>
      </c>
      <c r="D82" t="s">
        <v>49</v>
      </c>
      <c r="E82">
        <v>509</v>
      </c>
      <c r="F82" t="s">
        <v>42</v>
      </c>
      <c r="G82" t="s">
        <v>43</v>
      </c>
      <c r="H82" t="s">
        <v>162</v>
      </c>
      <c r="I82" t="s">
        <v>75</v>
      </c>
      <c r="J82" s="1">
        <v>45755</v>
      </c>
      <c r="K82">
        <v>98</v>
      </c>
      <c r="L82" t="b">
        <v>0</v>
      </c>
      <c r="M82" t="b">
        <v>1</v>
      </c>
      <c r="N82" t="b">
        <v>0</v>
      </c>
    </row>
    <row r="83" spans="1:14" x14ac:dyDescent="0.3">
      <c r="A83" t="s">
        <v>163</v>
      </c>
      <c r="B83" s="1">
        <v>45698</v>
      </c>
      <c r="C83" t="s">
        <v>20</v>
      </c>
      <c r="D83" t="s">
        <v>41</v>
      </c>
      <c r="E83">
        <v>135</v>
      </c>
      <c r="F83" t="s">
        <v>42</v>
      </c>
      <c r="G83" t="s">
        <v>43</v>
      </c>
      <c r="H83" t="s">
        <v>156</v>
      </c>
      <c r="I83" t="s">
        <v>61</v>
      </c>
      <c r="J83" s="1">
        <v>45729</v>
      </c>
      <c r="K83">
        <v>72</v>
      </c>
      <c r="L83" t="b">
        <v>0</v>
      </c>
      <c r="M83" t="b">
        <v>1</v>
      </c>
      <c r="N83" t="b">
        <v>0</v>
      </c>
    </row>
    <row r="84" spans="1:14" x14ac:dyDescent="0.3">
      <c r="A84" t="s">
        <v>164</v>
      </c>
      <c r="B84" s="1">
        <v>45833</v>
      </c>
      <c r="C84" t="s">
        <v>22</v>
      </c>
      <c r="D84" t="s">
        <v>49</v>
      </c>
      <c r="E84">
        <v>491</v>
      </c>
      <c r="F84" t="s">
        <v>42</v>
      </c>
      <c r="G84" t="s">
        <v>43</v>
      </c>
      <c r="H84" t="s">
        <v>165</v>
      </c>
      <c r="I84" t="s">
        <v>61</v>
      </c>
      <c r="J84" s="1">
        <v>45796</v>
      </c>
      <c r="K84">
        <v>139</v>
      </c>
      <c r="L84" t="b">
        <v>0</v>
      </c>
      <c r="M84" t="b">
        <v>1</v>
      </c>
      <c r="N84" t="b">
        <v>0</v>
      </c>
    </row>
    <row r="85" spans="1:14" x14ac:dyDescent="0.3">
      <c r="A85" t="s">
        <v>166</v>
      </c>
      <c r="B85" s="1">
        <v>45813</v>
      </c>
      <c r="C85" t="s">
        <v>17</v>
      </c>
      <c r="D85" t="s">
        <v>41</v>
      </c>
      <c r="E85">
        <v>745</v>
      </c>
      <c r="F85" t="s">
        <v>42</v>
      </c>
      <c r="G85" t="s">
        <v>43</v>
      </c>
      <c r="H85" t="s">
        <v>86</v>
      </c>
      <c r="I85" t="s">
        <v>75</v>
      </c>
      <c r="J85" s="1">
        <v>45833</v>
      </c>
      <c r="K85">
        <v>176</v>
      </c>
      <c r="L85" t="b">
        <v>0</v>
      </c>
      <c r="M85" t="b">
        <v>1</v>
      </c>
      <c r="N85" t="b">
        <v>0</v>
      </c>
    </row>
    <row r="86" spans="1:14" x14ac:dyDescent="0.3">
      <c r="A86" t="s">
        <v>167</v>
      </c>
      <c r="B86" s="1">
        <v>45735</v>
      </c>
      <c r="C86" t="s">
        <v>20</v>
      </c>
      <c r="D86" t="s">
        <v>41</v>
      </c>
      <c r="E86">
        <v>717</v>
      </c>
      <c r="F86" t="s">
        <v>42</v>
      </c>
      <c r="G86" t="s">
        <v>43</v>
      </c>
      <c r="H86" t="s">
        <v>47</v>
      </c>
      <c r="I86" t="s">
        <v>88</v>
      </c>
      <c r="J86" s="1">
        <v>45782</v>
      </c>
      <c r="K86">
        <v>125</v>
      </c>
      <c r="L86" t="b">
        <v>0</v>
      </c>
      <c r="M86" t="b">
        <v>1</v>
      </c>
      <c r="N86" t="b">
        <v>0</v>
      </c>
    </row>
    <row r="87" spans="1:14" x14ac:dyDescent="0.3">
      <c r="A87" t="s">
        <v>168</v>
      </c>
      <c r="B87" s="1">
        <v>45778</v>
      </c>
      <c r="C87" t="s">
        <v>16</v>
      </c>
      <c r="D87" t="s">
        <v>49</v>
      </c>
      <c r="E87">
        <v>562</v>
      </c>
      <c r="F87" t="s">
        <v>42</v>
      </c>
      <c r="G87" t="s">
        <v>43</v>
      </c>
      <c r="H87" t="s">
        <v>44</v>
      </c>
      <c r="I87" t="s">
        <v>88</v>
      </c>
      <c r="J87" s="1">
        <v>45838</v>
      </c>
      <c r="K87">
        <v>181</v>
      </c>
      <c r="L87" t="b">
        <v>0</v>
      </c>
      <c r="M87" t="b">
        <v>1</v>
      </c>
      <c r="N87" t="b">
        <v>0</v>
      </c>
    </row>
    <row r="88" spans="1:14" x14ac:dyDescent="0.3">
      <c r="A88" t="s">
        <v>169</v>
      </c>
      <c r="B88" s="1">
        <v>45834</v>
      </c>
      <c r="C88" t="s">
        <v>21</v>
      </c>
      <c r="D88" t="s">
        <v>49</v>
      </c>
      <c r="E88">
        <v>218</v>
      </c>
      <c r="F88" t="s">
        <v>42</v>
      </c>
      <c r="G88" t="s">
        <v>43</v>
      </c>
      <c r="H88" t="s">
        <v>60</v>
      </c>
      <c r="I88" t="s">
        <v>53</v>
      </c>
      <c r="J88" s="1">
        <v>45742</v>
      </c>
      <c r="K88">
        <v>85</v>
      </c>
      <c r="L88" t="b">
        <v>0</v>
      </c>
      <c r="M88" t="b">
        <v>1</v>
      </c>
      <c r="N88" t="b">
        <v>0</v>
      </c>
    </row>
    <row r="89" spans="1:14" x14ac:dyDescent="0.3">
      <c r="A89" t="s">
        <v>170</v>
      </c>
      <c r="B89" s="1">
        <v>45813</v>
      </c>
      <c r="C89" t="s">
        <v>22</v>
      </c>
      <c r="D89" t="s">
        <v>49</v>
      </c>
      <c r="E89">
        <v>262</v>
      </c>
      <c r="F89" t="s">
        <v>42</v>
      </c>
      <c r="G89" t="s">
        <v>43</v>
      </c>
      <c r="H89" t="s">
        <v>139</v>
      </c>
      <c r="I89" t="s">
        <v>88</v>
      </c>
      <c r="J89" s="1">
        <v>45779</v>
      </c>
      <c r="K89">
        <v>122</v>
      </c>
      <c r="L89" t="b">
        <v>0</v>
      </c>
      <c r="M89" t="b">
        <v>1</v>
      </c>
      <c r="N89" t="b">
        <v>0</v>
      </c>
    </row>
    <row r="90" spans="1:14" x14ac:dyDescent="0.3">
      <c r="A90" t="s">
        <v>171</v>
      </c>
      <c r="B90" s="1">
        <v>45727</v>
      </c>
      <c r="C90" t="s">
        <v>23</v>
      </c>
      <c r="D90" t="s">
        <v>49</v>
      </c>
      <c r="E90">
        <v>511</v>
      </c>
      <c r="F90" t="s">
        <v>42</v>
      </c>
      <c r="G90" t="s">
        <v>43</v>
      </c>
      <c r="H90" t="s">
        <v>108</v>
      </c>
      <c r="I90" t="s">
        <v>61</v>
      </c>
      <c r="J90" s="1">
        <v>45749</v>
      </c>
      <c r="K90">
        <v>92</v>
      </c>
      <c r="L90" t="b">
        <v>0</v>
      </c>
      <c r="M90" t="b">
        <v>1</v>
      </c>
      <c r="N90" t="b">
        <v>0</v>
      </c>
    </row>
    <row r="91" spans="1:14" x14ac:dyDescent="0.3">
      <c r="A91" t="s">
        <v>172</v>
      </c>
      <c r="B91" s="1">
        <v>45791</v>
      </c>
      <c r="C91" t="s">
        <v>21</v>
      </c>
      <c r="D91" t="s">
        <v>41</v>
      </c>
      <c r="E91">
        <v>710</v>
      </c>
      <c r="F91" t="s">
        <v>42</v>
      </c>
      <c r="G91" t="s">
        <v>43</v>
      </c>
      <c r="H91" t="s">
        <v>55</v>
      </c>
      <c r="I91" t="s">
        <v>61</v>
      </c>
      <c r="J91" s="1">
        <v>45779</v>
      </c>
      <c r="K91">
        <v>122</v>
      </c>
      <c r="L91" t="b">
        <v>0</v>
      </c>
      <c r="M91" t="b">
        <v>1</v>
      </c>
      <c r="N91" t="b">
        <v>0</v>
      </c>
    </row>
    <row r="92" spans="1:14" x14ac:dyDescent="0.3">
      <c r="A92" t="s">
        <v>173</v>
      </c>
      <c r="B92" s="1">
        <v>45768</v>
      </c>
      <c r="C92" t="s">
        <v>23</v>
      </c>
      <c r="D92" t="s">
        <v>41</v>
      </c>
      <c r="E92">
        <v>245</v>
      </c>
      <c r="F92" t="s">
        <v>42</v>
      </c>
      <c r="G92" t="s">
        <v>43</v>
      </c>
      <c r="H92" t="s">
        <v>82</v>
      </c>
      <c r="I92" t="s">
        <v>75</v>
      </c>
      <c r="J92" s="1">
        <v>45796</v>
      </c>
      <c r="K92">
        <v>139</v>
      </c>
      <c r="L92" t="b">
        <v>0</v>
      </c>
      <c r="M92" t="b">
        <v>1</v>
      </c>
      <c r="N92" t="b">
        <v>0</v>
      </c>
    </row>
    <row r="93" spans="1:14" x14ac:dyDescent="0.3">
      <c r="A93" t="s">
        <v>174</v>
      </c>
      <c r="B93" s="1">
        <v>45784</v>
      </c>
      <c r="C93" t="s">
        <v>23</v>
      </c>
      <c r="D93" t="s">
        <v>49</v>
      </c>
      <c r="E93">
        <v>319</v>
      </c>
      <c r="F93" t="s">
        <v>42</v>
      </c>
      <c r="G93" t="s">
        <v>43</v>
      </c>
      <c r="H93" t="s">
        <v>52</v>
      </c>
      <c r="I93" t="s">
        <v>61</v>
      </c>
      <c r="J93" s="1">
        <v>45761</v>
      </c>
      <c r="K93">
        <v>104</v>
      </c>
      <c r="L93" t="b">
        <v>0</v>
      </c>
      <c r="M93" t="b">
        <v>1</v>
      </c>
      <c r="N93" t="b">
        <v>0</v>
      </c>
    </row>
    <row r="94" spans="1:14" x14ac:dyDescent="0.3">
      <c r="A94" t="s">
        <v>175</v>
      </c>
      <c r="B94" s="1">
        <v>45775</v>
      </c>
      <c r="C94" t="s">
        <v>19</v>
      </c>
      <c r="D94" t="s">
        <v>41</v>
      </c>
      <c r="E94">
        <v>606</v>
      </c>
      <c r="F94" t="s">
        <v>42</v>
      </c>
      <c r="G94" t="s">
        <v>43</v>
      </c>
      <c r="H94" t="s">
        <v>121</v>
      </c>
      <c r="I94" t="s">
        <v>61</v>
      </c>
      <c r="J94" s="1">
        <v>45770</v>
      </c>
      <c r="K94">
        <v>113</v>
      </c>
      <c r="L94" t="b">
        <v>0</v>
      </c>
      <c r="M94" t="b">
        <v>1</v>
      </c>
      <c r="N94" t="b">
        <v>0</v>
      </c>
    </row>
    <row r="95" spans="1:14" x14ac:dyDescent="0.3">
      <c r="A95" t="s">
        <v>176</v>
      </c>
      <c r="B95" s="1">
        <v>45776</v>
      </c>
      <c r="C95" t="s">
        <v>18</v>
      </c>
      <c r="D95" t="s">
        <v>41</v>
      </c>
      <c r="E95">
        <v>944</v>
      </c>
      <c r="F95" t="s">
        <v>42</v>
      </c>
      <c r="G95" t="s">
        <v>43</v>
      </c>
      <c r="H95" t="s">
        <v>162</v>
      </c>
      <c r="I95" t="s">
        <v>53</v>
      </c>
      <c r="J95" s="1">
        <v>45783</v>
      </c>
      <c r="K95">
        <v>126</v>
      </c>
      <c r="L95" t="b">
        <v>0</v>
      </c>
      <c r="M95" t="b">
        <v>1</v>
      </c>
      <c r="N95" t="b">
        <v>0</v>
      </c>
    </row>
    <row r="96" spans="1:14" x14ac:dyDescent="0.3">
      <c r="A96" t="s">
        <v>177</v>
      </c>
      <c r="B96" s="1">
        <v>45754</v>
      </c>
      <c r="C96" t="s">
        <v>20</v>
      </c>
      <c r="D96" t="s">
        <v>41</v>
      </c>
      <c r="E96">
        <v>669</v>
      </c>
      <c r="F96" t="s">
        <v>42</v>
      </c>
      <c r="G96" t="s">
        <v>43</v>
      </c>
      <c r="H96" t="s">
        <v>84</v>
      </c>
      <c r="I96" t="s">
        <v>67</v>
      </c>
      <c r="J96" s="1">
        <v>45810</v>
      </c>
      <c r="K96">
        <v>153</v>
      </c>
      <c r="L96" t="b">
        <v>0</v>
      </c>
      <c r="M96" t="b">
        <v>1</v>
      </c>
      <c r="N96" t="b">
        <v>0</v>
      </c>
    </row>
    <row r="97" spans="1:14" x14ac:dyDescent="0.3">
      <c r="A97" t="s">
        <v>178</v>
      </c>
      <c r="B97" s="1">
        <v>45687</v>
      </c>
      <c r="C97" t="s">
        <v>17</v>
      </c>
      <c r="D97" t="s">
        <v>41</v>
      </c>
      <c r="E97">
        <v>683</v>
      </c>
      <c r="F97" t="s">
        <v>42</v>
      </c>
      <c r="G97" t="s">
        <v>43</v>
      </c>
      <c r="H97" t="s">
        <v>121</v>
      </c>
      <c r="I97" t="s">
        <v>88</v>
      </c>
      <c r="J97" s="1">
        <v>45698</v>
      </c>
      <c r="K97">
        <v>41</v>
      </c>
      <c r="L97" t="b">
        <v>0</v>
      </c>
      <c r="M97" t="b">
        <v>1</v>
      </c>
      <c r="N97" t="b">
        <v>0</v>
      </c>
    </row>
    <row r="98" spans="1:14" x14ac:dyDescent="0.3">
      <c r="A98" t="s">
        <v>179</v>
      </c>
      <c r="B98" s="1">
        <v>45756</v>
      </c>
      <c r="C98" t="s">
        <v>17</v>
      </c>
      <c r="D98" t="s">
        <v>41</v>
      </c>
      <c r="E98">
        <v>970</v>
      </c>
      <c r="F98" t="s">
        <v>42</v>
      </c>
      <c r="G98" t="s">
        <v>43</v>
      </c>
      <c r="H98" t="s">
        <v>86</v>
      </c>
      <c r="I98" t="s">
        <v>75</v>
      </c>
      <c r="J98" s="1">
        <v>45817</v>
      </c>
      <c r="K98">
        <v>160</v>
      </c>
      <c r="L98" t="b">
        <v>0</v>
      </c>
      <c r="M98" t="b">
        <v>1</v>
      </c>
      <c r="N98" t="b">
        <v>0</v>
      </c>
    </row>
    <row r="99" spans="1:14" x14ac:dyDescent="0.3">
      <c r="A99" t="s">
        <v>180</v>
      </c>
      <c r="B99" s="1">
        <v>45701</v>
      </c>
      <c r="C99" t="s">
        <v>19</v>
      </c>
      <c r="D99" t="s">
        <v>49</v>
      </c>
      <c r="E99">
        <v>170</v>
      </c>
      <c r="F99" t="s">
        <v>42</v>
      </c>
      <c r="G99" t="s">
        <v>43</v>
      </c>
      <c r="H99" t="s">
        <v>165</v>
      </c>
      <c r="I99" t="s">
        <v>73</v>
      </c>
      <c r="J99" s="1">
        <v>45673</v>
      </c>
      <c r="K99">
        <v>16</v>
      </c>
      <c r="L99" t="b">
        <v>0</v>
      </c>
      <c r="M99" t="b">
        <v>1</v>
      </c>
      <c r="N99" t="b">
        <v>0</v>
      </c>
    </row>
    <row r="100" spans="1:14" x14ac:dyDescent="0.3">
      <c r="A100" t="s">
        <v>181</v>
      </c>
      <c r="B100" s="1">
        <v>45705</v>
      </c>
      <c r="C100" t="s">
        <v>16</v>
      </c>
      <c r="D100" t="s">
        <v>41</v>
      </c>
      <c r="E100">
        <v>608</v>
      </c>
      <c r="F100" t="s">
        <v>42</v>
      </c>
      <c r="G100" t="s">
        <v>43</v>
      </c>
      <c r="H100" t="s">
        <v>91</v>
      </c>
      <c r="I100" t="s">
        <v>67</v>
      </c>
      <c r="J100" s="1">
        <v>45700</v>
      </c>
      <c r="K100">
        <v>43</v>
      </c>
      <c r="L100" t="b">
        <v>0</v>
      </c>
      <c r="M100" t="b">
        <v>1</v>
      </c>
      <c r="N100" t="b">
        <v>0</v>
      </c>
    </row>
    <row r="101" spans="1:14" x14ac:dyDescent="0.3">
      <c r="A101" t="s">
        <v>182</v>
      </c>
      <c r="B101" s="1">
        <v>45712</v>
      </c>
      <c r="C101" t="s">
        <v>16</v>
      </c>
      <c r="D101" t="s">
        <v>49</v>
      </c>
      <c r="E101">
        <v>198</v>
      </c>
      <c r="F101" t="s">
        <v>42</v>
      </c>
      <c r="G101" t="s">
        <v>43</v>
      </c>
      <c r="H101" t="s">
        <v>44</v>
      </c>
      <c r="I101" t="s">
        <v>45</v>
      </c>
      <c r="J101" s="1">
        <v>45723</v>
      </c>
      <c r="K101">
        <v>66</v>
      </c>
      <c r="L101" t="b">
        <v>0</v>
      </c>
      <c r="M101" t="b">
        <v>1</v>
      </c>
      <c r="N101" t="b">
        <v>0</v>
      </c>
    </row>
    <row r="102" spans="1:14" x14ac:dyDescent="0.3">
      <c r="A102" t="s">
        <v>183</v>
      </c>
      <c r="B102" s="1">
        <v>45737</v>
      </c>
      <c r="C102" t="s">
        <v>22</v>
      </c>
      <c r="D102" t="s">
        <v>49</v>
      </c>
      <c r="E102">
        <v>717</v>
      </c>
      <c r="F102" t="s">
        <v>42</v>
      </c>
      <c r="G102" t="s">
        <v>43</v>
      </c>
      <c r="H102" t="s">
        <v>91</v>
      </c>
      <c r="I102" t="s">
        <v>61</v>
      </c>
      <c r="J102" s="1">
        <v>45698</v>
      </c>
      <c r="K102">
        <v>41</v>
      </c>
      <c r="L102" t="b">
        <v>0</v>
      </c>
      <c r="M102" t="b">
        <v>1</v>
      </c>
      <c r="N102" t="b">
        <v>0</v>
      </c>
    </row>
    <row r="103" spans="1:14" x14ac:dyDescent="0.3">
      <c r="A103" t="s">
        <v>184</v>
      </c>
      <c r="B103" s="1">
        <v>45729</v>
      </c>
      <c r="C103" t="s">
        <v>18</v>
      </c>
      <c r="D103" t="s">
        <v>49</v>
      </c>
      <c r="E103">
        <v>891</v>
      </c>
      <c r="F103" t="s">
        <v>42</v>
      </c>
      <c r="G103" t="s">
        <v>43</v>
      </c>
      <c r="H103" t="s">
        <v>66</v>
      </c>
      <c r="I103" t="s">
        <v>73</v>
      </c>
      <c r="J103" s="1">
        <v>45826</v>
      </c>
      <c r="K103">
        <v>169</v>
      </c>
      <c r="L103" t="b">
        <v>0</v>
      </c>
      <c r="M103" t="b">
        <v>1</v>
      </c>
      <c r="N103" t="b">
        <v>0</v>
      </c>
    </row>
    <row r="104" spans="1:14" x14ac:dyDescent="0.3">
      <c r="A104" t="s">
        <v>185</v>
      </c>
      <c r="B104" s="1">
        <v>45763</v>
      </c>
      <c r="C104" t="s">
        <v>23</v>
      </c>
      <c r="D104" t="s">
        <v>49</v>
      </c>
      <c r="E104">
        <v>307</v>
      </c>
      <c r="F104" t="s">
        <v>42</v>
      </c>
      <c r="G104" t="s">
        <v>43</v>
      </c>
      <c r="H104" t="s">
        <v>58</v>
      </c>
      <c r="I104" t="s">
        <v>94</v>
      </c>
      <c r="J104" s="1">
        <v>45764</v>
      </c>
      <c r="K104">
        <v>107</v>
      </c>
      <c r="L104" t="b">
        <v>0</v>
      </c>
      <c r="M104" t="b">
        <v>1</v>
      </c>
      <c r="N104" t="b">
        <v>0</v>
      </c>
    </row>
    <row r="105" spans="1:14" x14ac:dyDescent="0.3">
      <c r="A105" t="s">
        <v>186</v>
      </c>
      <c r="B105" s="1">
        <v>45691</v>
      </c>
      <c r="C105" t="s">
        <v>21</v>
      </c>
      <c r="D105" t="s">
        <v>41</v>
      </c>
      <c r="E105">
        <v>393</v>
      </c>
      <c r="F105" t="s">
        <v>42</v>
      </c>
      <c r="G105" t="s">
        <v>43</v>
      </c>
      <c r="H105" t="s">
        <v>187</v>
      </c>
      <c r="I105" t="s">
        <v>75</v>
      </c>
      <c r="J105" s="1">
        <v>45831</v>
      </c>
      <c r="K105">
        <v>174</v>
      </c>
      <c r="L105" t="b">
        <v>0</v>
      </c>
      <c r="M105" t="b">
        <v>1</v>
      </c>
      <c r="N105" t="b">
        <v>0</v>
      </c>
    </row>
    <row r="106" spans="1:14" x14ac:dyDescent="0.3">
      <c r="A106" t="s">
        <v>188</v>
      </c>
      <c r="B106" s="1">
        <v>45699</v>
      </c>
      <c r="C106" t="s">
        <v>23</v>
      </c>
      <c r="D106" t="s">
        <v>41</v>
      </c>
      <c r="E106">
        <v>998</v>
      </c>
      <c r="F106" t="s">
        <v>42</v>
      </c>
      <c r="G106" t="s">
        <v>43</v>
      </c>
      <c r="H106" t="s">
        <v>60</v>
      </c>
      <c r="I106" t="s">
        <v>109</v>
      </c>
      <c r="J106" s="1">
        <v>45681</v>
      </c>
      <c r="K106">
        <v>24</v>
      </c>
      <c r="L106" t="b">
        <v>0</v>
      </c>
      <c r="M106" t="b">
        <v>1</v>
      </c>
      <c r="N106" t="b">
        <v>0</v>
      </c>
    </row>
    <row r="107" spans="1:14" x14ac:dyDescent="0.3">
      <c r="A107" t="s">
        <v>189</v>
      </c>
      <c r="B107" s="1">
        <v>45709</v>
      </c>
      <c r="C107" t="s">
        <v>20</v>
      </c>
      <c r="D107" t="s">
        <v>49</v>
      </c>
      <c r="E107">
        <v>407</v>
      </c>
      <c r="F107" t="s">
        <v>42</v>
      </c>
      <c r="G107" t="s">
        <v>43</v>
      </c>
      <c r="H107" t="s">
        <v>103</v>
      </c>
      <c r="I107" t="s">
        <v>67</v>
      </c>
      <c r="J107" s="1">
        <v>45771</v>
      </c>
      <c r="K107">
        <v>114</v>
      </c>
      <c r="L107" t="b">
        <v>0</v>
      </c>
      <c r="M107" t="b">
        <v>1</v>
      </c>
      <c r="N107" t="b">
        <v>0</v>
      </c>
    </row>
    <row r="108" spans="1:14" x14ac:dyDescent="0.3">
      <c r="A108" t="s">
        <v>190</v>
      </c>
      <c r="B108" s="1">
        <v>45736</v>
      </c>
      <c r="C108" t="s">
        <v>18</v>
      </c>
      <c r="D108" t="s">
        <v>49</v>
      </c>
      <c r="E108">
        <v>949</v>
      </c>
      <c r="F108" t="s">
        <v>42</v>
      </c>
      <c r="G108" t="s">
        <v>43</v>
      </c>
      <c r="H108" t="s">
        <v>77</v>
      </c>
      <c r="I108" t="s">
        <v>45</v>
      </c>
      <c r="J108" s="1">
        <v>45819</v>
      </c>
      <c r="K108">
        <v>162</v>
      </c>
      <c r="L108" t="b">
        <v>0</v>
      </c>
      <c r="M108" t="b">
        <v>1</v>
      </c>
      <c r="N108" t="b">
        <v>0</v>
      </c>
    </row>
    <row r="109" spans="1:14" x14ac:dyDescent="0.3">
      <c r="A109" t="s">
        <v>191</v>
      </c>
      <c r="B109" s="1">
        <v>45748</v>
      </c>
      <c r="C109" t="s">
        <v>17</v>
      </c>
      <c r="D109" t="s">
        <v>41</v>
      </c>
      <c r="E109">
        <v>621</v>
      </c>
      <c r="F109" t="s">
        <v>42</v>
      </c>
      <c r="G109" t="s">
        <v>43</v>
      </c>
      <c r="H109" t="s">
        <v>64</v>
      </c>
      <c r="I109" t="s">
        <v>67</v>
      </c>
      <c r="J109" s="1">
        <v>45671</v>
      </c>
      <c r="K109">
        <v>14</v>
      </c>
      <c r="L109" t="b">
        <v>0</v>
      </c>
      <c r="M109" t="b">
        <v>1</v>
      </c>
      <c r="N109" t="b">
        <v>0</v>
      </c>
    </row>
    <row r="110" spans="1:14" x14ac:dyDescent="0.3">
      <c r="A110" t="s">
        <v>192</v>
      </c>
      <c r="B110" s="1">
        <v>45756</v>
      </c>
      <c r="C110" t="s">
        <v>20</v>
      </c>
      <c r="D110" t="s">
        <v>49</v>
      </c>
      <c r="E110">
        <v>117</v>
      </c>
      <c r="F110" t="s">
        <v>42</v>
      </c>
      <c r="G110" t="s">
        <v>43</v>
      </c>
      <c r="H110" t="s">
        <v>64</v>
      </c>
      <c r="I110" t="s">
        <v>94</v>
      </c>
      <c r="J110" s="1">
        <v>45821</v>
      </c>
      <c r="K110">
        <v>164</v>
      </c>
      <c r="L110" t="b">
        <v>0</v>
      </c>
      <c r="M110" t="b">
        <v>1</v>
      </c>
      <c r="N110" t="b">
        <v>0</v>
      </c>
    </row>
    <row r="111" spans="1:14" x14ac:dyDescent="0.3">
      <c r="A111" t="s">
        <v>193</v>
      </c>
      <c r="B111" s="1">
        <v>45832</v>
      </c>
      <c r="C111" t="s">
        <v>21</v>
      </c>
      <c r="D111" t="s">
        <v>49</v>
      </c>
      <c r="E111">
        <v>90</v>
      </c>
      <c r="F111" t="s">
        <v>42</v>
      </c>
      <c r="G111" t="s">
        <v>43</v>
      </c>
      <c r="H111" t="s">
        <v>52</v>
      </c>
      <c r="I111" t="s">
        <v>73</v>
      </c>
      <c r="J111" s="1">
        <v>45740</v>
      </c>
      <c r="K111">
        <v>83</v>
      </c>
      <c r="L111" t="b">
        <v>0</v>
      </c>
      <c r="M111" t="b">
        <v>1</v>
      </c>
      <c r="N111" t="b">
        <v>0</v>
      </c>
    </row>
    <row r="112" spans="1:14" x14ac:dyDescent="0.3">
      <c r="A112" t="s">
        <v>194</v>
      </c>
      <c r="B112" s="1">
        <v>45737</v>
      </c>
      <c r="C112" t="s">
        <v>20</v>
      </c>
      <c r="D112" t="s">
        <v>41</v>
      </c>
      <c r="E112">
        <v>207</v>
      </c>
      <c r="F112" t="s">
        <v>42</v>
      </c>
      <c r="G112" t="s">
        <v>43</v>
      </c>
      <c r="H112" t="s">
        <v>86</v>
      </c>
      <c r="I112" t="s">
        <v>73</v>
      </c>
      <c r="J112" s="1">
        <v>45658</v>
      </c>
      <c r="K112">
        <v>1</v>
      </c>
      <c r="L112" t="b">
        <v>0</v>
      </c>
      <c r="M112" t="b">
        <v>1</v>
      </c>
      <c r="N112" t="b">
        <v>0</v>
      </c>
    </row>
    <row r="113" spans="1:14" x14ac:dyDescent="0.3">
      <c r="A113" t="s">
        <v>195</v>
      </c>
      <c r="B113" s="1">
        <v>45694</v>
      </c>
      <c r="C113" t="s">
        <v>19</v>
      </c>
      <c r="D113" t="s">
        <v>49</v>
      </c>
      <c r="E113">
        <v>803</v>
      </c>
      <c r="F113" t="s">
        <v>42</v>
      </c>
      <c r="G113" t="s">
        <v>43</v>
      </c>
      <c r="H113" t="s">
        <v>84</v>
      </c>
      <c r="I113" t="s">
        <v>56</v>
      </c>
      <c r="J113" s="1">
        <v>45832</v>
      </c>
      <c r="K113">
        <v>175</v>
      </c>
      <c r="L113" t="b">
        <v>0</v>
      </c>
      <c r="M113" t="b">
        <v>1</v>
      </c>
      <c r="N113" t="b">
        <v>0</v>
      </c>
    </row>
    <row r="114" spans="1:14" x14ac:dyDescent="0.3">
      <c r="A114" t="s">
        <v>196</v>
      </c>
      <c r="B114" s="1">
        <v>45754</v>
      </c>
      <c r="C114" t="s">
        <v>21</v>
      </c>
      <c r="D114" t="s">
        <v>41</v>
      </c>
      <c r="E114">
        <v>838</v>
      </c>
      <c r="F114" t="s">
        <v>42</v>
      </c>
      <c r="G114" t="s">
        <v>43</v>
      </c>
      <c r="H114" t="s">
        <v>77</v>
      </c>
      <c r="I114" t="s">
        <v>56</v>
      </c>
      <c r="J114" s="1">
        <v>45772</v>
      </c>
      <c r="K114">
        <v>115</v>
      </c>
      <c r="L114" t="b">
        <v>0</v>
      </c>
      <c r="M114" t="b">
        <v>1</v>
      </c>
      <c r="N114" t="b">
        <v>0</v>
      </c>
    </row>
    <row r="115" spans="1:14" x14ac:dyDescent="0.3">
      <c r="A115" t="s">
        <v>197</v>
      </c>
      <c r="B115" s="1">
        <v>45750</v>
      </c>
      <c r="C115" t="s">
        <v>19</v>
      </c>
      <c r="D115" t="s">
        <v>49</v>
      </c>
      <c r="E115">
        <v>864</v>
      </c>
      <c r="F115" t="s">
        <v>42</v>
      </c>
      <c r="G115" t="s">
        <v>43</v>
      </c>
      <c r="H115" t="s">
        <v>187</v>
      </c>
      <c r="I115" t="s">
        <v>56</v>
      </c>
      <c r="J115" s="1">
        <v>45706</v>
      </c>
      <c r="K115">
        <v>49</v>
      </c>
      <c r="L115" t="b">
        <v>0</v>
      </c>
      <c r="M115" t="b">
        <v>1</v>
      </c>
      <c r="N115" t="b">
        <v>0</v>
      </c>
    </row>
    <row r="116" spans="1:14" x14ac:dyDescent="0.3">
      <c r="A116" t="s">
        <v>198</v>
      </c>
      <c r="B116" s="1">
        <v>45660</v>
      </c>
      <c r="C116" t="s">
        <v>21</v>
      </c>
      <c r="D116" t="s">
        <v>41</v>
      </c>
      <c r="E116">
        <v>323</v>
      </c>
      <c r="F116" t="s">
        <v>42</v>
      </c>
      <c r="G116" t="s">
        <v>43</v>
      </c>
      <c r="H116" t="s">
        <v>103</v>
      </c>
      <c r="I116" t="s">
        <v>56</v>
      </c>
      <c r="J116" s="1">
        <v>45723</v>
      </c>
      <c r="K116">
        <v>66</v>
      </c>
      <c r="L116" t="b">
        <v>0</v>
      </c>
      <c r="M116" t="b">
        <v>1</v>
      </c>
      <c r="N116" t="b">
        <v>0</v>
      </c>
    </row>
    <row r="117" spans="1:14" x14ac:dyDescent="0.3">
      <c r="A117" t="s">
        <v>199</v>
      </c>
      <c r="B117" s="1">
        <v>45671</v>
      </c>
      <c r="C117" t="s">
        <v>17</v>
      </c>
      <c r="D117" t="s">
        <v>41</v>
      </c>
      <c r="E117">
        <v>592</v>
      </c>
      <c r="F117" t="s">
        <v>42</v>
      </c>
      <c r="G117" t="s">
        <v>43</v>
      </c>
      <c r="H117" t="s">
        <v>84</v>
      </c>
      <c r="I117" t="s">
        <v>56</v>
      </c>
      <c r="J117" s="1">
        <v>45792</v>
      </c>
      <c r="K117">
        <v>135</v>
      </c>
      <c r="L117" t="b">
        <v>0</v>
      </c>
      <c r="M117" t="b">
        <v>1</v>
      </c>
      <c r="N117" t="b">
        <v>0</v>
      </c>
    </row>
    <row r="118" spans="1:14" x14ac:dyDescent="0.3">
      <c r="A118" t="s">
        <v>200</v>
      </c>
      <c r="B118" s="1">
        <v>45792</v>
      </c>
      <c r="C118" t="s">
        <v>17</v>
      </c>
      <c r="D118" t="s">
        <v>49</v>
      </c>
      <c r="E118">
        <v>83</v>
      </c>
      <c r="F118" t="s">
        <v>42</v>
      </c>
      <c r="G118" t="s">
        <v>43</v>
      </c>
      <c r="H118" t="s">
        <v>187</v>
      </c>
      <c r="I118" t="s">
        <v>67</v>
      </c>
      <c r="J118" s="1">
        <v>45765</v>
      </c>
      <c r="K118">
        <v>108</v>
      </c>
      <c r="L118" t="b">
        <v>0</v>
      </c>
      <c r="M118" t="b">
        <v>1</v>
      </c>
      <c r="N118" t="b">
        <v>0</v>
      </c>
    </row>
    <row r="119" spans="1:14" x14ac:dyDescent="0.3">
      <c r="A119" t="s">
        <v>201</v>
      </c>
      <c r="B119" s="1">
        <v>45834</v>
      </c>
      <c r="C119" t="s">
        <v>22</v>
      </c>
      <c r="D119" t="s">
        <v>41</v>
      </c>
      <c r="E119">
        <v>301</v>
      </c>
      <c r="F119" t="s">
        <v>42</v>
      </c>
      <c r="G119" t="s">
        <v>43</v>
      </c>
      <c r="H119" t="s">
        <v>47</v>
      </c>
      <c r="I119" t="s">
        <v>94</v>
      </c>
      <c r="J119" s="1">
        <v>45667</v>
      </c>
      <c r="K119">
        <v>10</v>
      </c>
      <c r="L119" t="b">
        <v>0</v>
      </c>
      <c r="M119" t="b">
        <v>1</v>
      </c>
      <c r="N119" t="b">
        <v>0</v>
      </c>
    </row>
    <row r="120" spans="1:14" x14ac:dyDescent="0.3">
      <c r="A120" t="s">
        <v>202</v>
      </c>
      <c r="B120" s="1">
        <v>45761</v>
      </c>
      <c r="C120" t="s">
        <v>19</v>
      </c>
      <c r="D120" t="s">
        <v>41</v>
      </c>
      <c r="E120">
        <v>546</v>
      </c>
      <c r="F120" t="s">
        <v>42</v>
      </c>
      <c r="G120" t="s">
        <v>43</v>
      </c>
      <c r="H120" t="s">
        <v>77</v>
      </c>
      <c r="I120" t="s">
        <v>56</v>
      </c>
      <c r="J120" s="1">
        <v>45680</v>
      </c>
      <c r="K120">
        <v>23</v>
      </c>
      <c r="L120" t="b">
        <v>0</v>
      </c>
      <c r="M120" t="b">
        <v>1</v>
      </c>
      <c r="N120" t="b">
        <v>0</v>
      </c>
    </row>
    <row r="121" spans="1:14" x14ac:dyDescent="0.3">
      <c r="A121" t="s">
        <v>203</v>
      </c>
      <c r="B121" s="1">
        <v>45791</v>
      </c>
      <c r="C121" t="s">
        <v>18</v>
      </c>
      <c r="D121" t="s">
        <v>49</v>
      </c>
      <c r="E121">
        <v>898</v>
      </c>
      <c r="F121" t="s">
        <v>42</v>
      </c>
      <c r="G121" t="s">
        <v>43</v>
      </c>
      <c r="H121" t="s">
        <v>98</v>
      </c>
      <c r="I121" t="s">
        <v>94</v>
      </c>
      <c r="J121" s="1">
        <v>45834</v>
      </c>
      <c r="K121">
        <v>177</v>
      </c>
      <c r="L121" t="b">
        <v>0</v>
      </c>
      <c r="M121" t="b">
        <v>1</v>
      </c>
      <c r="N121" t="b">
        <v>0</v>
      </c>
    </row>
    <row r="122" spans="1:14" x14ac:dyDescent="0.3">
      <c r="A122" t="s">
        <v>204</v>
      </c>
      <c r="B122" s="1">
        <v>45727</v>
      </c>
      <c r="C122" t="s">
        <v>18</v>
      </c>
      <c r="D122" t="s">
        <v>41</v>
      </c>
      <c r="E122">
        <v>377</v>
      </c>
      <c r="F122" t="s">
        <v>42</v>
      </c>
      <c r="G122" t="s">
        <v>43</v>
      </c>
      <c r="H122" t="s">
        <v>58</v>
      </c>
      <c r="I122" t="s">
        <v>88</v>
      </c>
      <c r="J122" s="1">
        <v>45826</v>
      </c>
      <c r="K122">
        <v>169</v>
      </c>
      <c r="L122" t="b">
        <v>0</v>
      </c>
      <c r="M122" t="b">
        <v>1</v>
      </c>
      <c r="N122" t="b">
        <v>0</v>
      </c>
    </row>
    <row r="123" spans="1:14" x14ac:dyDescent="0.3">
      <c r="A123" t="s">
        <v>205</v>
      </c>
      <c r="B123" s="1">
        <v>45681</v>
      </c>
      <c r="C123" t="s">
        <v>22</v>
      </c>
      <c r="D123" t="s">
        <v>41</v>
      </c>
      <c r="E123">
        <v>563</v>
      </c>
      <c r="F123" t="s">
        <v>42</v>
      </c>
      <c r="G123" t="s">
        <v>43</v>
      </c>
      <c r="H123" t="s">
        <v>52</v>
      </c>
      <c r="I123" t="s">
        <v>75</v>
      </c>
      <c r="J123" s="1">
        <v>45742</v>
      </c>
      <c r="K123">
        <v>85</v>
      </c>
      <c r="L123" t="b">
        <v>0</v>
      </c>
      <c r="M123" t="b">
        <v>1</v>
      </c>
      <c r="N123" t="b">
        <v>0</v>
      </c>
    </row>
    <row r="124" spans="1:14" x14ac:dyDescent="0.3">
      <c r="A124" t="s">
        <v>206</v>
      </c>
      <c r="B124" s="1">
        <v>45677</v>
      </c>
      <c r="C124" t="s">
        <v>18</v>
      </c>
      <c r="D124" t="s">
        <v>49</v>
      </c>
      <c r="E124">
        <v>442</v>
      </c>
      <c r="F124" t="s">
        <v>42</v>
      </c>
      <c r="G124" t="s">
        <v>43</v>
      </c>
      <c r="H124" t="s">
        <v>52</v>
      </c>
      <c r="I124" t="s">
        <v>73</v>
      </c>
      <c r="J124" s="1">
        <v>45691</v>
      </c>
      <c r="K124">
        <v>34</v>
      </c>
      <c r="L124" t="b">
        <v>0</v>
      </c>
      <c r="M124" t="b">
        <v>1</v>
      </c>
      <c r="N124" t="b">
        <v>0</v>
      </c>
    </row>
    <row r="125" spans="1:14" x14ac:dyDescent="0.3">
      <c r="A125" t="s">
        <v>207</v>
      </c>
      <c r="B125" s="1">
        <v>45678</v>
      </c>
      <c r="C125" t="s">
        <v>17</v>
      </c>
      <c r="D125" t="s">
        <v>49</v>
      </c>
      <c r="E125">
        <v>997</v>
      </c>
      <c r="F125" t="s">
        <v>42</v>
      </c>
      <c r="G125" t="s">
        <v>43</v>
      </c>
      <c r="H125" t="s">
        <v>82</v>
      </c>
      <c r="I125" t="s">
        <v>73</v>
      </c>
      <c r="J125" s="1">
        <v>45804</v>
      </c>
      <c r="K125">
        <v>147</v>
      </c>
      <c r="L125" t="b">
        <v>0</v>
      </c>
      <c r="M125" t="b">
        <v>1</v>
      </c>
      <c r="N125" t="b">
        <v>0</v>
      </c>
    </row>
    <row r="126" spans="1:14" x14ac:dyDescent="0.3">
      <c r="A126" t="s">
        <v>208</v>
      </c>
      <c r="B126" s="1">
        <v>45785</v>
      </c>
      <c r="C126" t="s">
        <v>17</v>
      </c>
      <c r="D126" t="s">
        <v>41</v>
      </c>
      <c r="E126">
        <v>442</v>
      </c>
      <c r="F126" t="s">
        <v>42</v>
      </c>
      <c r="G126" t="s">
        <v>43</v>
      </c>
      <c r="H126" t="s">
        <v>79</v>
      </c>
      <c r="I126" t="s">
        <v>61</v>
      </c>
      <c r="J126" s="1">
        <v>45680</v>
      </c>
      <c r="K126">
        <v>23</v>
      </c>
      <c r="L126" t="b">
        <v>0</v>
      </c>
      <c r="M126" t="b">
        <v>1</v>
      </c>
      <c r="N126" t="b">
        <v>0</v>
      </c>
    </row>
    <row r="127" spans="1:14" x14ac:dyDescent="0.3">
      <c r="A127" t="s">
        <v>209</v>
      </c>
      <c r="B127" s="1">
        <v>45744</v>
      </c>
      <c r="C127" t="s">
        <v>20</v>
      </c>
      <c r="D127" t="s">
        <v>41</v>
      </c>
      <c r="E127">
        <v>652</v>
      </c>
      <c r="F127" t="s">
        <v>42</v>
      </c>
      <c r="G127" t="s">
        <v>43</v>
      </c>
      <c r="H127" t="s">
        <v>100</v>
      </c>
      <c r="I127" t="s">
        <v>109</v>
      </c>
      <c r="J127" s="1">
        <v>45673</v>
      </c>
      <c r="K127">
        <v>16</v>
      </c>
      <c r="L127" t="b">
        <v>0</v>
      </c>
      <c r="M127" t="b">
        <v>1</v>
      </c>
      <c r="N127" t="b">
        <v>0</v>
      </c>
    </row>
    <row r="128" spans="1:14" x14ac:dyDescent="0.3">
      <c r="A128" t="s">
        <v>210</v>
      </c>
      <c r="B128" s="1">
        <v>45666</v>
      </c>
      <c r="C128" t="s">
        <v>20</v>
      </c>
      <c r="D128" t="s">
        <v>49</v>
      </c>
      <c r="E128">
        <v>55</v>
      </c>
      <c r="F128" t="s">
        <v>42</v>
      </c>
      <c r="G128" t="s">
        <v>43</v>
      </c>
      <c r="H128" t="s">
        <v>149</v>
      </c>
      <c r="I128" t="s">
        <v>67</v>
      </c>
      <c r="J128" s="1">
        <v>45664</v>
      </c>
      <c r="K128">
        <v>7</v>
      </c>
      <c r="L128" t="b">
        <v>0</v>
      </c>
      <c r="M128" t="b">
        <v>1</v>
      </c>
      <c r="N128" t="b">
        <v>0</v>
      </c>
    </row>
    <row r="129" spans="1:14" x14ac:dyDescent="0.3">
      <c r="A129" t="s">
        <v>211</v>
      </c>
      <c r="B129" s="1">
        <v>45821</v>
      </c>
      <c r="C129" t="s">
        <v>23</v>
      </c>
      <c r="D129" t="s">
        <v>49</v>
      </c>
      <c r="E129">
        <v>473</v>
      </c>
      <c r="F129" t="s">
        <v>42</v>
      </c>
      <c r="G129" t="s">
        <v>43</v>
      </c>
      <c r="H129" t="s">
        <v>108</v>
      </c>
      <c r="I129" t="s">
        <v>94</v>
      </c>
      <c r="J129" s="1">
        <v>45677</v>
      </c>
      <c r="K129">
        <v>20</v>
      </c>
      <c r="L129" t="b">
        <v>0</v>
      </c>
      <c r="M129" t="b">
        <v>1</v>
      </c>
      <c r="N129" t="b">
        <v>0</v>
      </c>
    </row>
    <row r="130" spans="1:14" x14ac:dyDescent="0.3">
      <c r="A130" t="s">
        <v>212</v>
      </c>
      <c r="B130" s="1">
        <v>45765</v>
      </c>
      <c r="C130" t="s">
        <v>22</v>
      </c>
      <c r="D130" t="s">
        <v>41</v>
      </c>
      <c r="E130">
        <v>820</v>
      </c>
      <c r="F130" t="s">
        <v>42</v>
      </c>
      <c r="G130" t="s">
        <v>43</v>
      </c>
      <c r="H130" t="s">
        <v>156</v>
      </c>
      <c r="I130" t="s">
        <v>109</v>
      </c>
      <c r="J130" s="1">
        <v>45821</v>
      </c>
      <c r="K130">
        <v>164</v>
      </c>
      <c r="L130" t="b">
        <v>0</v>
      </c>
      <c r="M130" t="b">
        <v>1</v>
      </c>
      <c r="N130" t="b">
        <v>0</v>
      </c>
    </row>
    <row r="131" spans="1:14" x14ac:dyDescent="0.3">
      <c r="A131" t="s">
        <v>213</v>
      </c>
      <c r="B131" s="1">
        <v>45751</v>
      </c>
      <c r="C131" t="s">
        <v>18</v>
      </c>
      <c r="D131" t="s">
        <v>41</v>
      </c>
      <c r="E131">
        <v>774</v>
      </c>
      <c r="F131" t="s">
        <v>42</v>
      </c>
      <c r="G131" t="s">
        <v>43</v>
      </c>
      <c r="H131" t="s">
        <v>84</v>
      </c>
      <c r="I131" t="s">
        <v>61</v>
      </c>
      <c r="J131" s="1">
        <v>45664</v>
      </c>
      <c r="K131">
        <v>7</v>
      </c>
      <c r="L131" t="b">
        <v>0</v>
      </c>
      <c r="M131" t="b">
        <v>1</v>
      </c>
      <c r="N131" t="b">
        <v>0</v>
      </c>
    </row>
    <row r="132" spans="1:14" x14ac:dyDescent="0.3">
      <c r="A132" t="s">
        <v>214</v>
      </c>
      <c r="B132" s="1">
        <v>45719</v>
      </c>
      <c r="C132" t="s">
        <v>23</v>
      </c>
      <c r="D132" t="s">
        <v>41</v>
      </c>
      <c r="E132">
        <v>938</v>
      </c>
      <c r="F132" t="s">
        <v>42</v>
      </c>
      <c r="G132" t="s">
        <v>43</v>
      </c>
      <c r="H132" t="s">
        <v>103</v>
      </c>
      <c r="I132" t="s">
        <v>56</v>
      </c>
      <c r="J132" s="1">
        <v>45672</v>
      </c>
      <c r="K132">
        <v>15</v>
      </c>
      <c r="L132" t="b">
        <v>0</v>
      </c>
      <c r="M132" t="b">
        <v>1</v>
      </c>
      <c r="N132" t="b">
        <v>0</v>
      </c>
    </row>
    <row r="133" spans="1:14" x14ac:dyDescent="0.3">
      <c r="A133" t="s">
        <v>215</v>
      </c>
      <c r="B133" s="1">
        <v>45778</v>
      </c>
      <c r="C133" t="s">
        <v>16</v>
      </c>
      <c r="D133" t="s">
        <v>41</v>
      </c>
      <c r="E133">
        <v>88</v>
      </c>
      <c r="F133" t="s">
        <v>42</v>
      </c>
      <c r="G133" t="s">
        <v>43</v>
      </c>
      <c r="H133" t="s">
        <v>103</v>
      </c>
      <c r="I133" t="s">
        <v>61</v>
      </c>
      <c r="J133" s="1">
        <v>45776</v>
      </c>
      <c r="K133">
        <v>119</v>
      </c>
      <c r="L133" t="b">
        <v>0</v>
      </c>
      <c r="M133" t="b">
        <v>1</v>
      </c>
      <c r="N133" t="b">
        <v>0</v>
      </c>
    </row>
    <row r="134" spans="1:14" x14ac:dyDescent="0.3">
      <c r="A134" t="s">
        <v>216</v>
      </c>
      <c r="B134" s="1">
        <v>45673</v>
      </c>
      <c r="C134" t="s">
        <v>22</v>
      </c>
      <c r="D134" t="s">
        <v>41</v>
      </c>
      <c r="E134">
        <v>817</v>
      </c>
      <c r="F134" t="s">
        <v>42</v>
      </c>
      <c r="G134" t="s">
        <v>43</v>
      </c>
      <c r="H134" t="s">
        <v>86</v>
      </c>
      <c r="I134" t="s">
        <v>61</v>
      </c>
      <c r="J134" s="1">
        <v>45727</v>
      </c>
      <c r="K134">
        <v>70</v>
      </c>
      <c r="L134" t="b">
        <v>0</v>
      </c>
      <c r="M134" t="b">
        <v>1</v>
      </c>
      <c r="N134" t="b">
        <v>0</v>
      </c>
    </row>
    <row r="135" spans="1:14" x14ac:dyDescent="0.3">
      <c r="A135" t="s">
        <v>217</v>
      </c>
      <c r="B135" s="1">
        <v>45673</v>
      </c>
      <c r="C135" t="s">
        <v>19</v>
      </c>
      <c r="D135" t="s">
        <v>49</v>
      </c>
      <c r="E135">
        <v>189</v>
      </c>
      <c r="F135" t="s">
        <v>42</v>
      </c>
      <c r="G135" t="s">
        <v>43</v>
      </c>
      <c r="H135" t="s">
        <v>64</v>
      </c>
      <c r="I135" t="s">
        <v>109</v>
      </c>
      <c r="J135" s="1">
        <v>45761</v>
      </c>
      <c r="K135">
        <v>104</v>
      </c>
      <c r="L135" t="b">
        <v>0</v>
      </c>
      <c r="M135" t="b">
        <v>1</v>
      </c>
      <c r="N135" t="b">
        <v>0</v>
      </c>
    </row>
    <row r="136" spans="1:14" x14ac:dyDescent="0.3">
      <c r="A136" t="s">
        <v>218</v>
      </c>
      <c r="B136" s="1">
        <v>45723</v>
      </c>
      <c r="C136" t="s">
        <v>17</v>
      </c>
      <c r="D136" t="s">
        <v>41</v>
      </c>
      <c r="E136">
        <v>28</v>
      </c>
      <c r="F136" t="s">
        <v>42</v>
      </c>
      <c r="G136" t="s">
        <v>43</v>
      </c>
      <c r="H136" t="s">
        <v>47</v>
      </c>
      <c r="I136" t="s">
        <v>56</v>
      </c>
      <c r="J136" s="1">
        <v>45811</v>
      </c>
      <c r="K136">
        <v>154</v>
      </c>
      <c r="L136" t="b">
        <v>0</v>
      </c>
      <c r="M136" t="b">
        <v>1</v>
      </c>
      <c r="N136" t="b">
        <v>0</v>
      </c>
    </row>
    <row r="137" spans="1:14" x14ac:dyDescent="0.3">
      <c r="A137" t="s">
        <v>219</v>
      </c>
      <c r="B137" s="1">
        <v>45827</v>
      </c>
      <c r="C137" t="s">
        <v>22</v>
      </c>
      <c r="D137" t="s">
        <v>41</v>
      </c>
      <c r="E137">
        <v>590</v>
      </c>
      <c r="F137" t="s">
        <v>42</v>
      </c>
      <c r="G137" t="s">
        <v>43</v>
      </c>
      <c r="H137" t="s">
        <v>55</v>
      </c>
      <c r="I137" t="s">
        <v>45</v>
      </c>
      <c r="J137" s="1">
        <v>45832</v>
      </c>
      <c r="K137">
        <v>175</v>
      </c>
      <c r="L137" t="b">
        <v>0</v>
      </c>
      <c r="M137" t="b">
        <v>1</v>
      </c>
      <c r="N137" t="b">
        <v>0</v>
      </c>
    </row>
    <row r="138" spans="1:14" x14ac:dyDescent="0.3">
      <c r="A138" t="s">
        <v>220</v>
      </c>
      <c r="B138" s="1">
        <v>45680</v>
      </c>
      <c r="C138" t="s">
        <v>23</v>
      </c>
      <c r="D138" t="s">
        <v>41</v>
      </c>
      <c r="E138">
        <v>163</v>
      </c>
      <c r="F138" t="s">
        <v>42</v>
      </c>
      <c r="G138" t="s">
        <v>43</v>
      </c>
      <c r="H138" t="s">
        <v>55</v>
      </c>
      <c r="I138" t="s">
        <v>53</v>
      </c>
      <c r="J138" s="1">
        <v>45730</v>
      </c>
      <c r="K138">
        <v>73</v>
      </c>
      <c r="L138" t="b">
        <v>0</v>
      </c>
      <c r="M138" t="b">
        <v>1</v>
      </c>
      <c r="N138" t="b">
        <v>0</v>
      </c>
    </row>
    <row r="139" spans="1:14" x14ac:dyDescent="0.3">
      <c r="A139" t="s">
        <v>221</v>
      </c>
      <c r="B139" s="1">
        <v>45677</v>
      </c>
      <c r="C139" t="s">
        <v>18</v>
      </c>
      <c r="D139" t="s">
        <v>49</v>
      </c>
      <c r="E139">
        <v>787</v>
      </c>
      <c r="F139" t="s">
        <v>42</v>
      </c>
      <c r="G139" t="s">
        <v>43</v>
      </c>
      <c r="H139" t="s">
        <v>44</v>
      </c>
      <c r="I139" t="s">
        <v>67</v>
      </c>
      <c r="J139" s="1">
        <v>45818</v>
      </c>
      <c r="K139">
        <v>161</v>
      </c>
      <c r="L139" t="b">
        <v>0</v>
      </c>
      <c r="M139" t="b">
        <v>1</v>
      </c>
      <c r="N139" t="b">
        <v>0</v>
      </c>
    </row>
    <row r="140" spans="1:14" x14ac:dyDescent="0.3">
      <c r="A140" t="s">
        <v>222</v>
      </c>
      <c r="B140" s="1">
        <v>45818</v>
      </c>
      <c r="C140" t="s">
        <v>17</v>
      </c>
      <c r="D140" t="s">
        <v>41</v>
      </c>
      <c r="E140">
        <v>778</v>
      </c>
      <c r="F140" t="s">
        <v>42</v>
      </c>
      <c r="G140" t="s">
        <v>43</v>
      </c>
      <c r="H140" t="s">
        <v>133</v>
      </c>
      <c r="I140" t="s">
        <v>94</v>
      </c>
      <c r="J140" s="1">
        <v>45826</v>
      </c>
      <c r="K140">
        <v>169</v>
      </c>
      <c r="L140" t="b">
        <v>0</v>
      </c>
      <c r="M140" t="b">
        <v>1</v>
      </c>
      <c r="N140" t="b">
        <v>0</v>
      </c>
    </row>
    <row r="141" spans="1:14" x14ac:dyDescent="0.3">
      <c r="A141" t="s">
        <v>223</v>
      </c>
      <c r="B141" s="1">
        <v>45771</v>
      </c>
      <c r="C141" t="s">
        <v>16</v>
      </c>
      <c r="D141" t="s">
        <v>49</v>
      </c>
      <c r="E141">
        <v>206</v>
      </c>
      <c r="F141" t="s">
        <v>42</v>
      </c>
      <c r="G141" t="s">
        <v>43</v>
      </c>
      <c r="H141" t="s">
        <v>50</v>
      </c>
      <c r="I141" t="s">
        <v>88</v>
      </c>
      <c r="J141" s="1">
        <v>45720</v>
      </c>
      <c r="K141">
        <v>63</v>
      </c>
      <c r="L141" t="b">
        <v>0</v>
      </c>
      <c r="M141" t="b">
        <v>1</v>
      </c>
      <c r="N141" t="b">
        <v>0</v>
      </c>
    </row>
    <row r="142" spans="1:14" x14ac:dyDescent="0.3">
      <c r="A142" t="s">
        <v>224</v>
      </c>
      <c r="B142" s="1">
        <v>45832</v>
      </c>
      <c r="C142" t="s">
        <v>20</v>
      </c>
      <c r="D142" t="s">
        <v>49</v>
      </c>
      <c r="E142">
        <v>316</v>
      </c>
      <c r="F142" t="s">
        <v>42</v>
      </c>
      <c r="G142" t="s">
        <v>43</v>
      </c>
      <c r="H142" t="s">
        <v>58</v>
      </c>
      <c r="I142" t="s">
        <v>94</v>
      </c>
      <c r="J142" s="1">
        <v>45658</v>
      </c>
      <c r="K142">
        <v>1</v>
      </c>
      <c r="L142" t="b">
        <v>0</v>
      </c>
      <c r="M142" t="b">
        <v>1</v>
      </c>
      <c r="N142" t="b">
        <v>0</v>
      </c>
    </row>
    <row r="143" spans="1:14" x14ac:dyDescent="0.3">
      <c r="A143" t="s">
        <v>225</v>
      </c>
      <c r="B143" s="1">
        <v>45671</v>
      </c>
      <c r="C143" t="s">
        <v>20</v>
      </c>
      <c r="D143" t="s">
        <v>41</v>
      </c>
      <c r="E143">
        <v>478</v>
      </c>
      <c r="F143" t="s">
        <v>42</v>
      </c>
      <c r="G143" t="s">
        <v>43</v>
      </c>
      <c r="H143" t="s">
        <v>108</v>
      </c>
      <c r="I143" t="s">
        <v>88</v>
      </c>
      <c r="J143" s="1">
        <v>45735</v>
      </c>
      <c r="K143">
        <v>78</v>
      </c>
      <c r="L143" t="b">
        <v>0</v>
      </c>
      <c r="M143" t="b">
        <v>1</v>
      </c>
      <c r="N143" t="b">
        <v>0</v>
      </c>
    </row>
    <row r="144" spans="1:14" x14ac:dyDescent="0.3">
      <c r="A144" t="s">
        <v>226</v>
      </c>
      <c r="B144" s="1">
        <v>45777</v>
      </c>
      <c r="C144" t="s">
        <v>19</v>
      </c>
      <c r="D144" t="s">
        <v>41</v>
      </c>
      <c r="E144">
        <v>670</v>
      </c>
      <c r="F144" t="s">
        <v>42</v>
      </c>
      <c r="G144" t="s">
        <v>43</v>
      </c>
      <c r="H144" t="s">
        <v>121</v>
      </c>
      <c r="I144" t="s">
        <v>94</v>
      </c>
      <c r="J144" s="1">
        <v>45764</v>
      </c>
      <c r="K144">
        <v>107</v>
      </c>
      <c r="L144" t="b">
        <v>0</v>
      </c>
      <c r="M144" t="b">
        <v>1</v>
      </c>
      <c r="N144" t="b">
        <v>0</v>
      </c>
    </row>
    <row r="145" spans="1:14" x14ac:dyDescent="0.3">
      <c r="A145" t="s">
        <v>227</v>
      </c>
      <c r="B145" s="1">
        <v>45761</v>
      </c>
      <c r="C145" t="s">
        <v>18</v>
      </c>
      <c r="D145" t="s">
        <v>49</v>
      </c>
      <c r="E145">
        <v>384</v>
      </c>
      <c r="F145" t="s">
        <v>42</v>
      </c>
      <c r="G145" t="s">
        <v>43</v>
      </c>
      <c r="H145" t="s">
        <v>82</v>
      </c>
      <c r="I145" t="s">
        <v>75</v>
      </c>
      <c r="J145" s="1">
        <v>45727</v>
      </c>
      <c r="K145">
        <v>70</v>
      </c>
      <c r="L145" t="b">
        <v>0</v>
      </c>
      <c r="M145" t="b">
        <v>1</v>
      </c>
      <c r="N145" t="b">
        <v>0</v>
      </c>
    </row>
    <row r="146" spans="1:14" x14ac:dyDescent="0.3">
      <c r="A146" t="s">
        <v>228</v>
      </c>
      <c r="B146" s="1">
        <v>45728</v>
      </c>
      <c r="C146" t="s">
        <v>20</v>
      </c>
      <c r="D146" t="s">
        <v>49</v>
      </c>
      <c r="E146">
        <v>275</v>
      </c>
      <c r="F146" t="s">
        <v>42</v>
      </c>
      <c r="G146" t="s">
        <v>43</v>
      </c>
      <c r="H146" t="s">
        <v>149</v>
      </c>
      <c r="I146" t="s">
        <v>73</v>
      </c>
      <c r="J146" s="1">
        <v>45733</v>
      </c>
      <c r="K146">
        <v>76</v>
      </c>
      <c r="L146" t="b">
        <v>0</v>
      </c>
      <c r="M146" t="b">
        <v>1</v>
      </c>
      <c r="N146" t="b">
        <v>0</v>
      </c>
    </row>
    <row r="147" spans="1:14" x14ac:dyDescent="0.3">
      <c r="A147" t="s">
        <v>229</v>
      </c>
      <c r="B147" s="1">
        <v>45736</v>
      </c>
      <c r="C147" t="s">
        <v>20</v>
      </c>
      <c r="D147" t="s">
        <v>49</v>
      </c>
      <c r="E147">
        <v>765</v>
      </c>
      <c r="F147" t="s">
        <v>42</v>
      </c>
      <c r="G147" t="s">
        <v>43</v>
      </c>
      <c r="H147" t="s">
        <v>165</v>
      </c>
      <c r="I147" t="s">
        <v>88</v>
      </c>
      <c r="J147" s="1">
        <v>45706</v>
      </c>
      <c r="K147">
        <v>49</v>
      </c>
      <c r="L147" t="b">
        <v>0</v>
      </c>
      <c r="M147" t="b">
        <v>1</v>
      </c>
      <c r="N147" t="b">
        <v>0</v>
      </c>
    </row>
    <row r="148" spans="1:14" x14ac:dyDescent="0.3">
      <c r="A148" t="s">
        <v>230</v>
      </c>
      <c r="B148" s="1">
        <v>45701</v>
      </c>
      <c r="C148" t="s">
        <v>19</v>
      </c>
      <c r="D148" t="s">
        <v>49</v>
      </c>
      <c r="E148">
        <v>755</v>
      </c>
      <c r="F148" t="s">
        <v>42</v>
      </c>
      <c r="G148" t="s">
        <v>43</v>
      </c>
      <c r="H148" t="s">
        <v>55</v>
      </c>
      <c r="I148" t="s">
        <v>67</v>
      </c>
      <c r="J148" s="1">
        <v>45771</v>
      </c>
      <c r="K148">
        <v>114</v>
      </c>
      <c r="L148" t="b">
        <v>0</v>
      </c>
      <c r="M148" t="b">
        <v>1</v>
      </c>
      <c r="N148" t="b">
        <v>0</v>
      </c>
    </row>
    <row r="149" spans="1:14" x14ac:dyDescent="0.3">
      <c r="A149" t="s">
        <v>231</v>
      </c>
      <c r="B149" s="1">
        <v>45702</v>
      </c>
      <c r="C149" t="s">
        <v>18</v>
      </c>
      <c r="D149" t="s">
        <v>49</v>
      </c>
      <c r="E149">
        <v>222</v>
      </c>
      <c r="F149" t="s">
        <v>42</v>
      </c>
      <c r="G149" t="s">
        <v>43</v>
      </c>
      <c r="H149" t="s">
        <v>187</v>
      </c>
      <c r="I149" t="s">
        <v>67</v>
      </c>
      <c r="J149" s="1">
        <v>45714</v>
      </c>
      <c r="K149">
        <v>57</v>
      </c>
      <c r="L149" t="b">
        <v>0</v>
      </c>
      <c r="M149" t="b">
        <v>1</v>
      </c>
      <c r="N149" t="b">
        <v>0</v>
      </c>
    </row>
    <row r="150" spans="1:14" x14ac:dyDescent="0.3">
      <c r="A150" t="s">
        <v>232</v>
      </c>
      <c r="B150" s="1">
        <v>45817</v>
      </c>
      <c r="C150" t="s">
        <v>21</v>
      </c>
      <c r="D150" t="s">
        <v>41</v>
      </c>
      <c r="E150">
        <v>767</v>
      </c>
      <c r="F150" t="s">
        <v>42</v>
      </c>
      <c r="G150" t="s">
        <v>43</v>
      </c>
      <c r="H150" t="s">
        <v>139</v>
      </c>
      <c r="I150" t="s">
        <v>61</v>
      </c>
      <c r="J150" s="1">
        <v>45776</v>
      </c>
      <c r="K150">
        <v>119</v>
      </c>
      <c r="L150" t="b">
        <v>0</v>
      </c>
      <c r="M150" t="b">
        <v>1</v>
      </c>
      <c r="N150" t="b">
        <v>0</v>
      </c>
    </row>
    <row r="151" spans="1:14" x14ac:dyDescent="0.3">
      <c r="A151" t="s">
        <v>233</v>
      </c>
      <c r="B151" s="1">
        <v>45674</v>
      </c>
      <c r="C151" t="s">
        <v>17</v>
      </c>
      <c r="D151" t="s">
        <v>41</v>
      </c>
      <c r="E151">
        <v>817</v>
      </c>
      <c r="F151" t="s">
        <v>42</v>
      </c>
      <c r="G151" t="s">
        <v>43</v>
      </c>
      <c r="H151" t="s">
        <v>58</v>
      </c>
      <c r="I151" t="s">
        <v>56</v>
      </c>
      <c r="J151" s="1">
        <v>45755</v>
      </c>
      <c r="K151">
        <v>98</v>
      </c>
      <c r="L151" t="b">
        <v>0</v>
      </c>
      <c r="M151" t="b">
        <v>1</v>
      </c>
      <c r="N151" t="b">
        <v>0</v>
      </c>
    </row>
    <row r="152" spans="1:14" x14ac:dyDescent="0.3">
      <c r="A152" t="s">
        <v>234</v>
      </c>
      <c r="B152" s="1">
        <v>45684</v>
      </c>
      <c r="C152" t="s">
        <v>19</v>
      </c>
      <c r="D152" t="s">
        <v>41</v>
      </c>
      <c r="E152">
        <v>963</v>
      </c>
      <c r="F152" t="s">
        <v>42</v>
      </c>
      <c r="G152" t="s">
        <v>43</v>
      </c>
      <c r="H152" t="s">
        <v>139</v>
      </c>
      <c r="I152" t="s">
        <v>67</v>
      </c>
      <c r="J152" s="1">
        <v>45695</v>
      </c>
      <c r="K152">
        <v>38</v>
      </c>
      <c r="L152" t="b">
        <v>0</v>
      </c>
      <c r="M152" t="b">
        <v>1</v>
      </c>
      <c r="N152" t="b">
        <v>0</v>
      </c>
    </row>
    <row r="153" spans="1:14" x14ac:dyDescent="0.3">
      <c r="A153" t="s">
        <v>235</v>
      </c>
      <c r="B153" s="1">
        <v>45813</v>
      </c>
      <c r="C153" t="s">
        <v>18</v>
      </c>
      <c r="D153" t="s">
        <v>41</v>
      </c>
      <c r="E153">
        <v>14</v>
      </c>
      <c r="F153" t="s">
        <v>42</v>
      </c>
      <c r="G153" t="s">
        <v>43</v>
      </c>
      <c r="H153" t="s">
        <v>91</v>
      </c>
      <c r="I153" t="s">
        <v>61</v>
      </c>
      <c r="J153" s="1">
        <v>45672</v>
      </c>
      <c r="K153">
        <v>15</v>
      </c>
      <c r="L153" t="b">
        <v>0</v>
      </c>
      <c r="M153" t="b">
        <v>1</v>
      </c>
      <c r="N153" t="b">
        <v>0</v>
      </c>
    </row>
    <row r="154" spans="1:14" x14ac:dyDescent="0.3">
      <c r="A154" t="s">
        <v>236</v>
      </c>
      <c r="B154" s="1">
        <v>45783</v>
      </c>
      <c r="C154" t="s">
        <v>23</v>
      </c>
      <c r="D154" t="s">
        <v>49</v>
      </c>
      <c r="E154">
        <v>625</v>
      </c>
      <c r="F154" t="s">
        <v>42</v>
      </c>
      <c r="G154" t="s">
        <v>43</v>
      </c>
      <c r="H154" t="s">
        <v>66</v>
      </c>
      <c r="I154" t="s">
        <v>67</v>
      </c>
      <c r="J154" s="1">
        <v>45771</v>
      </c>
      <c r="K154">
        <v>114</v>
      </c>
      <c r="L154" t="b">
        <v>0</v>
      </c>
      <c r="M154" t="b">
        <v>1</v>
      </c>
      <c r="N154" t="b">
        <v>0</v>
      </c>
    </row>
    <row r="155" spans="1:14" x14ac:dyDescent="0.3">
      <c r="A155" t="s">
        <v>237</v>
      </c>
      <c r="B155" s="1">
        <v>45659</v>
      </c>
      <c r="C155" t="s">
        <v>23</v>
      </c>
      <c r="D155" t="s">
        <v>41</v>
      </c>
      <c r="E155">
        <v>648</v>
      </c>
      <c r="F155" t="s">
        <v>42</v>
      </c>
      <c r="G155" t="s">
        <v>43</v>
      </c>
      <c r="H155" t="s">
        <v>98</v>
      </c>
      <c r="I155" t="s">
        <v>53</v>
      </c>
      <c r="J155" s="1">
        <v>45741</v>
      </c>
      <c r="K155">
        <v>84</v>
      </c>
      <c r="L155" t="b">
        <v>0</v>
      </c>
      <c r="M155" t="b">
        <v>1</v>
      </c>
      <c r="N155" t="b">
        <v>0</v>
      </c>
    </row>
    <row r="156" spans="1:14" x14ac:dyDescent="0.3">
      <c r="A156" t="s">
        <v>238</v>
      </c>
      <c r="B156" s="1">
        <v>45758</v>
      </c>
      <c r="C156" t="s">
        <v>16</v>
      </c>
      <c r="D156" t="s">
        <v>41</v>
      </c>
      <c r="E156">
        <v>553</v>
      </c>
      <c r="F156" t="s">
        <v>42</v>
      </c>
      <c r="G156" t="s">
        <v>43</v>
      </c>
      <c r="H156" t="s">
        <v>86</v>
      </c>
      <c r="I156" t="s">
        <v>88</v>
      </c>
      <c r="J156" s="1">
        <v>45694</v>
      </c>
      <c r="K156">
        <v>37</v>
      </c>
      <c r="L156" t="b">
        <v>0</v>
      </c>
      <c r="M156" t="b">
        <v>1</v>
      </c>
      <c r="N156" t="b">
        <v>0</v>
      </c>
    </row>
    <row r="157" spans="1:14" x14ac:dyDescent="0.3">
      <c r="A157" t="s">
        <v>239</v>
      </c>
      <c r="B157" s="1">
        <v>45805</v>
      </c>
      <c r="C157" t="s">
        <v>20</v>
      </c>
      <c r="D157" t="s">
        <v>41</v>
      </c>
      <c r="E157">
        <v>769</v>
      </c>
      <c r="F157" t="s">
        <v>42</v>
      </c>
      <c r="G157" t="s">
        <v>43</v>
      </c>
      <c r="H157" t="s">
        <v>52</v>
      </c>
      <c r="I157" t="s">
        <v>61</v>
      </c>
      <c r="J157" s="1">
        <v>45708</v>
      </c>
      <c r="K157">
        <v>51</v>
      </c>
      <c r="L157" t="b">
        <v>0</v>
      </c>
      <c r="M157" t="b">
        <v>1</v>
      </c>
      <c r="N157" t="b">
        <v>0</v>
      </c>
    </row>
    <row r="158" spans="1:14" x14ac:dyDescent="0.3">
      <c r="A158" t="s">
        <v>240</v>
      </c>
      <c r="B158" s="1">
        <v>45776</v>
      </c>
      <c r="C158" t="s">
        <v>21</v>
      </c>
      <c r="D158" t="s">
        <v>41</v>
      </c>
      <c r="E158">
        <v>719</v>
      </c>
      <c r="F158" t="s">
        <v>42</v>
      </c>
      <c r="G158" t="s">
        <v>43</v>
      </c>
      <c r="H158" t="s">
        <v>44</v>
      </c>
      <c r="I158" t="s">
        <v>109</v>
      </c>
      <c r="J158" s="1">
        <v>45775</v>
      </c>
      <c r="K158">
        <v>118</v>
      </c>
      <c r="L158" t="b">
        <v>0</v>
      </c>
      <c r="M158" t="b">
        <v>1</v>
      </c>
      <c r="N158" t="b">
        <v>0</v>
      </c>
    </row>
    <row r="159" spans="1:14" x14ac:dyDescent="0.3">
      <c r="A159" t="s">
        <v>241</v>
      </c>
      <c r="B159" s="1">
        <v>45828</v>
      </c>
      <c r="C159" t="s">
        <v>18</v>
      </c>
      <c r="D159" t="s">
        <v>41</v>
      </c>
      <c r="E159">
        <v>153</v>
      </c>
      <c r="F159" t="s">
        <v>42</v>
      </c>
      <c r="G159" t="s">
        <v>43</v>
      </c>
      <c r="H159" t="s">
        <v>77</v>
      </c>
      <c r="I159" t="s">
        <v>73</v>
      </c>
      <c r="J159" s="1">
        <v>45778</v>
      </c>
      <c r="K159">
        <v>121</v>
      </c>
      <c r="L159" t="b">
        <v>0</v>
      </c>
      <c r="M159" t="b">
        <v>1</v>
      </c>
      <c r="N159" t="b">
        <v>0</v>
      </c>
    </row>
    <row r="160" spans="1:14" x14ac:dyDescent="0.3">
      <c r="A160" t="s">
        <v>242</v>
      </c>
      <c r="B160" s="1">
        <v>45783</v>
      </c>
      <c r="C160" t="s">
        <v>19</v>
      </c>
      <c r="D160" t="s">
        <v>41</v>
      </c>
      <c r="E160">
        <v>366</v>
      </c>
      <c r="F160" t="s">
        <v>42</v>
      </c>
      <c r="G160" t="s">
        <v>43</v>
      </c>
      <c r="H160" t="s">
        <v>82</v>
      </c>
      <c r="I160" t="s">
        <v>53</v>
      </c>
      <c r="J160" s="1">
        <v>45659</v>
      </c>
      <c r="K160">
        <v>2</v>
      </c>
      <c r="L160" t="b">
        <v>0</v>
      </c>
      <c r="M160" t="b">
        <v>1</v>
      </c>
      <c r="N160" t="b">
        <v>0</v>
      </c>
    </row>
    <row r="161" spans="1:14" x14ac:dyDescent="0.3">
      <c r="A161" t="s">
        <v>243</v>
      </c>
      <c r="B161" s="1">
        <v>45764</v>
      </c>
      <c r="C161" t="s">
        <v>21</v>
      </c>
      <c r="D161" t="s">
        <v>41</v>
      </c>
      <c r="E161">
        <v>624</v>
      </c>
      <c r="F161" t="s">
        <v>42</v>
      </c>
      <c r="G161" t="s">
        <v>43</v>
      </c>
      <c r="H161" t="s">
        <v>82</v>
      </c>
      <c r="I161" t="s">
        <v>45</v>
      </c>
      <c r="J161" s="1">
        <v>45785</v>
      </c>
      <c r="K161">
        <v>128</v>
      </c>
      <c r="L161" t="b">
        <v>0</v>
      </c>
      <c r="M161" t="b">
        <v>1</v>
      </c>
      <c r="N161" t="b">
        <v>0</v>
      </c>
    </row>
    <row r="162" spans="1:14" x14ac:dyDescent="0.3">
      <c r="A162" t="s">
        <v>244</v>
      </c>
      <c r="B162" s="1">
        <v>45702</v>
      </c>
      <c r="C162" t="s">
        <v>17</v>
      </c>
      <c r="D162" t="s">
        <v>41</v>
      </c>
      <c r="E162">
        <v>80</v>
      </c>
      <c r="F162" t="s">
        <v>42</v>
      </c>
      <c r="G162" t="s">
        <v>43</v>
      </c>
      <c r="H162" t="s">
        <v>44</v>
      </c>
      <c r="I162" t="s">
        <v>53</v>
      </c>
      <c r="J162" s="1">
        <v>45671</v>
      </c>
      <c r="K162">
        <v>14</v>
      </c>
      <c r="L162" t="b">
        <v>0</v>
      </c>
      <c r="M162" t="b">
        <v>1</v>
      </c>
      <c r="N162" t="b">
        <v>0</v>
      </c>
    </row>
    <row r="163" spans="1:14" x14ac:dyDescent="0.3">
      <c r="A163" t="s">
        <v>245</v>
      </c>
      <c r="B163" s="1">
        <v>45664</v>
      </c>
      <c r="C163" t="s">
        <v>21</v>
      </c>
      <c r="D163" t="s">
        <v>41</v>
      </c>
      <c r="E163">
        <v>230</v>
      </c>
      <c r="F163" t="s">
        <v>42</v>
      </c>
      <c r="G163" t="s">
        <v>43</v>
      </c>
      <c r="H163" t="s">
        <v>58</v>
      </c>
      <c r="I163" t="s">
        <v>61</v>
      </c>
      <c r="J163" s="1">
        <v>45764</v>
      </c>
      <c r="K163">
        <v>107</v>
      </c>
      <c r="L163" t="b">
        <v>0</v>
      </c>
      <c r="M163" t="b">
        <v>1</v>
      </c>
      <c r="N163" t="b">
        <v>0</v>
      </c>
    </row>
    <row r="164" spans="1:14" x14ac:dyDescent="0.3">
      <c r="A164" t="s">
        <v>246</v>
      </c>
      <c r="B164" s="1">
        <v>45790</v>
      </c>
      <c r="C164" t="s">
        <v>20</v>
      </c>
      <c r="D164" t="s">
        <v>49</v>
      </c>
      <c r="E164">
        <v>923</v>
      </c>
      <c r="F164" t="s">
        <v>42</v>
      </c>
      <c r="G164" t="s">
        <v>43</v>
      </c>
      <c r="H164" t="s">
        <v>64</v>
      </c>
      <c r="I164" t="s">
        <v>61</v>
      </c>
      <c r="J164" s="1">
        <v>45824</v>
      </c>
      <c r="K164">
        <v>167</v>
      </c>
      <c r="L164" t="b">
        <v>0</v>
      </c>
      <c r="M164" t="b">
        <v>1</v>
      </c>
      <c r="N164" t="b">
        <v>0</v>
      </c>
    </row>
    <row r="165" spans="1:14" x14ac:dyDescent="0.3">
      <c r="A165" t="s">
        <v>247</v>
      </c>
      <c r="B165" s="1">
        <v>45742</v>
      </c>
      <c r="C165" t="s">
        <v>21</v>
      </c>
      <c r="D165" t="s">
        <v>41</v>
      </c>
      <c r="E165">
        <v>318</v>
      </c>
      <c r="F165" t="s">
        <v>42</v>
      </c>
      <c r="G165" t="s">
        <v>43</v>
      </c>
      <c r="H165" t="s">
        <v>47</v>
      </c>
      <c r="I165" t="s">
        <v>67</v>
      </c>
      <c r="J165" s="1">
        <v>45715</v>
      </c>
      <c r="K165">
        <v>58</v>
      </c>
      <c r="L165" t="b">
        <v>0</v>
      </c>
      <c r="M165" t="b">
        <v>1</v>
      </c>
      <c r="N165" t="b">
        <v>0</v>
      </c>
    </row>
    <row r="166" spans="1:14" x14ac:dyDescent="0.3">
      <c r="A166" t="s">
        <v>248</v>
      </c>
      <c r="B166" s="1">
        <v>45663</v>
      </c>
      <c r="C166" t="s">
        <v>23</v>
      </c>
      <c r="D166" t="s">
        <v>41</v>
      </c>
      <c r="E166">
        <v>870</v>
      </c>
      <c r="F166" t="s">
        <v>42</v>
      </c>
      <c r="G166" t="s">
        <v>43</v>
      </c>
      <c r="H166" t="s">
        <v>108</v>
      </c>
      <c r="I166" t="s">
        <v>45</v>
      </c>
      <c r="J166" s="1">
        <v>45751</v>
      </c>
      <c r="K166">
        <v>94</v>
      </c>
      <c r="L166" t="b">
        <v>0</v>
      </c>
      <c r="M166" t="b">
        <v>1</v>
      </c>
      <c r="N166" t="b">
        <v>0</v>
      </c>
    </row>
    <row r="167" spans="1:14" x14ac:dyDescent="0.3">
      <c r="A167" t="s">
        <v>249</v>
      </c>
      <c r="B167" s="1">
        <v>45658</v>
      </c>
      <c r="C167" t="s">
        <v>21</v>
      </c>
      <c r="D167" t="s">
        <v>49</v>
      </c>
      <c r="E167">
        <v>176</v>
      </c>
      <c r="F167" t="s">
        <v>42</v>
      </c>
      <c r="G167" t="s">
        <v>43</v>
      </c>
      <c r="H167" t="s">
        <v>133</v>
      </c>
      <c r="I167" t="s">
        <v>45</v>
      </c>
      <c r="J167" s="1">
        <v>45734</v>
      </c>
      <c r="K167">
        <v>77</v>
      </c>
      <c r="L167" t="b">
        <v>0</v>
      </c>
      <c r="M167" t="b">
        <v>1</v>
      </c>
      <c r="N167" t="b">
        <v>0</v>
      </c>
    </row>
    <row r="168" spans="1:14" x14ac:dyDescent="0.3">
      <c r="A168" t="s">
        <v>250</v>
      </c>
      <c r="B168" s="1">
        <v>45783</v>
      </c>
      <c r="C168" t="s">
        <v>19</v>
      </c>
      <c r="D168" t="s">
        <v>49</v>
      </c>
      <c r="E168">
        <v>570</v>
      </c>
      <c r="F168" t="s">
        <v>42</v>
      </c>
      <c r="G168" t="s">
        <v>43</v>
      </c>
      <c r="H168" t="s">
        <v>52</v>
      </c>
      <c r="I168" t="s">
        <v>56</v>
      </c>
      <c r="J168" s="1">
        <v>45699</v>
      </c>
      <c r="K168">
        <v>42</v>
      </c>
      <c r="L168" t="b">
        <v>0</v>
      </c>
      <c r="M168" t="b">
        <v>1</v>
      </c>
      <c r="N168" t="b">
        <v>0</v>
      </c>
    </row>
    <row r="169" spans="1:14" x14ac:dyDescent="0.3">
      <c r="A169" t="s">
        <v>251</v>
      </c>
      <c r="B169" s="1">
        <v>45726</v>
      </c>
      <c r="C169" t="s">
        <v>17</v>
      </c>
      <c r="D169" t="s">
        <v>41</v>
      </c>
      <c r="E169">
        <v>481</v>
      </c>
      <c r="F169" t="s">
        <v>42</v>
      </c>
      <c r="G169" t="s">
        <v>43</v>
      </c>
      <c r="H169" t="s">
        <v>70</v>
      </c>
      <c r="I169" t="s">
        <v>53</v>
      </c>
      <c r="J169" s="1">
        <v>45728</v>
      </c>
      <c r="K169">
        <v>71</v>
      </c>
      <c r="L169" t="b">
        <v>0</v>
      </c>
      <c r="M169" t="b">
        <v>1</v>
      </c>
      <c r="N169" t="b">
        <v>0</v>
      </c>
    </row>
    <row r="170" spans="1:14" x14ac:dyDescent="0.3">
      <c r="A170" t="s">
        <v>252</v>
      </c>
      <c r="B170" s="1">
        <v>45831</v>
      </c>
      <c r="C170" t="s">
        <v>23</v>
      </c>
      <c r="D170" t="s">
        <v>41</v>
      </c>
      <c r="E170">
        <v>483</v>
      </c>
      <c r="F170" t="s">
        <v>42</v>
      </c>
      <c r="G170" t="s">
        <v>43</v>
      </c>
      <c r="H170" t="s">
        <v>64</v>
      </c>
      <c r="I170" t="s">
        <v>45</v>
      </c>
      <c r="J170" s="1">
        <v>45791</v>
      </c>
      <c r="K170">
        <v>134</v>
      </c>
      <c r="L170" t="b">
        <v>0</v>
      </c>
      <c r="M170" t="b">
        <v>1</v>
      </c>
      <c r="N170" t="b">
        <v>0</v>
      </c>
    </row>
    <row r="171" spans="1:14" x14ac:dyDescent="0.3">
      <c r="A171" t="s">
        <v>253</v>
      </c>
      <c r="B171" s="1">
        <v>45814</v>
      </c>
      <c r="C171" t="s">
        <v>18</v>
      </c>
      <c r="D171" t="s">
        <v>49</v>
      </c>
      <c r="E171">
        <v>863</v>
      </c>
      <c r="F171" t="s">
        <v>42</v>
      </c>
      <c r="G171" t="s">
        <v>43</v>
      </c>
      <c r="H171" t="s">
        <v>72</v>
      </c>
      <c r="I171" t="s">
        <v>94</v>
      </c>
      <c r="J171" s="1">
        <v>45680</v>
      </c>
      <c r="K171">
        <v>23</v>
      </c>
      <c r="L171" t="b">
        <v>0</v>
      </c>
      <c r="M171" t="b">
        <v>1</v>
      </c>
      <c r="N171" t="b">
        <v>0</v>
      </c>
    </row>
    <row r="172" spans="1:14" x14ac:dyDescent="0.3">
      <c r="A172" t="s">
        <v>254</v>
      </c>
      <c r="B172" s="1">
        <v>45735</v>
      </c>
      <c r="C172" t="s">
        <v>17</v>
      </c>
      <c r="D172" t="s">
        <v>41</v>
      </c>
      <c r="E172">
        <v>717</v>
      </c>
      <c r="F172" t="s">
        <v>42</v>
      </c>
      <c r="G172" t="s">
        <v>43</v>
      </c>
      <c r="H172" t="s">
        <v>82</v>
      </c>
      <c r="I172" t="s">
        <v>88</v>
      </c>
      <c r="J172" s="1">
        <v>45790</v>
      </c>
      <c r="K172">
        <v>133</v>
      </c>
      <c r="L172" t="b">
        <v>0</v>
      </c>
      <c r="M172" t="b">
        <v>1</v>
      </c>
      <c r="N172" t="b">
        <v>0</v>
      </c>
    </row>
    <row r="173" spans="1:14" x14ac:dyDescent="0.3">
      <c r="A173" t="s">
        <v>255</v>
      </c>
      <c r="B173" s="1">
        <v>45679</v>
      </c>
      <c r="C173" t="s">
        <v>16</v>
      </c>
      <c r="D173" t="s">
        <v>49</v>
      </c>
      <c r="E173">
        <v>174</v>
      </c>
      <c r="F173" t="s">
        <v>42</v>
      </c>
      <c r="G173" t="s">
        <v>43</v>
      </c>
      <c r="H173" t="s">
        <v>72</v>
      </c>
      <c r="I173" t="s">
        <v>45</v>
      </c>
      <c r="J173" s="1">
        <v>45691</v>
      </c>
      <c r="K173">
        <v>34</v>
      </c>
      <c r="L173" t="b">
        <v>0</v>
      </c>
      <c r="M173" t="b">
        <v>1</v>
      </c>
      <c r="N173" t="b">
        <v>0</v>
      </c>
    </row>
    <row r="174" spans="1:14" x14ac:dyDescent="0.3">
      <c r="A174" t="s">
        <v>256</v>
      </c>
      <c r="B174" s="1">
        <v>45720</v>
      </c>
      <c r="C174" t="s">
        <v>20</v>
      </c>
      <c r="D174" t="s">
        <v>49</v>
      </c>
      <c r="E174">
        <v>411</v>
      </c>
      <c r="F174" t="s">
        <v>42</v>
      </c>
      <c r="G174" t="s">
        <v>43</v>
      </c>
      <c r="H174" t="s">
        <v>91</v>
      </c>
      <c r="I174" t="s">
        <v>109</v>
      </c>
      <c r="J174" s="1">
        <v>45825</v>
      </c>
      <c r="K174">
        <v>168</v>
      </c>
      <c r="L174" t="b">
        <v>0</v>
      </c>
      <c r="M174" t="b">
        <v>1</v>
      </c>
      <c r="N174" t="b">
        <v>0</v>
      </c>
    </row>
    <row r="175" spans="1:14" x14ac:dyDescent="0.3">
      <c r="A175" t="s">
        <v>257</v>
      </c>
      <c r="B175" s="1">
        <v>45820</v>
      </c>
      <c r="C175" t="s">
        <v>16</v>
      </c>
      <c r="D175" t="s">
        <v>41</v>
      </c>
      <c r="E175">
        <v>589</v>
      </c>
      <c r="F175" t="s">
        <v>42</v>
      </c>
      <c r="G175" t="s">
        <v>43</v>
      </c>
      <c r="H175" t="s">
        <v>79</v>
      </c>
      <c r="I175" t="s">
        <v>109</v>
      </c>
      <c r="J175" s="1">
        <v>45792</v>
      </c>
      <c r="K175">
        <v>135</v>
      </c>
      <c r="L175" t="b">
        <v>0</v>
      </c>
      <c r="M175" t="b">
        <v>1</v>
      </c>
      <c r="N175" t="b">
        <v>0</v>
      </c>
    </row>
    <row r="176" spans="1:14" x14ac:dyDescent="0.3">
      <c r="A176" t="s">
        <v>258</v>
      </c>
      <c r="B176" s="1">
        <v>45715</v>
      </c>
      <c r="C176" t="s">
        <v>20</v>
      </c>
      <c r="D176" t="s">
        <v>41</v>
      </c>
      <c r="E176">
        <v>306</v>
      </c>
      <c r="F176" t="s">
        <v>42</v>
      </c>
      <c r="G176" t="s">
        <v>43</v>
      </c>
      <c r="H176" t="s">
        <v>139</v>
      </c>
      <c r="I176" t="s">
        <v>94</v>
      </c>
      <c r="J176" s="1">
        <v>45785</v>
      </c>
      <c r="K176">
        <v>128</v>
      </c>
      <c r="L176" t="b">
        <v>0</v>
      </c>
      <c r="M176" t="b">
        <v>1</v>
      </c>
      <c r="N176" t="b">
        <v>0</v>
      </c>
    </row>
    <row r="177" spans="1:14" x14ac:dyDescent="0.3">
      <c r="A177" t="s">
        <v>259</v>
      </c>
      <c r="B177" s="1">
        <v>45765</v>
      </c>
      <c r="C177" t="s">
        <v>16</v>
      </c>
      <c r="D177" t="s">
        <v>41</v>
      </c>
      <c r="E177">
        <v>94</v>
      </c>
      <c r="F177" t="s">
        <v>42</v>
      </c>
      <c r="G177" t="s">
        <v>43</v>
      </c>
      <c r="H177" t="s">
        <v>55</v>
      </c>
      <c r="I177" t="s">
        <v>53</v>
      </c>
      <c r="J177" s="1">
        <v>45793</v>
      </c>
      <c r="K177">
        <v>136</v>
      </c>
      <c r="L177" t="b">
        <v>0</v>
      </c>
      <c r="M177" t="b">
        <v>1</v>
      </c>
      <c r="N177" t="b">
        <v>0</v>
      </c>
    </row>
    <row r="178" spans="1:14" x14ac:dyDescent="0.3">
      <c r="A178" t="s">
        <v>260</v>
      </c>
      <c r="B178" s="1">
        <v>45743</v>
      </c>
      <c r="C178" t="s">
        <v>20</v>
      </c>
      <c r="D178" t="s">
        <v>49</v>
      </c>
      <c r="E178">
        <v>488</v>
      </c>
      <c r="F178" t="s">
        <v>42</v>
      </c>
      <c r="G178" t="s">
        <v>43</v>
      </c>
      <c r="H178" t="s">
        <v>60</v>
      </c>
      <c r="I178" t="s">
        <v>73</v>
      </c>
      <c r="J178" s="1">
        <v>45765</v>
      </c>
      <c r="K178">
        <v>108</v>
      </c>
      <c r="L178" t="b">
        <v>0</v>
      </c>
      <c r="M178" t="b">
        <v>1</v>
      </c>
      <c r="N178" t="b">
        <v>0</v>
      </c>
    </row>
    <row r="179" spans="1:14" x14ac:dyDescent="0.3">
      <c r="A179" t="s">
        <v>261</v>
      </c>
      <c r="B179" s="1">
        <v>45765</v>
      </c>
      <c r="C179" t="s">
        <v>19</v>
      </c>
      <c r="D179" t="s">
        <v>49</v>
      </c>
      <c r="E179">
        <v>618</v>
      </c>
      <c r="F179" t="s">
        <v>42</v>
      </c>
      <c r="G179" t="s">
        <v>43</v>
      </c>
      <c r="H179" t="s">
        <v>70</v>
      </c>
      <c r="I179" t="s">
        <v>73</v>
      </c>
      <c r="J179" s="1">
        <v>45674</v>
      </c>
      <c r="K179">
        <v>17</v>
      </c>
      <c r="L179" t="b">
        <v>0</v>
      </c>
      <c r="M179" t="b">
        <v>1</v>
      </c>
      <c r="N179" t="b">
        <v>0</v>
      </c>
    </row>
    <row r="180" spans="1:14" x14ac:dyDescent="0.3">
      <c r="A180" t="s">
        <v>262</v>
      </c>
      <c r="B180" s="1">
        <v>45671</v>
      </c>
      <c r="C180" t="s">
        <v>16</v>
      </c>
      <c r="D180" t="s">
        <v>49</v>
      </c>
      <c r="E180">
        <v>104</v>
      </c>
      <c r="F180" t="s">
        <v>42</v>
      </c>
      <c r="G180" t="s">
        <v>43</v>
      </c>
      <c r="H180" t="s">
        <v>66</v>
      </c>
      <c r="I180" t="s">
        <v>61</v>
      </c>
      <c r="J180" s="1">
        <v>45716</v>
      </c>
      <c r="K180">
        <v>59</v>
      </c>
      <c r="L180" t="b">
        <v>0</v>
      </c>
      <c r="M180" t="b">
        <v>1</v>
      </c>
      <c r="N180" t="b">
        <v>0</v>
      </c>
    </row>
    <row r="181" spans="1:14" x14ac:dyDescent="0.3">
      <c r="A181" t="s">
        <v>263</v>
      </c>
      <c r="B181" s="1">
        <v>45664</v>
      </c>
      <c r="C181" t="s">
        <v>19</v>
      </c>
      <c r="D181" t="s">
        <v>49</v>
      </c>
      <c r="E181">
        <v>641</v>
      </c>
      <c r="F181" t="s">
        <v>42</v>
      </c>
      <c r="G181" t="s">
        <v>43</v>
      </c>
      <c r="H181" t="s">
        <v>58</v>
      </c>
      <c r="I181" t="s">
        <v>75</v>
      </c>
      <c r="J181" s="1">
        <v>45671</v>
      </c>
      <c r="K181">
        <v>14</v>
      </c>
      <c r="L181" t="b">
        <v>0</v>
      </c>
      <c r="M181" t="b">
        <v>1</v>
      </c>
      <c r="N181" t="b">
        <v>0</v>
      </c>
    </row>
    <row r="182" spans="1:14" x14ac:dyDescent="0.3">
      <c r="A182" t="s">
        <v>264</v>
      </c>
      <c r="B182" s="1">
        <v>45792</v>
      </c>
      <c r="C182" t="s">
        <v>23</v>
      </c>
      <c r="D182" t="s">
        <v>49</v>
      </c>
      <c r="E182">
        <v>202</v>
      </c>
      <c r="F182" t="s">
        <v>42</v>
      </c>
      <c r="G182" t="s">
        <v>43</v>
      </c>
      <c r="H182" t="s">
        <v>86</v>
      </c>
      <c r="I182" t="s">
        <v>56</v>
      </c>
      <c r="J182" s="1">
        <v>45758</v>
      </c>
      <c r="K182">
        <v>101</v>
      </c>
      <c r="L182" t="b">
        <v>0</v>
      </c>
      <c r="M182" t="b">
        <v>1</v>
      </c>
      <c r="N182" t="b">
        <v>0</v>
      </c>
    </row>
    <row r="183" spans="1:14" x14ac:dyDescent="0.3">
      <c r="A183" t="s">
        <v>265</v>
      </c>
      <c r="B183" s="1">
        <v>45734</v>
      </c>
      <c r="C183" t="s">
        <v>23</v>
      </c>
      <c r="D183" t="s">
        <v>41</v>
      </c>
      <c r="E183">
        <v>989</v>
      </c>
      <c r="F183" t="s">
        <v>42</v>
      </c>
      <c r="G183" t="s">
        <v>43</v>
      </c>
      <c r="H183" t="s">
        <v>139</v>
      </c>
      <c r="I183" t="s">
        <v>75</v>
      </c>
      <c r="J183" s="1">
        <v>45819</v>
      </c>
      <c r="K183">
        <v>162</v>
      </c>
      <c r="L183" t="b">
        <v>0</v>
      </c>
      <c r="M183" t="b">
        <v>1</v>
      </c>
      <c r="N183" t="b">
        <v>0</v>
      </c>
    </row>
    <row r="184" spans="1:14" x14ac:dyDescent="0.3">
      <c r="A184" t="s">
        <v>266</v>
      </c>
      <c r="B184" s="1">
        <v>45818</v>
      </c>
      <c r="C184" t="s">
        <v>21</v>
      </c>
      <c r="D184" t="s">
        <v>41</v>
      </c>
      <c r="E184">
        <v>382</v>
      </c>
      <c r="F184" t="s">
        <v>42</v>
      </c>
      <c r="G184" t="s">
        <v>43</v>
      </c>
      <c r="H184" t="s">
        <v>66</v>
      </c>
      <c r="I184" t="s">
        <v>45</v>
      </c>
      <c r="J184" s="1">
        <v>45734</v>
      </c>
      <c r="K184">
        <v>77</v>
      </c>
      <c r="L184" t="b">
        <v>0</v>
      </c>
      <c r="M184" t="b">
        <v>1</v>
      </c>
      <c r="N184" t="b">
        <v>0</v>
      </c>
    </row>
    <row r="185" spans="1:14" x14ac:dyDescent="0.3">
      <c r="A185" t="s">
        <v>267</v>
      </c>
      <c r="B185" s="1">
        <v>45715</v>
      </c>
      <c r="C185" t="s">
        <v>18</v>
      </c>
      <c r="D185" t="s">
        <v>41</v>
      </c>
      <c r="E185">
        <v>51</v>
      </c>
      <c r="F185" t="s">
        <v>42</v>
      </c>
      <c r="G185" t="s">
        <v>43</v>
      </c>
      <c r="H185" t="s">
        <v>52</v>
      </c>
      <c r="I185" t="s">
        <v>88</v>
      </c>
      <c r="J185" s="1">
        <v>45687</v>
      </c>
      <c r="K185">
        <v>30</v>
      </c>
      <c r="L185" t="b">
        <v>0</v>
      </c>
      <c r="M185" t="b">
        <v>1</v>
      </c>
      <c r="N185" t="b">
        <v>0</v>
      </c>
    </row>
    <row r="186" spans="1:14" x14ac:dyDescent="0.3">
      <c r="A186" t="s">
        <v>268</v>
      </c>
      <c r="B186" s="1">
        <v>45744</v>
      </c>
      <c r="C186" t="s">
        <v>19</v>
      </c>
      <c r="D186" t="s">
        <v>49</v>
      </c>
      <c r="E186">
        <v>583</v>
      </c>
      <c r="F186" t="s">
        <v>42</v>
      </c>
      <c r="G186" t="s">
        <v>43</v>
      </c>
      <c r="H186" t="s">
        <v>66</v>
      </c>
      <c r="I186" t="s">
        <v>56</v>
      </c>
      <c r="J186" s="1">
        <v>45708</v>
      </c>
      <c r="K186">
        <v>51</v>
      </c>
      <c r="L186" t="b">
        <v>0</v>
      </c>
      <c r="M186" t="b">
        <v>1</v>
      </c>
      <c r="N186" t="b">
        <v>0</v>
      </c>
    </row>
    <row r="187" spans="1:14" x14ac:dyDescent="0.3">
      <c r="A187" t="s">
        <v>269</v>
      </c>
      <c r="B187" s="1">
        <v>45707</v>
      </c>
      <c r="C187" t="s">
        <v>16</v>
      </c>
      <c r="D187" t="s">
        <v>49</v>
      </c>
      <c r="E187">
        <v>433</v>
      </c>
      <c r="F187" t="s">
        <v>42</v>
      </c>
      <c r="G187" t="s">
        <v>43</v>
      </c>
      <c r="H187" t="s">
        <v>72</v>
      </c>
      <c r="I187" t="s">
        <v>73</v>
      </c>
      <c r="J187" s="1">
        <v>45670</v>
      </c>
      <c r="K187">
        <v>13</v>
      </c>
      <c r="L187" t="b">
        <v>0</v>
      </c>
      <c r="M187" t="b">
        <v>1</v>
      </c>
      <c r="N187" t="b">
        <v>0</v>
      </c>
    </row>
    <row r="188" spans="1:14" x14ac:dyDescent="0.3">
      <c r="A188" t="s">
        <v>270</v>
      </c>
      <c r="B188" s="1">
        <v>45698</v>
      </c>
      <c r="C188" t="s">
        <v>23</v>
      </c>
      <c r="D188" t="s">
        <v>41</v>
      </c>
      <c r="E188">
        <v>978</v>
      </c>
      <c r="F188" t="s">
        <v>42</v>
      </c>
      <c r="G188" t="s">
        <v>43</v>
      </c>
      <c r="H188" t="s">
        <v>77</v>
      </c>
      <c r="I188" t="s">
        <v>61</v>
      </c>
      <c r="J188" s="1">
        <v>45671</v>
      </c>
      <c r="K188">
        <v>14</v>
      </c>
      <c r="L188" t="b">
        <v>0</v>
      </c>
      <c r="M188" t="b">
        <v>1</v>
      </c>
      <c r="N188" t="b">
        <v>0</v>
      </c>
    </row>
    <row r="189" spans="1:14" x14ac:dyDescent="0.3">
      <c r="A189" t="s">
        <v>271</v>
      </c>
      <c r="B189" s="1">
        <v>45699</v>
      </c>
      <c r="C189" t="s">
        <v>19</v>
      </c>
      <c r="D189" t="s">
        <v>41</v>
      </c>
      <c r="E189">
        <v>353</v>
      </c>
      <c r="F189" t="s">
        <v>42</v>
      </c>
      <c r="G189" t="s">
        <v>43</v>
      </c>
      <c r="H189" t="s">
        <v>121</v>
      </c>
      <c r="I189" t="s">
        <v>45</v>
      </c>
      <c r="J189" s="1">
        <v>45667</v>
      </c>
      <c r="K189">
        <v>10</v>
      </c>
      <c r="L189" t="b">
        <v>0</v>
      </c>
      <c r="M189" t="b">
        <v>1</v>
      </c>
      <c r="N189" t="b">
        <v>0</v>
      </c>
    </row>
    <row r="190" spans="1:14" x14ac:dyDescent="0.3">
      <c r="A190" t="s">
        <v>272</v>
      </c>
      <c r="B190" s="1">
        <v>45694</v>
      </c>
      <c r="C190" t="s">
        <v>22</v>
      </c>
      <c r="D190" t="s">
        <v>41</v>
      </c>
      <c r="E190">
        <v>220</v>
      </c>
      <c r="F190" t="s">
        <v>42</v>
      </c>
      <c r="G190" t="s">
        <v>43</v>
      </c>
      <c r="H190" t="s">
        <v>133</v>
      </c>
      <c r="I190" t="s">
        <v>94</v>
      </c>
      <c r="J190" s="1">
        <v>45824</v>
      </c>
      <c r="K190">
        <v>167</v>
      </c>
      <c r="L190" t="b">
        <v>0</v>
      </c>
      <c r="M190" t="b">
        <v>1</v>
      </c>
      <c r="N190" t="b">
        <v>0</v>
      </c>
    </row>
    <row r="191" spans="1:14" x14ac:dyDescent="0.3">
      <c r="A191" t="s">
        <v>273</v>
      </c>
      <c r="B191" s="1">
        <v>45740</v>
      </c>
      <c r="C191" t="s">
        <v>20</v>
      </c>
      <c r="D191" t="s">
        <v>41</v>
      </c>
      <c r="E191">
        <v>105</v>
      </c>
      <c r="F191" t="s">
        <v>42</v>
      </c>
      <c r="G191" t="s">
        <v>43</v>
      </c>
      <c r="H191" t="s">
        <v>70</v>
      </c>
      <c r="I191" t="s">
        <v>88</v>
      </c>
      <c r="J191" s="1">
        <v>45806</v>
      </c>
      <c r="K191">
        <v>149</v>
      </c>
      <c r="L191" t="b">
        <v>0</v>
      </c>
      <c r="M191" t="b">
        <v>1</v>
      </c>
      <c r="N191" t="b">
        <v>0</v>
      </c>
    </row>
    <row r="192" spans="1:14" x14ac:dyDescent="0.3">
      <c r="A192" t="s">
        <v>274</v>
      </c>
      <c r="B192" s="1">
        <v>45694</v>
      </c>
      <c r="C192" t="s">
        <v>22</v>
      </c>
      <c r="D192" t="s">
        <v>49</v>
      </c>
      <c r="E192">
        <v>741</v>
      </c>
      <c r="F192" t="s">
        <v>42</v>
      </c>
      <c r="G192" t="s">
        <v>43</v>
      </c>
      <c r="H192" t="s">
        <v>55</v>
      </c>
      <c r="I192" t="s">
        <v>109</v>
      </c>
      <c r="J192" s="1">
        <v>45720</v>
      </c>
      <c r="K192">
        <v>63</v>
      </c>
      <c r="L192" t="b">
        <v>0</v>
      </c>
      <c r="M192" t="b">
        <v>1</v>
      </c>
      <c r="N192" t="b">
        <v>0</v>
      </c>
    </row>
    <row r="193" spans="1:14" x14ac:dyDescent="0.3">
      <c r="A193" t="s">
        <v>275</v>
      </c>
      <c r="B193" s="1">
        <v>45709</v>
      </c>
      <c r="C193" t="s">
        <v>20</v>
      </c>
      <c r="D193" t="s">
        <v>41</v>
      </c>
      <c r="E193">
        <v>964</v>
      </c>
      <c r="F193" t="s">
        <v>42</v>
      </c>
      <c r="G193" t="s">
        <v>43</v>
      </c>
      <c r="H193" t="s">
        <v>52</v>
      </c>
      <c r="I193" t="s">
        <v>88</v>
      </c>
      <c r="J193" s="1">
        <v>45806</v>
      </c>
      <c r="K193">
        <v>149</v>
      </c>
      <c r="L193" t="b">
        <v>0</v>
      </c>
      <c r="M193" t="b">
        <v>1</v>
      </c>
      <c r="N193" t="b">
        <v>0</v>
      </c>
    </row>
    <row r="194" spans="1:14" x14ac:dyDescent="0.3">
      <c r="A194" t="s">
        <v>276</v>
      </c>
      <c r="B194" s="1">
        <v>45706</v>
      </c>
      <c r="C194" t="s">
        <v>17</v>
      </c>
      <c r="D194" t="s">
        <v>49</v>
      </c>
      <c r="E194">
        <v>603</v>
      </c>
      <c r="F194" t="s">
        <v>42</v>
      </c>
      <c r="G194" t="s">
        <v>43</v>
      </c>
      <c r="H194" t="s">
        <v>133</v>
      </c>
      <c r="I194" t="s">
        <v>109</v>
      </c>
      <c r="J194" s="1">
        <v>45749</v>
      </c>
      <c r="K194">
        <v>92</v>
      </c>
      <c r="L194" t="b">
        <v>0</v>
      </c>
      <c r="M194" t="b">
        <v>1</v>
      </c>
      <c r="N194" t="b">
        <v>0</v>
      </c>
    </row>
    <row r="195" spans="1:14" x14ac:dyDescent="0.3">
      <c r="A195" t="s">
        <v>277</v>
      </c>
      <c r="B195" s="1">
        <v>45688</v>
      </c>
      <c r="C195" t="s">
        <v>20</v>
      </c>
      <c r="D195" t="s">
        <v>41</v>
      </c>
      <c r="E195">
        <v>825</v>
      </c>
      <c r="F195" t="s">
        <v>42</v>
      </c>
      <c r="G195" t="s">
        <v>43</v>
      </c>
      <c r="H195" t="s">
        <v>149</v>
      </c>
      <c r="I195" t="s">
        <v>56</v>
      </c>
      <c r="J195" s="1">
        <v>45719</v>
      </c>
      <c r="K195">
        <v>62</v>
      </c>
      <c r="L195" t="b">
        <v>0</v>
      </c>
      <c r="M195" t="b">
        <v>1</v>
      </c>
      <c r="N195" t="b">
        <v>0</v>
      </c>
    </row>
    <row r="196" spans="1:14" x14ac:dyDescent="0.3">
      <c r="A196" t="s">
        <v>278</v>
      </c>
      <c r="B196" s="1">
        <v>45790</v>
      </c>
      <c r="C196" t="s">
        <v>16</v>
      </c>
      <c r="D196" t="s">
        <v>49</v>
      </c>
      <c r="E196">
        <v>149</v>
      </c>
      <c r="F196" t="s">
        <v>42</v>
      </c>
      <c r="G196" t="s">
        <v>43</v>
      </c>
      <c r="H196" t="s">
        <v>77</v>
      </c>
      <c r="I196" t="s">
        <v>61</v>
      </c>
      <c r="J196" s="1">
        <v>45824</v>
      </c>
      <c r="K196">
        <v>167</v>
      </c>
      <c r="L196" t="b">
        <v>0</v>
      </c>
      <c r="M196" t="b">
        <v>1</v>
      </c>
      <c r="N196" t="b">
        <v>0</v>
      </c>
    </row>
    <row r="197" spans="1:14" x14ac:dyDescent="0.3">
      <c r="A197" t="s">
        <v>279</v>
      </c>
      <c r="B197" s="1">
        <v>45761</v>
      </c>
      <c r="C197" t="s">
        <v>21</v>
      </c>
      <c r="D197" t="s">
        <v>49</v>
      </c>
      <c r="E197">
        <v>472</v>
      </c>
      <c r="F197" t="s">
        <v>42</v>
      </c>
      <c r="G197" t="s">
        <v>43</v>
      </c>
      <c r="H197" t="s">
        <v>187</v>
      </c>
      <c r="I197" t="s">
        <v>75</v>
      </c>
      <c r="J197" s="1">
        <v>45733</v>
      </c>
      <c r="K197">
        <v>76</v>
      </c>
      <c r="L197" t="b">
        <v>0</v>
      </c>
      <c r="M197" t="b">
        <v>1</v>
      </c>
      <c r="N197" t="b">
        <v>0</v>
      </c>
    </row>
    <row r="198" spans="1:14" x14ac:dyDescent="0.3">
      <c r="A198" t="s">
        <v>280</v>
      </c>
      <c r="B198" s="1">
        <v>45714</v>
      </c>
      <c r="C198" t="s">
        <v>20</v>
      </c>
      <c r="D198" t="s">
        <v>41</v>
      </c>
      <c r="E198">
        <v>488</v>
      </c>
      <c r="F198" t="s">
        <v>42</v>
      </c>
      <c r="G198" t="s">
        <v>43</v>
      </c>
      <c r="H198" t="s">
        <v>187</v>
      </c>
      <c r="I198" t="s">
        <v>75</v>
      </c>
      <c r="J198" s="1">
        <v>45832</v>
      </c>
      <c r="K198">
        <v>175</v>
      </c>
      <c r="L198" t="b">
        <v>0</v>
      </c>
      <c r="M198" t="b">
        <v>1</v>
      </c>
      <c r="N198" t="b">
        <v>0</v>
      </c>
    </row>
    <row r="199" spans="1:14" x14ac:dyDescent="0.3">
      <c r="A199" t="s">
        <v>281</v>
      </c>
      <c r="B199" s="1">
        <v>45833</v>
      </c>
      <c r="C199" t="s">
        <v>19</v>
      </c>
      <c r="D199" t="s">
        <v>41</v>
      </c>
      <c r="E199">
        <v>427</v>
      </c>
      <c r="F199" t="s">
        <v>42</v>
      </c>
      <c r="G199" t="s">
        <v>43</v>
      </c>
      <c r="H199" t="s">
        <v>98</v>
      </c>
      <c r="I199" t="s">
        <v>94</v>
      </c>
      <c r="J199" s="1">
        <v>45701</v>
      </c>
      <c r="K199">
        <v>44</v>
      </c>
      <c r="L199" t="b">
        <v>0</v>
      </c>
      <c r="M199" t="b">
        <v>1</v>
      </c>
      <c r="N199" t="b">
        <v>0</v>
      </c>
    </row>
    <row r="200" spans="1:14" x14ac:dyDescent="0.3">
      <c r="A200" t="s">
        <v>282</v>
      </c>
      <c r="B200" s="1">
        <v>45660</v>
      </c>
      <c r="C200" t="s">
        <v>20</v>
      </c>
      <c r="D200" t="s">
        <v>49</v>
      </c>
      <c r="E200">
        <v>223</v>
      </c>
      <c r="F200" t="s">
        <v>42</v>
      </c>
      <c r="G200" t="s">
        <v>43</v>
      </c>
      <c r="H200" t="s">
        <v>86</v>
      </c>
      <c r="I200" t="s">
        <v>94</v>
      </c>
      <c r="J200" s="1">
        <v>45734</v>
      </c>
      <c r="K200">
        <v>77</v>
      </c>
      <c r="L200" t="b">
        <v>0</v>
      </c>
      <c r="M200" t="b">
        <v>1</v>
      </c>
      <c r="N200" t="b">
        <v>0</v>
      </c>
    </row>
    <row r="201" spans="1:14" x14ac:dyDescent="0.3">
      <c r="A201" t="s">
        <v>283</v>
      </c>
      <c r="B201" s="1">
        <v>45749</v>
      </c>
      <c r="C201" t="s">
        <v>22</v>
      </c>
      <c r="D201" t="s">
        <v>41</v>
      </c>
      <c r="E201">
        <v>13</v>
      </c>
      <c r="F201" t="s">
        <v>42</v>
      </c>
      <c r="G201" t="s">
        <v>43</v>
      </c>
      <c r="H201" t="s">
        <v>86</v>
      </c>
      <c r="I201" t="s">
        <v>75</v>
      </c>
      <c r="J201" s="1">
        <v>45748</v>
      </c>
      <c r="K201">
        <v>91</v>
      </c>
      <c r="L201" t="b">
        <v>0</v>
      </c>
      <c r="M201" t="b">
        <v>1</v>
      </c>
      <c r="N201" t="b">
        <v>0</v>
      </c>
    </row>
    <row r="202" spans="1:14" x14ac:dyDescent="0.3">
      <c r="A202" t="s">
        <v>284</v>
      </c>
      <c r="B202" s="1">
        <v>45686</v>
      </c>
      <c r="C202" t="s">
        <v>23</v>
      </c>
      <c r="D202" t="s">
        <v>41</v>
      </c>
      <c r="E202">
        <v>545</v>
      </c>
      <c r="F202" t="s">
        <v>42</v>
      </c>
      <c r="G202" t="s">
        <v>43</v>
      </c>
      <c r="H202" t="s">
        <v>82</v>
      </c>
      <c r="I202" t="s">
        <v>56</v>
      </c>
      <c r="J202" s="1">
        <v>45735</v>
      </c>
      <c r="K202">
        <v>78</v>
      </c>
      <c r="L202" t="b">
        <v>0</v>
      </c>
      <c r="M202" t="b">
        <v>1</v>
      </c>
      <c r="N202" t="b">
        <v>0</v>
      </c>
    </row>
    <row r="203" spans="1:14" x14ac:dyDescent="0.3">
      <c r="A203" t="s">
        <v>285</v>
      </c>
      <c r="B203" s="1">
        <v>45721</v>
      </c>
      <c r="C203" t="s">
        <v>16</v>
      </c>
      <c r="D203" t="s">
        <v>41</v>
      </c>
      <c r="E203">
        <v>855</v>
      </c>
      <c r="F203" t="s">
        <v>42</v>
      </c>
      <c r="G203" t="s">
        <v>43</v>
      </c>
      <c r="H203" t="s">
        <v>58</v>
      </c>
      <c r="I203" t="s">
        <v>56</v>
      </c>
      <c r="J203" s="1">
        <v>45755</v>
      </c>
      <c r="K203">
        <v>98</v>
      </c>
      <c r="L203" t="b">
        <v>0</v>
      </c>
      <c r="M203" t="b">
        <v>1</v>
      </c>
      <c r="N203" t="b">
        <v>0</v>
      </c>
    </row>
    <row r="204" spans="1:14" x14ac:dyDescent="0.3">
      <c r="A204" t="s">
        <v>286</v>
      </c>
      <c r="B204" s="1">
        <v>45770</v>
      </c>
      <c r="C204" t="s">
        <v>19</v>
      </c>
      <c r="D204" t="s">
        <v>41</v>
      </c>
      <c r="E204">
        <v>779</v>
      </c>
      <c r="F204" t="s">
        <v>42</v>
      </c>
      <c r="G204" t="s">
        <v>43</v>
      </c>
      <c r="H204" t="s">
        <v>60</v>
      </c>
      <c r="I204" t="s">
        <v>53</v>
      </c>
      <c r="J204" s="1">
        <v>45831</v>
      </c>
      <c r="K204">
        <v>174</v>
      </c>
      <c r="L204" t="b">
        <v>0</v>
      </c>
      <c r="M204" t="b">
        <v>1</v>
      </c>
      <c r="N204" t="b">
        <v>0</v>
      </c>
    </row>
    <row r="205" spans="1:14" x14ac:dyDescent="0.3">
      <c r="A205" t="s">
        <v>287</v>
      </c>
      <c r="B205" s="1">
        <v>45806</v>
      </c>
      <c r="C205" t="s">
        <v>23</v>
      </c>
      <c r="D205" t="s">
        <v>41</v>
      </c>
      <c r="E205">
        <v>448</v>
      </c>
      <c r="F205" t="s">
        <v>42</v>
      </c>
      <c r="G205" t="s">
        <v>43</v>
      </c>
      <c r="H205" t="s">
        <v>50</v>
      </c>
      <c r="I205" t="s">
        <v>73</v>
      </c>
      <c r="J205" s="1">
        <v>45688</v>
      </c>
      <c r="K205">
        <v>31</v>
      </c>
      <c r="L205" t="b">
        <v>0</v>
      </c>
      <c r="M205" t="b">
        <v>1</v>
      </c>
      <c r="N205" t="b">
        <v>0</v>
      </c>
    </row>
    <row r="206" spans="1:14" x14ac:dyDescent="0.3">
      <c r="A206" t="s">
        <v>288</v>
      </c>
      <c r="B206" s="1">
        <v>45800</v>
      </c>
      <c r="C206" t="s">
        <v>16</v>
      </c>
      <c r="D206" t="s">
        <v>41</v>
      </c>
      <c r="E206">
        <v>560</v>
      </c>
      <c r="F206" t="s">
        <v>42</v>
      </c>
      <c r="G206" t="s">
        <v>43</v>
      </c>
      <c r="H206" t="s">
        <v>103</v>
      </c>
      <c r="I206" t="s">
        <v>67</v>
      </c>
      <c r="J206" s="1">
        <v>45750</v>
      </c>
      <c r="K206">
        <v>93</v>
      </c>
      <c r="L206" t="b">
        <v>0</v>
      </c>
      <c r="M206" t="b">
        <v>1</v>
      </c>
      <c r="N206" t="b">
        <v>0</v>
      </c>
    </row>
    <row r="207" spans="1:14" x14ac:dyDescent="0.3">
      <c r="A207" t="s">
        <v>289</v>
      </c>
      <c r="B207" s="1">
        <v>45664</v>
      </c>
      <c r="C207" t="s">
        <v>16</v>
      </c>
      <c r="D207" t="s">
        <v>49</v>
      </c>
      <c r="E207">
        <v>739</v>
      </c>
      <c r="F207" t="s">
        <v>42</v>
      </c>
      <c r="G207" t="s">
        <v>43</v>
      </c>
      <c r="H207" t="s">
        <v>64</v>
      </c>
      <c r="I207" t="s">
        <v>73</v>
      </c>
      <c r="J207" s="1">
        <v>45672</v>
      </c>
      <c r="K207">
        <v>15</v>
      </c>
      <c r="L207" t="b">
        <v>0</v>
      </c>
      <c r="M207" t="b">
        <v>1</v>
      </c>
      <c r="N207" t="b">
        <v>0</v>
      </c>
    </row>
    <row r="208" spans="1:14" x14ac:dyDescent="0.3">
      <c r="A208" t="s">
        <v>290</v>
      </c>
      <c r="B208" s="1">
        <v>45700</v>
      </c>
      <c r="C208" t="s">
        <v>20</v>
      </c>
      <c r="D208" t="s">
        <v>49</v>
      </c>
      <c r="E208">
        <v>596</v>
      </c>
      <c r="F208" t="s">
        <v>42</v>
      </c>
      <c r="G208" t="s">
        <v>43</v>
      </c>
      <c r="H208" t="s">
        <v>133</v>
      </c>
      <c r="I208" t="s">
        <v>61</v>
      </c>
      <c r="J208" s="1">
        <v>45756</v>
      </c>
      <c r="K208">
        <v>99</v>
      </c>
      <c r="L208" t="b">
        <v>0</v>
      </c>
      <c r="M208" t="b">
        <v>1</v>
      </c>
      <c r="N208" t="b">
        <v>0</v>
      </c>
    </row>
    <row r="209" spans="1:14" x14ac:dyDescent="0.3">
      <c r="A209" t="s">
        <v>291</v>
      </c>
      <c r="B209" s="1">
        <v>45712</v>
      </c>
      <c r="C209" t="s">
        <v>19</v>
      </c>
      <c r="D209" t="s">
        <v>49</v>
      </c>
      <c r="E209">
        <v>666</v>
      </c>
      <c r="F209" t="s">
        <v>42</v>
      </c>
      <c r="G209" t="s">
        <v>43</v>
      </c>
      <c r="H209" t="s">
        <v>103</v>
      </c>
      <c r="I209" t="s">
        <v>61</v>
      </c>
      <c r="J209" s="1">
        <v>45796</v>
      </c>
      <c r="K209">
        <v>139</v>
      </c>
      <c r="L209" t="b">
        <v>0</v>
      </c>
      <c r="M209" t="b">
        <v>1</v>
      </c>
      <c r="N209" t="b">
        <v>0</v>
      </c>
    </row>
    <row r="210" spans="1:14" x14ac:dyDescent="0.3">
      <c r="A210" t="s">
        <v>292</v>
      </c>
      <c r="B210" s="1">
        <v>45755</v>
      </c>
      <c r="C210" t="s">
        <v>20</v>
      </c>
      <c r="D210" t="s">
        <v>41</v>
      </c>
      <c r="E210">
        <v>175</v>
      </c>
      <c r="F210" t="s">
        <v>42</v>
      </c>
      <c r="G210" t="s">
        <v>43</v>
      </c>
      <c r="H210" t="s">
        <v>82</v>
      </c>
      <c r="I210" t="s">
        <v>67</v>
      </c>
      <c r="J210" s="1">
        <v>45677</v>
      </c>
      <c r="K210">
        <v>20</v>
      </c>
      <c r="L210" t="b">
        <v>0</v>
      </c>
      <c r="M210" t="b">
        <v>1</v>
      </c>
      <c r="N210" t="b">
        <v>0</v>
      </c>
    </row>
    <row r="211" spans="1:14" x14ac:dyDescent="0.3">
      <c r="A211" t="s">
        <v>293</v>
      </c>
      <c r="B211" s="1">
        <v>45729</v>
      </c>
      <c r="C211" t="s">
        <v>22</v>
      </c>
      <c r="D211" t="s">
        <v>49</v>
      </c>
      <c r="E211">
        <v>298</v>
      </c>
      <c r="F211" t="s">
        <v>42</v>
      </c>
      <c r="G211" t="s">
        <v>43</v>
      </c>
      <c r="H211" t="s">
        <v>50</v>
      </c>
      <c r="I211" t="s">
        <v>56</v>
      </c>
      <c r="J211" s="1">
        <v>45786</v>
      </c>
      <c r="K211">
        <v>129</v>
      </c>
      <c r="L211" t="b">
        <v>0</v>
      </c>
      <c r="M211" t="b">
        <v>1</v>
      </c>
      <c r="N211" t="b">
        <v>0</v>
      </c>
    </row>
    <row r="212" spans="1:14" x14ac:dyDescent="0.3">
      <c r="A212" t="s">
        <v>294</v>
      </c>
      <c r="B212" s="1">
        <v>45708</v>
      </c>
      <c r="C212" t="s">
        <v>20</v>
      </c>
      <c r="D212" t="s">
        <v>41</v>
      </c>
      <c r="E212">
        <v>487</v>
      </c>
      <c r="F212" t="s">
        <v>42</v>
      </c>
      <c r="G212" t="s">
        <v>43</v>
      </c>
      <c r="H212" t="s">
        <v>55</v>
      </c>
      <c r="I212" t="s">
        <v>94</v>
      </c>
      <c r="J212" s="1">
        <v>45684</v>
      </c>
      <c r="K212">
        <v>27</v>
      </c>
      <c r="L212" t="b">
        <v>0</v>
      </c>
      <c r="M212" t="b">
        <v>1</v>
      </c>
      <c r="N212" t="b">
        <v>0</v>
      </c>
    </row>
    <row r="213" spans="1:14" x14ac:dyDescent="0.3">
      <c r="A213" t="s">
        <v>295</v>
      </c>
      <c r="B213" s="1">
        <v>45679</v>
      </c>
      <c r="C213" t="s">
        <v>23</v>
      </c>
      <c r="D213" t="s">
        <v>41</v>
      </c>
      <c r="E213">
        <v>831</v>
      </c>
      <c r="F213" t="s">
        <v>42</v>
      </c>
      <c r="G213" t="s">
        <v>43</v>
      </c>
      <c r="H213" t="s">
        <v>77</v>
      </c>
      <c r="I213" t="s">
        <v>75</v>
      </c>
      <c r="J213" s="1">
        <v>45701</v>
      </c>
      <c r="K213">
        <v>44</v>
      </c>
      <c r="L213" t="b">
        <v>0</v>
      </c>
      <c r="M213" t="b">
        <v>1</v>
      </c>
      <c r="N213" t="b">
        <v>0</v>
      </c>
    </row>
    <row r="214" spans="1:14" x14ac:dyDescent="0.3">
      <c r="A214" t="s">
        <v>296</v>
      </c>
      <c r="B214" s="1">
        <v>45740</v>
      </c>
      <c r="C214" t="s">
        <v>20</v>
      </c>
      <c r="D214" t="s">
        <v>49</v>
      </c>
      <c r="E214">
        <v>846</v>
      </c>
      <c r="F214" t="s">
        <v>42</v>
      </c>
      <c r="G214" t="s">
        <v>43</v>
      </c>
      <c r="H214" t="s">
        <v>64</v>
      </c>
      <c r="I214" t="s">
        <v>61</v>
      </c>
      <c r="J214" s="1">
        <v>45834</v>
      </c>
      <c r="K214">
        <v>177</v>
      </c>
      <c r="L214" t="b">
        <v>0</v>
      </c>
      <c r="M214" t="b">
        <v>1</v>
      </c>
      <c r="N214" t="b">
        <v>0</v>
      </c>
    </row>
    <row r="215" spans="1:14" x14ac:dyDescent="0.3">
      <c r="A215" t="s">
        <v>297</v>
      </c>
      <c r="B215" s="1">
        <v>45835</v>
      </c>
      <c r="C215" t="s">
        <v>21</v>
      </c>
      <c r="D215" t="s">
        <v>41</v>
      </c>
      <c r="E215">
        <v>528</v>
      </c>
      <c r="F215" t="s">
        <v>42</v>
      </c>
      <c r="G215" t="s">
        <v>43</v>
      </c>
      <c r="H215" t="s">
        <v>98</v>
      </c>
      <c r="I215" t="s">
        <v>88</v>
      </c>
      <c r="J215" s="1">
        <v>45672</v>
      </c>
      <c r="K215">
        <v>15</v>
      </c>
      <c r="L215" t="b">
        <v>0</v>
      </c>
      <c r="M215" t="b">
        <v>1</v>
      </c>
      <c r="N215" t="b">
        <v>0</v>
      </c>
    </row>
    <row r="216" spans="1:14" x14ac:dyDescent="0.3">
      <c r="A216" t="s">
        <v>298</v>
      </c>
      <c r="B216" s="1">
        <v>45730</v>
      </c>
      <c r="C216" t="s">
        <v>20</v>
      </c>
      <c r="D216" t="s">
        <v>49</v>
      </c>
      <c r="E216">
        <v>920</v>
      </c>
      <c r="F216" t="s">
        <v>42</v>
      </c>
      <c r="G216" t="s">
        <v>43</v>
      </c>
      <c r="H216" t="s">
        <v>103</v>
      </c>
      <c r="I216" t="s">
        <v>67</v>
      </c>
      <c r="J216" s="1">
        <v>45835</v>
      </c>
      <c r="K216">
        <v>178</v>
      </c>
      <c r="L216" t="b">
        <v>0</v>
      </c>
      <c r="M216" t="b">
        <v>1</v>
      </c>
      <c r="N216" t="b">
        <v>0</v>
      </c>
    </row>
    <row r="217" spans="1:14" x14ac:dyDescent="0.3">
      <c r="A217" t="s">
        <v>299</v>
      </c>
      <c r="B217" s="1">
        <v>45663</v>
      </c>
      <c r="C217" t="s">
        <v>19</v>
      </c>
      <c r="D217" t="s">
        <v>49</v>
      </c>
      <c r="E217">
        <v>903</v>
      </c>
      <c r="F217" t="s">
        <v>42</v>
      </c>
      <c r="G217" t="s">
        <v>43</v>
      </c>
      <c r="H217" t="s">
        <v>156</v>
      </c>
      <c r="I217" t="s">
        <v>67</v>
      </c>
      <c r="J217" s="1">
        <v>45715</v>
      </c>
      <c r="K217">
        <v>58</v>
      </c>
      <c r="L217" t="b">
        <v>0</v>
      </c>
      <c r="M217" t="b">
        <v>1</v>
      </c>
      <c r="N217" t="b">
        <v>0</v>
      </c>
    </row>
    <row r="218" spans="1:14" x14ac:dyDescent="0.3">
      <c r="A218" t="s">
        <v>300</v>
      </c>
      <c r="B218" s="1">
        <v>45686</v>
      </c>
      <c r="C218" t="s">
        <v>23</v>
      </c>
      <c r="D218" t="s">
        <v>49</v>
      </c>
      <c r="E218">
        <v>560</v>
      </c>
      <c r="F218" t="s">
        <v>42</v>
      </c>
      <c r="G218" t="s">
        <v>43</v>
      </c>
      <c r="H218" t="s">
        <v>98</v>
      </c>
      <c r="I218" t="s">
        <v>109</v>
      </c>
      <c r="J218" s="1">
        <v>45672</v>
      </c>
      <c r="K218">
        <v>15</v>
      </c>
      <c r="L218" t="b">
        <v>0</v>
      </c>
      <c r="M218" t="b">
        <v>1</v>
      </c>
      <c r="N218" t="b">
        <v>0</v>
      </c>
    </row>
    <row r="219" spans="1:14" x14ac:dyDescent="0.3">
      <c r="A219" t="s">
        <v>301</v>
      </c>
      <c r="B219" s="1">
        <v>45775</v>
      </c>
      <c r="C219" t="s">
        <v>23</v>
      </c>
      <c r="D219" t="s">
        <v>49</v>
      </c>
      <c r="E219">
        <v>972</v>
      </c>
      <c r="F219" t="s">
        <v>42</v>
      </c>
      <c r="G219" t="s">
        <v>43</v>
      </c>
      <c r="H219" t="s">
        <v>44</v>
      </c>
      <c r="I219" t="s">
        <v>67</v>
      </c>
      <c r="J219" s="1">
        <v>45698</v>
      </c>
      <c r="K219">
        <v>41</v>
      </c>
      <c r="L219" t="b">
        <v>0</v>
      </c>
      <c r="M219" t="b">
        <v>1</v>
      </c>
      <c r="N219" t="b">
        <v>0</v>
      </c>
    </row>
    <row r="220" spans="1:14" x14ac:dyDescent="0.3">
      <c r="A220" t="s">
        <v>302</v>
      </c>
      <c r="B220" s="1">
        <v>45754</v>
      </c>
      <c r="C220" t="s">
        <v>23</v>
      </c>
      <c r="D220" t="s">
        <v>49</v>
      </c>
      <c r="E220">
        <v>786</v>
      </c>
      <c r="F220" t="s">
        <v>42</v>
      </c>
      <c r="G220" t="s">
        <v>43</v>
      </c>
      <c r="H220" t="s">
        <v>77</v>
      </c>
      <c r="I220" t="s">
        <v>73</v>
      </c>
      <c r="J220" s="1">
        <v>45702</v>
      </c>
      <c r="K220">
        <v>45</v>
      </c>
      <c r="L220" t="b">
        <v>0</v>
      </c>
      <c r="M220" t="b">
        <v>1</v>
      </c>
      <c r="N220" t="b">
        <v>0</v>
      </c>
    </row>
    <row r="221" spans="1:14" x14ac:dyDescent="0.3">
      <c r="A221" t="s">
        <v>303</v>
      </c>
      <c r="B221" s="1">
        <v>45726</v>
      </c>
      <c r="C221" t="s">
        <v>18</v>
      </c>
      <c r="D221" t="s">
        <v>49</v>
      </c>
      <c r="E221">
        <v>504</v>
      </c>
      <c r="F221" t="s">
        <v>42</v>
      </c>
      <c r="G221" t="s">
        <v>43</v>
      </c>
      <c r="H221" t="s">
        <v>55</v>
      </c>
      <c r="I221" t="s">
        <v>53</v>
      </c>
      <c r="J221" s="1">
        <v>45768</v>
      </c>
      <c r="K221">
        <v>111</v>
      </c>
      <c r="L221" t="b">
        <v>0</v>
      </c>
      <c r="M221" t="b">
        <v>1</v>
      </c>
      <c r="N221" t="b">
        <v>0</v>
      </c>
    </row>
    <row r="222" spans="1:14" x14ac:dyDescent="0.3">
      <c r="A222" t="s">
        <v>304</v>
      </c>
      <c r="B222" s="1">
        <v>45783</v>
      </c>
      <c r="C222" t="s">
        <v>23</v>
      </c>
      <c r="D222" t="s">
        <v>41</v>
      </c>
      <c r="E222">
        <v>239</v>
      </c>
      <c r="F222" t="s">
        <v>42</v>
      </c>
      <c r="G222" t="s">
        <v>43</v>
      </c>
      <c r="H222" t="s">
        <v>47</v>
      </c>
      <c r="I222" t="s">
        <v>53</v>
      </c>
      <c r="J222" s="1">
        <v>45737</v>
      </c>
      <c r="K222">
        <v>80</v>
      </c>
      <c r="L222" t="b">
        <v>0</v>
      </c>
      <c r="M222" t="b">
        <v>1</v>
      </c>
      <c r="N222" t="b">
        <v>0</v>
      </c>
    </row>
    <row r="223" spans="1:14" x14ac:dyDescent="0.3">
      <c r="A223" t="s">
        <v>305</v>
      </c>
      <c r="B223" s="1">
        <v>45722</v>
      </c>
      <c r="C223" t="s">
        <v>19</v>
      </c>
      <c r="D223" t="s">
        <v>41</v>
      </c>
      <c r="E223">
        <v>872</v>
      </c>
      <c r="F223" t="s">
        <v>42</v>
      </c>
      <c r="G223" t="s">
        <v>43</v>
      </c>
      <c r="H223" t="s">
        <v>103</v>
      </c>
      <c r="I223" t="s">
        <v>75</v>
      </c>
      <c r="J223" s="1">
        <v>45754</v>
      </c>
      <c r="K223">
        <v>97</v>
      </c>
      <c r="L223" t="b">
        <v>0</v>
      </c>
      <c r="M223" t="b">
        <v>1</v>
      </c>
      <c r="N223" t="b">
        <v>0</v>
      </c>
    </row>
    <row r="224" spans="1:14" x14ac:dyDescent="0.3">
      <c r="A224" t="s">
        <v>306</v>
      </c>
      <c r="B224" s="1">
        <v>45783</v>
      </c>
      <c r="C224" t="s">
        <v>20</v>
      </c>
      <c r="D224" t="s">
        <v>49</v>
      </c>
      <c r="E224">
        <v>707</v>
      </c>
      <c r="F224" t="s">
        <v>42</v>
      </c>
      <c r="G224" t="s">
        <v>43</v>
      </c>
      <c r="H224" t="s">
        <v>64</v>
      </c>
      <c r="I224" t="s">
        <v>109</v>
      </c>
      <c r="J224" s="1">
        <v>45742</v>
      </c>
      <c r="K224">
        <v>85</v>
      </c>
      <c r="L224" t="b">
        <v>0</v>
      </c>
      <c r="M224" t="b">
        <v>1</v>
      </c>
      <c r="N224" t="b">
        <v>0</v>
      </c>
    </row>
    <row r="225" spans="1:14" x14ac:dyDescent="0.3">
      <c r="A225" t="s">
        <v>307</v>
      </c>
      <c r="B225" s="1">
        <v>45818</v>
      </c>
      <c r="C225" t="s">
        <v>20</v>
      </c>
      <c r="D225" t="s">
        <v>41</v>
      </c>
      <c r="E225">
        <v>968</v>
      </c>
      <c r="F225" t="s">
        <v>42</v>
      </c>
      <c r="G225" t="s">
        <v>43</v>
      </c>
      <c r="H225" t="s">
        <v>70</v>
      </c>
      <c r="I225" t="s">
        <v>56</v>
      </c>
      <c r="J225" s="1">
        <v>45747</v>
      </c>
      <c r="K225">
        <v>90</v>
      </c>
      <c r="L225" t="b">
        <v>0</v>
      </c>
      <c r="M225" t="b">
        <v>1</v>
      </c>
      <c r="N225" t="b">
        <v>0</v>
      </c>
    </row>
    <row r="226" spans="1:14" x14ac:dyDescent="0.3">
      <c r="A226" t="s">
        <v>308</v>
      </c>
      <c r="B226" s="1">
        <v>45670</v>
      </c>
      <c r="C226" t="s">
        <v>23</v>
      </c>
      <c r="D226" t="s">
        <v>41</v>
      </c>
      <c r="E226">
        <v>280</v>
      </c>
      <c r="F226" t="s">
        <v>42</v>
      </c>
      <c r="G226" t="s">
        <v>43</v>
      </c>
      <c r="H226" t="s">
        <v>79</v>
      </c>
      <c r="I226" t="s">
        <v>94</v>
      </c>
      <c r="J226" s="1">
        <v>45833</v>
      </c>
      <c r="K226">
        <v>176</v>
      </c>
      <c r="L226" t="b">
        <v>0</v>
      </c>
      <c r="M226" t="b">
        <v>1</v>
      </c>
      <c r="N226" t="b">
        <v>0</v>
      </c>
    </row>
    <row r="227" spans="1:14" x14ac:dyDescent="0.3">
      <c r="A227" t="s">
        <v>309</v>
      </c>
      <c r="B227" s="1">
        <v>45756</v>
      </c>
      <c r="C227" t="s">
        <v>21</v>
      </c>
      <c r="D227" t="s">
        <v>41</v>
      </c>
      <c r="E227">
        <v>416</v>
      </c>
      <c r="F227" t="s">
        <v>42</v>
      </c>
      <c r="G227" t="s">
        <v>43</v>
      </c>
      <c r="H227" t="s">
        <v>58</v>
      </c>
      <c r="I227" t="s">
        <v>73</v>
      </c>
      <c r="J227" s="1">
        <v>45740</v>
      </c>
      <c r="K227">
        <v>83</v>
      </c>
      <c r="L227" t="b">
        <v>0</v>
      </c>
      <c r="M227" t="b">
        <v>1</v>
      </c>
      <c r="N227" t="b">
        <v>0</v>
      </c>
    </row>
    <row r="228" spans="1:14" x14ac:dyDescent="0.3">
      <c r="A228" t="s">
        <v>310</v>
      </c>
      <c r="B228" s="1">
        <v>45677</v>
      </c>
      <c r="C228" t="s">
        <v>21</v>
      </c>
      <c r="D228" t="s">
        <v>49</v>
      </c>
      <c r="E228">
        <v>382</v>
      </c>
      <c r="F228" t="s">
        <v>42</v>
      </c>
      <c r="G228" t="s">
        <v>43</v>
      </c>
      <c r="H228" t="s">
        <v>119</v>
      </c>
      <c r="I228" t="s">
        <v>56</v>
      </c>
      <c r="J228" s="1">
        <v>45688</v>
      </c>
      <c r="K228">
        <v>31</v>
      </c>
      <c r="L228" t="b">
        <v>0</v>
      </c>
      <c r="M228" t="b">
        <v>1</v>
      </c>
      <c r="N228" t="b">
        <v>0</v>
      </c>
    </row>
    <row r="229" spans="1:14" x14ac:dyDescent="0.3">
      <c r="A229" t="s">
        <v>311</v>
      </c>
      <c r="B229" s="1">
        <v>45757</v>
      </c>
      <c r="C229" t="s">
        <v>18</v>
      </c>
      <c r="D229" t="s">
        <v>41</v>
      </c>
      <c r="E229">
        <v>736</v>
      </c>
      <c r="F229" t="s">
        <v>42</v>
      </c>
      <c r="G229" t="s">
        <v>43</v>
      </c>
      <c r="H229" t="s">
        <v>58</v>
      </c>
      <c r="I229" t="s">
        <v>109</v>
      </c>
      <c r="J229" s="1">
        <v>45819</v>
      </c>
      <c r="K229">
        <v>162</v>
      </c>
      <c r="L229" t="b">
        <v>0</v>
      </c>
      <c r="M229" t="b">
        <v>1</v>
      </c>
      <c r="N229" t="b">
        <v>0</v>
      </c>
    </row>
    <row r="230" spans="1:14" x14ac:dyDescent="0.3">
      <c r="A230" t="s">
        <v>312</v>
      </c>
      <c r="B230" s="1">
        <v>45737</v>
      </c>
      <c r="C230" t="s">
        <v>21</v>
      </c>
      <c r="D230" t="s">
        <v>41</v>
      </c>
      <c r="E230">
        <v>823</v>
      </c>
      <c r="F230" t="s">
        <v>42</v>
      </c>
      <c r="G230" t="s">
        <v>43</v>
      </c>
      <c r="H230" t="s">
        <v>84</v>
      </c>
      <c r="I230" t="s">
        <v>67</v>
      </c>
      <c r="J230" s="1">
        <v>45790</v>
      </c>
      <c r="K230">
        <v>133</v>
      </c>
      <c r="L230" t="b">
        <v>0</v>
      </c>
      <c r="M230" t="b">
        <v>1</v>
      </c>
      <c r="N230" t="b">
        <v>0</v>
      </c>
    </row>
    <row r="231" spans="1:14" x14ac:dyDescent="0.3">
      <c r="A231" t="s">
        <v>313</v>
      </c>
      <c r="B231" s="1">
        <v>45832</v>
      </c>
      <c r="C231" t="s">
        <v>17</v>
      </c>
      <c r="D231" t="s">
        <v>49</v>
      </c>
      <c r="E231">
        <v>76</v>
      </c>
      <c r="F231" t="s">
        <v>42</v>
      </c>
      <c r="G231" t="s">
        <v>43</v>
      </c>
      <c r="H231" t="s">
        <v>91</v>
      </c>
      <c r="I231" t="s">
        <v>109</v>
      </c>
      <c r="J231" s="1">
        <v>45730</v>
      </c>
      <c r="K231">
        <v>73</v>
      </c>
      <c r="L231" t="b">
        <v>0</v>
      </c>
      <c r="M231" t="b">
        <v>1</v>
      </c>
      <c r="N231" t="b">
        <v>0</v>
      </c>
    </row>
    <row r="232" spans="1:14" x14ac:dyDescent="0.3">
      <c r="A232" t="s">
        <v>314</v>
      </c>
      <c r="B232" s="1">
        <v>45771</v>
      </c>
      <c r="C232" t="s">
        <v>20</v>
      </c>
      <c r="D232" t="s">
        <v>41</v>
      </c>
      <c r="E232">
        <v>608</v>
      </c>
      <c r="F232" t="s">
        <v>42</v>
      </c>
      <c r="G232" t="s">
        <v>43</v>
      </c>
      <c r="H232" t="s">
        <v>86</v>
      </c>
      <c r="I232" t="s">
        <v>94</v>
      </c>
      <c r="J232" s="1">
        <v>45730</v>
      </c>
      <c r="K232">
        <v>73</v>
      </c>
      <c r="L232" t="b">
        <v>0</v>
      </c>
      <c r="M232" t="b">
        <v>1</v>
      </c>
      <c r="N232" t="b">
        <v>0</v>
      </c>
    </row>
    <row r="233" spans="1:14" x14ac:dyDescent="0.3">
      <c r="A233" t="s">
        <v>315</v>
      </c>
      <c r="B233" s="1">
        <v>45838</v>
      </c>
      <c r="C233" t="s">
        <v>23</v>
      </c>
      <c r="D233" t="s">
        <v>41</v>
      </c>
      <c r="E233">
        <v>126</v>
      </c>
      <c r="F233" t="s">
        <v>42</v>
      </c>
      <c r="G233" t="s">
        <v>43</v>
      </c>
      <c r="H233" t="s">
        <v>82</v>
      </c>
      <c r="I233" t="s">
        <v>45</v>
      </c>
      <c r="J233" s="1">
        <v>45672</v>
      </c>
      <c r="K233">
        <v>15</v>
      </c>
      <c r="L233" t="b">
        <v>0</v>
      </c>
      <c r="M233" t="b">
        <v>1</v>
      </c>
      <c r="N233" t="b">
        <v>0</v>
      </c>
    </row>
    <row r="234" spans="1:14" x14ac:dyDescent="0.3">
      <c r="A234" t="s">
        <v>316</v>
      </c>
      <c r="B234" s="1">
        <v>45734</v>
      </c>
      <c r="C234" t="s">
        <v>22</v>
      </c>
      <c r="D234" t="s">
        <v>41</v>
      </c>
      <c r="E234">
        <v>340</v>
      </c>
      <c r="F234" t="s">
        <v>42</v>
      </c>
      <c r="G234" t="s">
        <v>43</v>
      </c>
      <c r="H234" t="s">
        <v>119</v>
      </c>
      <c r="I234" t="s">
        <v>88</v>
      </c>
      <c r="J234" s="1">
        <v>45750</v>
      </c>
      <c r="K234">
        <v>93</v>
      </c>
      <c r="L234" t="b">
        <v>0</v>
      </c>
      <c r="M234" t="b">
        <v>1</v>
      </c>
      <c r="N234" t="b">
        <v>0</v>
      </c>
    </row>
    <row r="235" spans="1:14" x14ac:dyDescent="0.3">
      <c r="A235" t="s">
        <v>317</v>
      </c>
      <c r="B235" s="1">
        <v>45706</v>
      </c>
      <c r="C235" t="s">
        <v>19</v>
      </c>
      <c r="D235" t="s">
        <v>41</v>
      </c>
      <c r="E235">
        <v>545</v>
      </c>
      <c r="F235" t="s">
        <v>42</v>
      </c>
      <c r="G235" t="s">
        <v>43</v>
      </c>
      <c r="H235" t="s">
        <v>187</v>
      </c>
      <c r="I235" t="s">
        <v>109</v>
      </c>
      <c r="J235" s="1">
        <v>45749</v>
      </c>
      <c r="K235">
        <v>92</v>
      </c>
      <c r="L235" t="b">
        <v>0</v>
      </c>
      <c r="M235" t="b">
        <v>1</v>
      </c>
      <c r="N235" t="b">
        <v>0</v>
      </c>
    </row>
    <row r="236" spans="1:14" x14ac:dyDescent="0.3">
      <c r="A236" t="s">
        <v>318</v>
      </c>
      <c r="B236" s="1">
        <v>45678</v>
      </c>
      <c r="C236" t="s">
        <v>20</v>
      </c>
      <c r="D236" t="s">
        <v>41</v>
      </c>
      <c r="E236">
        <v>770</v>
      </c>
      <c r="F236" t="s">
        <v>42</v>
      </c>
      <c r="G236" t="s">
        <v>43</v>
      </c>
      <c r="H236" t="s">
        <v>55</v>
      </c>
      <c r="I236" t="s">
        <v>94</v>
      </c>
      <c r="J236" s="1">
        <v>45692</v>
      </c>
      <c r="K236">
        <v>35</v>
      </c>
      <c r="L236" t="b">
        <v>0</v>
      </c>
      <c r="M236" t="b">
        <v>1</v>
      </c>
      <c r="N236" t="b">
        <v>0</v>
      </c>
    </row>
    <row r="237" spans="1:14" x14ac:dyDescent="0.3">
      <c r="A237" t="s">
        <v>319</v>
      </c>
      <c r="B237" s="1">
        <v>45762</v>
      </c>
      <c r="C237" t="s">
        <v>17</v>
      </c>
      <c r="D237" t="s">
        <v>41</v>
      </c>
      <c r="E237">
        <v>987</v>
      </c>
      <c r="F237" t="s">
        <v>42</v>
      </c>
      <c r="G237" t="s">
        <v>43</v>
      </c>
      <c r="H237" t="s">
        <v>82</v>
      </c>
      <c r="I237" t="s">
        <v>61</v>
      </c>
      <c r="J237" s="1">
        <v>45706</v>
      </c>
      <c r="K237">
        <v>49</v>
      </c>
      <c r="L237" t="b">
        <v>0</v>
      </c>
      <c r="M237" t="b">
        <v>1</v>
      </c>
      <c r="N237" t="b">
        <v>0</v>
      </c>
    </row>
    <row r="238" spans="1:14" x14ac:dyDescent="0.3">
      <c r="A238" t="s">
        <v>320</v>
      </c>
      <c r="B238" s="1">
        <v>45740</v>
      </c>
      <c r="C238" t="s">
        <v>23</v>
      </c>
      <c r="D238" t="s">
        <v>41</v>
      </c>
      <c r="E238">
        <v>48</v>
      </c>
      <c r="F238" t="s">
        <v>42</v>
      </c>
      <c r="G238" t="s">
        <v>43</v>
      </c>
      <c r="H238" t="s">
        <v>60</v>
      </c>
      <c r="I238" t="s">
        <v>73</v>
      </c>
      <c r="J238" s="1">
        <v>45720</v>
      </c>
      <c r="K238">
        <v>63</v>
      </c>
      <c r="L238" t="b">
        <v>0</v>
      </c>
      <c r="M238" t="b">
        <v>1</v>
      </c>
      <c r="N238" t="b">
        <v>0</v>
      </c>
    </row>
    <row r="239" spans="1:14" x14ac:dyDescent="0.3">
      <c r="A239" t="s">
        <v>321</v>
      </c>
      <c r="B239" s="1">
        <v>45685</v>
      </c>
      <c r="C239" t="s">
        <v>23</v>
      </c>
      <c r="D239" t="s">
        <v>49</v>
      </c>
      <c r="E239">
        <v>507</v>
      </c>
      <c r="F239" t="s">
        <v>42</v>
      </c>
      <c r="G239" t="s">
        <v>43</v>
      </c>
      <c r="H239" t="s">
        <v>44</v>
      </c>
      <c r="I239" t="s">
        <v>73</v>
      </c>
      <c r="J239" s="1">
        <v>45762</v>
      </c>
      <c r="K239">
        <v>105</v>
      </c>
      <c r="L239" t="b">
        <v>0</v>
      </c>
      <c r="M239" t="b">
        <v>1</v>
      </c>
      <c r="N239" t="b">
        <v>0</v>
      </c>
    </row>
    <row r="240" spans="1:14" x14ac:dyDescent="0.3">
      <c r="A240" t="s">
        <v>322</v>
      </c>
      <c r="B240" s="1">
        <v>45699</v>
      </c>
      <c r="C240" t="s">
        <v>20</v>
      </c>
      <c r="D240" t="s">
        <v>41</v>
      </c>
      <c r="E240">
        <v>319</v>
      </c>
      <c r="F240" t="s">
        <v>42</v>
      </c>
      <c r="G240" t="s">
        <v>43</v>
      </c>
      <c r="H240" t="s">
        <v>82</v>
      </c>
      <c r="I240" t="s">
        <v>53</v>
      </c>
      <c r="J240" s="1">
        <v>45765</v>
      </c>
      <c r="K240">
        <v>108</v>
      </c>
      <c r="L240" t="b">
        <v>0</v>
      </c>
      <c r="M240" t="b">
        <v>1</v>
      </c>
      <c r="N240" t="b">
        <v>0</v>
      </c>
    </row>
    <row r="241" spans="1:14" x14ac:dyDescent="0.3">
      <c r="A241" t="s">
        <v>323</v>
      </c>
      <c r="B241" s="1">
        <v>45806</v>
      </c>
      <c r="C241" t="s">
        <v>20</v>
      </c>
      <c r="D241" t="s">
        <v>41</v>
      </c>
      <c r="E241">
        <v>118</v>
      </c>
      <c r="F241" t="s">
        <v>42</v>
      </c>
      <c r="G241" t="s">
        <v>43</v>
      </c>
      <c r="H241" t="s">
        <v>79</v>
      </c>
      <c r="I241" t="s">
        <v>67</v>
      </c>
      <c r="J241" s="1">
        <v>45749</v>
      </c>
      <c r="K241">
        <v>92</v>
      </c>
      <c r="L241" t="b">
        <v>0</v>
      </c>
      <c r="M241" t="b">
        <v>1</v>
      </c>
      <c r="N241" t="b">
        <v>0</v>
      </c>
    </row>
    <row r="242" spans="1:14" x14ac:dyDescent="0.3">
      <c r="A242" t="s">
        <v>324</v>
      </c>
      <c r="B242" s="1">
        <v>45687</v>
      </c>
      <c r="C242" t="s">
        <v>21</v>
      </c>
      <c r="D242" t="s">
        <v>41</v>
      </c>
      <c r="E242">
        <v>75</v>
      </c>
      <c r="F242" t="s">
        <v>42</v>
      </c>
      <c r="G242" t="s">
        <v>43</v>
      </c>
      <c r="H242" t="s">
        <v>121</v>
      </c>
      <c r="I242" t="s">
        <v>75</v>
      </c>
      <c r="J242" s="1">
        <v>45699</v>
      </c>
      <c r="K242">
        <v>42</v>
      </c>
      <c r="L242" t="b">
        <v>0</v>
      </c>
      <c r="M242" t="b">
        <v>1</v>
      </c>
      <c r="N242" t="b">
        <v>0</v>
      </c>
    </row>
    <row r="243" spans="1:14" x14ac:dyDescent="0.3">
      <c r="A243" t="s">
        <v>325</v>
      </c>
      <c r="B243" s="1">
        <v>45758</v>
      </c>
      <c r="C243" t="s">
        <v>23</v>
      </c>
      <c r="D243" t="s">
        <v>41</v>
      </c>
      <c r="E243">
        <v>488</v>
      </c>
      <c r="F243" t="s">
        <v>42</v>
      </c>
      <c r="G243" t="s">
        <v>43</v>
      </c>
      <c r="H243" t="s">
        <v>187</v>
      </c>
      <c r="I243" t="s">
        <v>73</v>
      </c>
      <c r="J243" s="1">
        <v>45680</v>
      </c>
      <c r="K243">
        <v>23</v>
      </c>
      <c r="L243" t="b">
        <v>0</v>
      </c>
      <c r="M243" t="b">
        <v>1</v>
      </c>
      <c r="N243" t="b">
        <v>0</v>
      </c>
    </row>
    <row r="244" spans="1:14" x14ac:dyDescent="0.3">
      <c r="A244" t="s">
        <v>326</v>
      </c>
      <c r="B244" s="1">
        <v>45740</v>
      </c>
      <c r="C244" t="s">
        <v>19</v>
      </c>
      <c r="D244" t="s">
        <v>49</v>
      </c>
      <c r="E244">
        <v>874</v>
      </c>
      <c r="F244" t="s">
        <v>42</v>
      </c>
      <c r="G244" t="s">
        <v>43</v>
      </c>
      <c r="H244" t="s">
        <v>58</v>
      </c>
      <c r="I244" t="s">
        <v>73</v>
      </c>
      <c r="J244" s="1">
        <v>45716</v>
      </c>
      <c r="K244">
        <v>59</v>
      </c>
      <c r="L244" t="b">
        <v>0</v>
      </c>
      <c r="M244" t="b">
        <v>1</v>
      </c>
      <c r="N244" t="b">
        <v>0</v>
      </c>
    </row>
    <row r="245" spans="1:14" x14ac:dyDescent="0.3">
      <c r="A245" t="s">
        <v>327</v>
      </c>
      <c r="B245" s="1">
        <v>45698</v>
      </c>
      <c r="C245" t="s">
        <v>17</v>
      </c>
      <c r="D245" t="s">
        <v>49</v>
      </c>
      <c r="E245">
        <v>400</v>
      </c>
      <c r="F245" t="s">
        <v>42</v>
      </c>
      <c r="G245" t="s">
        <v>43</v>
      </c>
      <c r="H245" t="s">
        <v>58</v>
      </c>
      <c r="I245" t="s">
        <v>53</v>
      </c>
      <c r="J245" s="1">
        <v>45706</v>
      </c>
      <c r="K245">
        <v>49</v>
      </c>
      <c r="L245" t="b">
        <v>0</v>
      </c>
      <c r="M245" t="b">
        <v>1</v>
      </c>
      <c r="N245" t="b">
        <v>0</v>
      </c>
    </row>
    <row r="246" spans="1:14" x14ac:dyDescent="0.3">
      <c r="A246" t="s">
        <v>328</v>
      </c>
      <c r="B246" s="1">
        <v>45805</v>
      </c>
      <c r="C246" t="s">
        <v>17</v>
      </c>
      <c r="D246" t="s">
        <v>49</v>
      </c>
      <c r="E246">
        <v>41</v>
      </c>
      <c r="F246" t="s">
        <v>42</v>
      </c>
      <c r="G246" t="s">
        <v>43</v>
      </c>
      <c r="H246" t="s">
        <v>91</v>
      </c>
      <c r="I246" t="s">
        <v>75</v>
      </c>
      <c r="J246" s="1">
        <v>45734</v>
      </c>
      <c r="K246">
        <v>77</v>
      </c>
      <c r="L246" t="b">
        <v>0</v>
      </c>
      <c r="M246" t="b">
        <v>1</v>
      </c>
      <c r="N246" t="b">
        <v>0</v>
      </c>
    </row>
    <row r="247" spans="1:14" x14ac:dyDescent="0.3">
      <c r="A247" t="s">
        <v>329</v>
      </c>
      <c r="B247" s="1">
        <v>45698</v>
      </c>
      <c r="C247" t="s">
        <v>16</v>
      </c>
      <c r="D247" t="s">
        <v>41</v>
      </c>
      <c r="E247">
        <v>902</v>
      </c>
      <c r="F247" t="s">
        <v>42</v>
      </c>
      <c r="G247" t="s">
        <v>43</v>
      </c>
      <c r="H247" t="s">
        <v>133</v>
      </c>
      <c r="I247" t="s">
        <v>75</v>
      </c>
      <c r="J247" s="1">
        <v>45769</v>
      </c>
      <c r="K247">
        <v>112</v>
      </c>
      <c r="L247" t="b">
        <v>0</v>
      </c>
      <c r="M247" t="b">
        <v>1</v>
      </c>
      <c r="N247" t="b">
        <v>0</v>
      </c>
    </row>
    <row r="248" spans="1:14" x14ac:dyDescent="0.3">
      <c r="A248" t="s">
        <v>330</v>
      </c>
      <c r="B248" s="1">
        <v>45663</v>
      </c>
      <c r="C248" t="s">
        <v>23</v>
      </c>
      <c r="D248" t="s">
        <v>49</v>
      </c>
      <c r="E248">
        <v>91</v>
      </c>
      <c r="F248" t="s">
        <v>42</v>
      </c>
      <c r="G248" t="s">
        <v>43</v>
      </c>
      <c r="H248" t="s">
        <v>44</v>
      </c>
      <c r="I248" t="s">
        <v>53</v>
      </c>
      <c r="J248" s="1">
        <v>45672</v>
      </c>
      <c r="K248">
        <v>15</v>
      </c>
      <c r="L248" t="b">
        <v>0</v>
      </c>
      <c r="M248" t="b">
        <v>1</v>
      </c>
      <c r="N248" t="b">
        <v>0</v>
      </c>
    </row>
    <row r="249" spans="1:14" x14ac:dyDescent="0.3">
      <c r="A249" t="s">
        <v>331</v>
      </c>
      <c r="B249" s="1">
        <v>45805</v>
      </c>
      <c r="C249" t="s">
        <v>17</v>
      </c>
      <c r="D249" t="s">
        <v>41</v>
      </c>
      <c r="E249">
        <v>329</v>
      </c>
      <c r="F249" t="s">
        <v>42</v>
      </c>
      <c r="G249" t="s">
        <v>43</v>
      </c>
      <c r="H249" t="s">
        <v>58</v>
      </c>
      <c r="I249" t="s">
        <v>94</v>
      </c>
      <c r="J249" s="1">
        <v>45817</v>
      </c>
      <c r="K249">
        <v>160</v>
      </c>
      <c r="L249" t="b">
        <v>0</v>
      </c>
      <c r="M249" t="b">
        <v>1</v>
      </c>
      <c r="N249" t="b">
        <v>0</v>
      </c>
    </row>
    <row r="250" spans="1:14" x14ac:dyDescent="0.3">
      <c r="A250" t="s">
        <v>332</v>
      </c>
      <c r="B250" s="1">
        <v>45737</v>
      </c>
      <c r="C250" t="s">
        <v>19</v>
      </c>
      <c r="D250" t="s">
        <v>49</v>
      </c>
      <c r="E250">
        <v>121</v>
      </c>
      <c r="F250" t="s">
        <v>42</v>
      </c>
      <c r="G250" t="s">
        <v>43</v>
      </c>
      <c r="H250" t="s">
        <v>77</v>
      </c>
      <c r="I250" t="s">
        <v>94</v>
      </c>
      <c r="J250" s="1">
        <v>45793</v>
      </c>
      <c r="K250">
        <v>136</v>
      </c>
      <c r="L250" t="b">
        <v>0</v>
      </c>
      <c r="M250" t="b">
        <v>1</v>
      </c>
      <c r="N250" t="b">
        <v>0</v>
      </c>
    </row>
    <row r="251" spans="1:14" x14ac:dyDescent="0.3">
      <c r="A251" t="s">
        <v>333</v>
      </c>
      <c r="B251" s="1">
        <v>45754</v>
      </c>
      <c r="C251" t="s">
        <v>19</v>
      </c>
      <c r="D251" t="s">
        <v>49</v>
      </c>
      <c r="E251">
        <v>936</v>
      </c>
      <c r="F251" t="s">
        <v>42</v>
      </c>
      <c r="G251" t="s">
        <v>43</v>
      </c>
      <c r="H251" t="s">
        <v>44</v>
      </c>
      <c r="I251" t="s">
        <v>67</v>
      </c>
      <c r="J251" s="1">
        <v>45799</v>
      </c>
      <c r="K251">
        <v>142</v>
      </c>
      <c r="L251" t="b">
        <v>0</v>
      </c>
      <c r="M251" t="b">
        <v>1</v>
      </c>
      <c r="N251" t="b">
        <v>0</v>
      </c>
    </row>
    <row r="252" spans="1:14" x14ac:dyDescent="0.3">
      <c r="A252" t="s">
        <v>334</v>
      </c>
      <c r="B252" s="1">
        <v>45817</v>
      </c>
      <c r="C252" t="s">
        <v>23</v>
      </c>
      <c r="D252" t="s">
        <v>41</v>
      </c>
      <c r="E252">
        <v>213</v>
      </c>
      <c r="F252" t="s">
        <v>42</v>
      </c>
      <c r="G252" t="s">
        <v>43</v>
      </c>
      <c r="H252" t="s">
        <v>50</v>
      </c>
      <c r="I252" t="s">
        <v>61</v>
      </c>
      <c r="J252" s="1">
        <v>45806</v>
      </c>
      <c r="K252">
        <v>149</v>
      </c>
      <c r="L252" t="b">
        <v>0</v>
      </c>
      <c r="M252" t="b">
        <v>1</v>
      </c>
      <c r="N252" t="b">
        <v>0</v>
      </c>
    </row>
    <row r="253" spans="1:14" x14ac:dyDescent="0.3">
      <c r="A253" t="s">
        <v>335</v>
      </c>
      <c r="B253" s="1">
        <v>45751</v>
      </c>
      <c r="C253" t="s">
        <v>19</v>
      </c>
      <c r="D253" t="s">
        <v>49</v>
      </c>
      <c r="E253">
        <v>546</v>
      </c>
      <c r="F253" t="s">
        <v>42</v>
      </c>
      <c r="G253" t="s">
        <v>43</v>
      </c>
      <c r="H253" t="s">
        <v>58</v>
      </c>
      <c r="I253" t="s">
        <v>73</v>
      </c>
      <c r="J253" s="1">
        <v>45740</v>
      </c>
      <c r="K253">
        <v>83</v>
      </c>
      <c r="L253" t="b">
        <v>0</v>
      </c>
      <c r="M253" t="b">
        <v>1</v>
      </c>
      <c r="N253" t="b">
        <v>0</v>
      </c>
    </row>
    <row r="254" spans="1:14" x14ac:dyDescent="0.3">
      <c r="A254" t="s">
        <v>336</v>
      </c>
      <c r="B254" s="1">
        <v>45714</v>
      </c>
      <c r="C254" t="s">
        <v>18</v>
      </c>
      <c r="D254" t="s">
        <v>49</v>
      </c>
      <c r="E254">
        <v>181</v>
      </c>
      <c r="F254" t="s">
        <v>42</v>
      </c>
      <c r="G254" t="s">
        <v>43</v>
      </c>
      <c r="H254" t="s">
        <v>66</v>
      </c>
      <c r="I254" t="s">
        <v>109</v>
      </c>
      <c r="J254" s="1">
        <v>45733</v>
      </c>
      <c r="K254">
        <v>76</v>
      </c>
      <c r="L254" t="b">
        <v>0</v>
      </c>
      <c r="M254" t="b">
        <v>1</v>
      </c>
      <c r="N254" t="b">
        <v>0</v>
      </c>
    </row>
    <row r="255" spans="1:14" x14ac:dyDescent="0.3">
      <c r="A255" t="s">
        <v>337</v>
      </c>
      <c r="B255" s="1">
        <v>45761</v>
      </c>
      <c r="C255" t="s">
        <v>19</v>
      </c>
      <c r="D255" t="s">
        <v>49</v>
      </c>
      <c r="E255">
        <v>777</v>
      </c>
      <c r="F255" t="s">
        <v>42</v>
      </c>
      <c r="G255" t="s">
        <v>43</v>
      </c>
      <c r="H255" t="s">
        <v>103</v>
      </c>
      <c r="I255" t="s">
        <v>88</v>
      </c>
      <c r="J255" s="1">
        <v>45824</v>
      </c>
      <c r="K255">
        <v>167</v>
      </c>
      <c r="L255" t="b">
        <v>0</v>
      </c>
      <c r="M255" t="b">
        <v>1</v>
      </c>
      <c r="N255" t="b">
        <v>0</v>
      </c>
    </row>
    <row r="256" spans="1:14" x14ac:dyDescent="0.3">
      <c r="A256" t="s">
        <v>338</v>
      </c>
      <c r="B256" s="1">
        <v>45821</v>
      </c>
      <c r="C256" t="s">
        <v>23</v>
      </c>
      <c r="D256" t="s">
        <v>41</v>
      </c>
      <c r="E256">
        <v>576</v>
      </c>
      <c r="F256" t="s">
        <v>42</v>
      </c>
      <c r="G256" t="s">
        <v>43</v>
      </c>
      <c r="H256" t="s">
        <v>91</v>
      </c>
      <c r="I256" t="s">
        <v>56</v>
      </c>
      <c r="J256" s="1">
        <v>45783</v>
      </c>
      <c r="K256">
        <v>126</v>
      </c>
      <c r="L256" t="b">
        <v>0</v>
      </c>
      <c r="M256" t="b">
        <v>1</v>
      </c>
      <c r="N256" t="b">
        <v>0</v>
      </c>
    </row>
    <row r="257" spans="1:14" x14ac:dyDescent="0.3">
      <c r="A257" t="s">
        <v>339</v>
      </c>
      <c r="B257" s="1">
        <v>45672</v>
      </c>
      <c r="C257" t="s">
        <v>19</v>
      </c>
      <c r="D257" t="s">
        <v>41</v>
      </c>
      <c r="E257">
        <v>880</v>
      </c>
      <c r="F257" t="s">
        <v>42</v>
      </c>
      <c r="G257" t="s">
        <v>43</v>
      </c>
      <c r="H257" t="s">
        <v>103</v>
      </c>
      <c r="I257" t="s">
        <v>94</v>
      </c>
      <c r="J257" s="1">
        <v>45681</v>
      </c>
      <c r="K257">
        <v>24</v>
      </c>
      <c r="L257" t="b">
        <v>0</v>
      </c>
      <c r="M257" t="b">
        <v>1</v>
      </c>
      <c r="N257" t="b">
        <v>0</v>
      </c>
    </row>
    <row r="258" spans="1:14" x14ac:dyDescent="0.3">
      <c r="A258" t="s">
        <v>340</v>
      </c>
      <c r="B258" s="1">
        <v>45687</v>
      </c>
      <c r="C258" t="s">
        <v>20</v>
      </c>
      <c r="D258" t="s">
        <v>49</v>
      </c>
      <c r="E258">
        <v>702</v>
      </c>
      <c r="F258" t="s">
        <v>42</v>
      </c>
      <c r="G258" t="s">
        <v>43</v>
      </c>
      <c r="H258" t="s">
        <v>91</v>
      </c>
      <c r="I258" t="s">
        <v>61</v>
      </c>
      <c r="J258" s="1">
        <v>45761</v>
      </c>
      <c r="K258">
        <v>104</v>
      </c>
      <c r="L258" t="b">
        <v>0</v>
      </c>
      <c r="M258" t="b">
        <v>1</v>
      </c>
      <c r="N258" t="b">
        <v>0</v>
      </c>
    </row>
    <row r="259" spans="1:14" x14ac:dyDescent="0.3">
      <c r="A259" t="s">
        <v>341</v>
      </c>
      <c r="B259" s="1">
        <v>45818</v>
      </c>
      <c r="C259" t="s">
        <v>18</v>
      </c>
      <c r="D259" t="s">
        <v>41</v>
      </c>
      <c r="E259">
        <v>285</v>
      </c>
      <c r="F259" t="s">
        <v>42</v>
      </c>
      <c r="G259" t="s">
        <v>43</v>
      </c>
      <c r="H259" t="s">
        <v>133</v>
      </c>
      <c r="I259" t="s">
        <v>53</v>
      </c>
      <c r="J259" s="1">
        <v>45734</v>
      </c>
      <c r="K259">
        <v>77</v>
      </c>
      <c r="L259" t="b">
        <v>0</v>
      </c>
      <c r="M259" t="b">
        <v>1</v>
      </c>
      <c r="N259" t="b">
        <v>0</v>
      </c>
    </row>
    <row r="260" spans="1:14" x14ac:dyDescent="0.3">
      <c r="A260" t="s">
        <v>342</v>
      </c>
      <c r="B260" s="1">
        <v>45757</v>
      </c>
      <c r="C260" t="s">
        <v>16</v>
      </c>
      <c r="D260" t="s">
        <v>41</v>
      </c>
      <c r="E260">
        <v>220</v>
      </c>
      <c r="F260" t="s">
        <v>42</v>
      </c>
      <c r="G260" t="s">
        <v>43</v>
      </c>
      <c r="H260" t="s">
        <v>165</v>
      </c>
      <c r="I260" t="s">
        <v>53</v>
      </c>
      <c r="J260" s="1">
        <v>45784</v>
      </c>
      <c r="K260">
        <v>127</v>
      </c>
      <c r="L260" t="b">
        <v>0</v>
      </c>
      <c r="M260" t="b">
        <v>1</v>
      </c>
      <c r="N260" t="b">
        <v>0</v>
      </c>
    </row>
    <row r="261" spans="1:14" x14ac:dyDescent="0.3">
      <c r="A261" t="s">
        <v>343</v>
      </c>
      <c r="B261" s="1">
        <v>45792</v>
      </c>
      <c r="C261" t="s">
        <v>16</v>
      </c>
      <c r="D261" t="s">
        <v>41</v>
      </c>
      <c r="E261">
        <v>376</v>
      </c>
      <c r="F261" t="s">
        <v>42</v>
      </c>
      <c r="G261" t="s">
        <v>43</v>
      </c>
      <c r="H261" t="s">
        <v>119</v>
      </c>
      <c r="I261" t="s">
        <v>73</v>
      </c>
      <c r="J261" s="1">
        <v>45733</v>
      </c>
      <c r="K261">
        <v>76</v>
      </c>
      <c r="L261" t="b">
        <v>0</v>
      </c>
      <c r="M261" t="b">
        <v>1</v>
      </c>
      <c r="N261" t="b">
        <v>0</v>
      </c>
    </row>
    <row r="262" spans="1:14" x14ac:dyDescent="0.3">
      <c r="A262" t="s">
        <v>344</v>
      </c>
      <c r="B262" s="1">
        <v>45820</v>
      </c>
      <c r="C262" t="s">
        <v>17</v>
      </c>
      <c r="D262" t="s">
        <v>49</v>
      </c>
      <c r="E262">
        <v>974</v>
      </c>
      <c r="F262" t="s">
        <v>42</v>
      </c>
      <c r="G262" t="s">
        <v>43</v>
      </c>
      <c r="H262" t="s">
        <v>60</v>
      </c>
      <c r="I262" t="s">
        <v>45</v>
      </c>
      <c r="J262" s="1">
        <v>45768</v>
      </c>
      <c r="K262">
        <v>111</v>
      </c>
      <c r="L262" t="b">
        <v>0</v>
      </c>
      <c r="M262" t="b">
        <v>1</v>
      </c>
      <c r="N262" t="b">
        <v>0</v>
      </c>
    </row>
    <row r="263" spans="1:14" x14ac:dyDescent="0.3">
      <c r="A263" t="s">
        <v>345</v>
      </c>
      <c r="B263" s="1">
        <v>45681</v>
      </c>
      <c r="C263" t="s">
        <v>20</v>
      </c>
      <c r="D263" t="s">
        <v>41</v>
      </c>
      <c r="E263">
        <v>763</v>
      </c>
      <c r="F263" t="s">
        <v>42</v>
      </c>
      <c r="G263" t="s">
        <v>43</v>
      </c>
      <c r="H263" t="s">
        <v>66</v>
      </c>
      <c r="I263" t="s">
        <v>45</v>
      </c>
      <c r="J263" s="1">
        <v>45737</v>
      </c>
      <c r="K263">
        <v>80</v>
      </c>
      <c r="L263" t="b">
        <v>0</v>
      </c>
      <c r="M263" t="b">
        <v>1</v>
      </c>
      <c r="N263" t="b">
        <v>0</v>
      </c>
    </row>
    <row r="264" spans="1:14" x14ac:dyDescent="0.3">
      <c r="A264" t="s">
        <v>346</v>
      </c>
      <c r="B264" s="1">
        <v>45814</v>
      </c>
      <c r="C264" t="s">
        <v>21</v>
      </c>
      <c r="D264" t="s">
        <v>49</v>
      </c>
      <c r="E264">
        <v>655</v>
      </c>
      <c r="F264" t="s">
        <v>42</v>
      </c>
      <c r="G264" t="s">
        <v>43</v>
      </c>
      <c r="H264" t="s">
        <v>44</v>
      </c>
      <c r="I264" t="s">
        <v>75</v>
      </c>
      <c r="J264" s="1">
        <v>45749</v>
      </c>
      <c r="K264">
        <v>92</v>
      </c>
      <c r="L264" t="b">
        <v>0</v>
      </c>
      <c r="M264" t="b">
        <v>1</v>
      </c>
      <c r="N264" t="b">
        <v>0</v>
      </c>
    </row>
    <row r="265" spans="1:14" x14ac:dyDescent="0.3">
      <c r="A265" t="s">
        <v>347</v>
      </c>
      <c r="B265" s="1">
        <v>45755</v>
      </c>
      <c r="C265" t="s">
        <v>17</v>
      </c>
      <c r="D265" t="s">
        <v>41</v>
      </c>
      <c r="E265">
        <v>983</v>
      </c>
      <c r="F265" t="s">
        <v>42</v>
      </c>
      <c r="G265" t="s">
        <v>43</v>
      </c>
      <c r="H265" t="s">
        <v>79</v>
      </c>
      <c r="I265" t="s">
        <v>109</v>
      </c>
      <c r="J265" s="1">
        <v>45713</v>
      </c>
      <c r="K265">
        <v>56</v>
      </c>
      <c r="L265" t="b">
        <v>0</v>
      </c>
      <c r="M265" t="b">
        <v>1</v>
      </c>
      <c r="N265" t="b">
        <v>0</v>
      </c>
    </row>
    <row r="266" spans="1:14" x14ac:dyDescent="0.3">
      <c r="A266" t="s">
        <v>348</v>
      </c>
      <c r="B266" s="1">
        <v>45687</v>
      </c>
      <c r="C266" t="s">
        <v>21</v>
      </c>
      <c r="D266" t="s">
        <v>41</v>
      </c>
      <c r="E266">
        <v>572</v>
      </c>
      <c r="F266" t="s">
        <v>42</v>
      </c>
      <c r="G266" t="s">
        <v>43</v>
      </c>
      <c r="H266" t="s">
        <v>133</v>
      </c>
      <c r="I266" t="s">
        <v>61</v>
      </c>
      <c r="J266" s="1">
        <v>45779</v>
      </c>
      <c r="K266">
        <v>122</v>
      </c>
      <c r="L266" t="b">
        <v>0</v>
      </c>
      <c r="M266" t="b">
        <v>1</v>
      </c>
      <c r="N266" t="b">
        <v>0</v>
      </c>
    </row>
    <row r="267" spans="1:14" x14ac:dyDescent="0.3">
      <c r="A267" t="s">
        <v>349</v>
      </c>
      <c r="B267" s="1">
        <v>45670</v>
      </c>
      <c r="C267" t="s">
        <v>18</v>
      </c>
      <c r="D267" t="s">
        <v>49</v>
      </c>
      <c r="E267">
        <v>88</v>
      </c>
      <c r="F267" t="s">
        <v>42</v>
      </c>
      <c r="G267" t="s">
        <v>43</v>
      </c>
      <c r="H267" t="s">
        <v>82</v>
      </c>
      <c r="I267" t="s">
        <v>67</v>
      </c>
      <c r="J267" s="1">
        <v>45730</v>
      </c>
      <c r="K267">
        <v>73</v>
      </c>
      <c r="L267" t="b">
        <v>0</v>
      </c>
      <c r="M267" t="b">
        <v>1</v>
      </c>
      <c r="N267" t="b">
        <v>0</v>
      </c>
    </row>
    <row r="268" spans="1:14" x14ac:dyDescent="0.3">
      <c r="A268" t="s">
        <v>350</v>
      </c>
      <c r="B268" s="1">
        <v>45705</v>
      </c>
      <c r="C268" t="s">
        <v>23</v>
      </c>
      <c r="D268" t="s">
        <v>49</v>
      </c>
      <c r="E268">
        <v>812</v>
      </c>
      <c r="F268" t="s">
        <v>42</v>
      </c>
      <c r="G268" t="s">
        <v>43</v>
      </c>
      <c r="H268" t="s">
        <v>70</v>
      </c>
      <c r="I268" t="s">
        <v>53</v>
      </c>
      <c r="J268" s="1">
        <v>45685</v>
      </c>
      <c r="K268">
        <v>28</v>
      </c>
      <c r="L268" t="b">
        <v>0</v>
      </c>
      <c r="M268" t="b">
        <v>1</v>
      </c>
      <c r="N268" t="b">
        <v>0</v>
      </c>
    </row>
    <row r="269" spans="1:14" x14ac:dyDescent="0.3">
      <c r="A269" t="s">
        <v>351</v>
      </c>
      <c r="B269" s="1">
        <v>45800</v>
      </c>
      <c r="C269" t="s">
        <v>23</v>
      </c>
      <c r="D269" t="s">
        <v>41</v>
      </c>
      <c r="E269">
        <v>338</v>
      </c>
      <c r="F269" t="s">
        <v>42</v>
      </c>
      <c r="G269" t="s">
        <v>43</v>
      </c>
      <c r="H269" t="s">
        <v>50</v>
      </c>
      <c r="I269" t="s">
        <v>56</v>
      </c>
      <c r="J269" s="1">
        <v>45674</v>
      </c>
      <c r="K269">
        <v>17</v>
      </c>
      <c r="L269" t="b">
        <v>0</v>
      </c>
      <c r="M269" t="b">
        <v>1</v>
      </c>
      <c r="N269" t="b">
        <v>0</v>
      </c>
    </row>
    <row r="270" spans="1:14" x14ac:dyDescent="0.3">
      <c r="A270" t="s">
        <v>352</v>
      </c>
      <c r="B270" s="1">
        <v>45838</v>
      </c>
      <c r="C270" t="s">
        <v>16</v>
      </c>
      <c r="D270" t="s">
        <v>49</v>
      </c>
      <c r="E270">
        <v>100</v>
      </c>
      <c r="F270" t="s">
        <v>42</v>
      </c>
      <c r="G270" t="s">
        <v>43</v>
      </c>
      <c r="H270" t="s">
        <v>121</v>
      </c>
      <c r="I270" t="s">
        <v>75</v>
      </c>
      <c r="J270" s="1">
        <v>45827</v>
      </c>
      <c r="K270">
        <v>170</v>
      </c>
      <c r="L270" t="b">
        <v>0</v>
      </c>
      <c r="M270" t="b">
        <v>1</v>
      </c>
      <c r="N270" t="b">
        <v>0</v>
      </c>
    </row>
    <row r="271" spans="1:14" x14ac:dyDescent="0.3">
      <c r="A271" t="s">
        <v>353</v>
      </c>
      <c r="B271" s="1">
        <v>45698</v>
      </c>
      <c r="C271" t="s">
        <v>20</v>
      </c>
      <c r="D271" t="s">
        <v>49</v>
      </c>
      <c r="E271">
        <v>940</v>
      </c>
      <c r="F271" t="s">
        <v>42</v>
      </c>
      <c r="G271" t="s">
        <v>43</v>
      </c>
      <c r="H271" t="s">
        <v>50</v>
      </c>
      <c r="I271" t="s">
        <v>94</v>
      </c>
      <c r="J271" s="1">
        <v>45658</v>
      </c>
      <c r="K271">
        <v>1</v>
      </c>
      <c r="L271" t="b">
        <v>0</v>
      </c>
      <c r="M271" t="b">
        <v>1</v>
      </c>
      <c r="N271" t="b">
        <v>0</v>
      </c>
    </row>
    <row r="272" spans="1:14" x14ac:dyDescent="0.3">
      <c r="A272" t="s">
        <v>354</v>
      </c>
      <c r="B272" s="1">
        <v>45761</v>
      </c>
      <c r="C272" t="s">
        <v>19</v>
      </c>
      <c r="D272" t="s">
        <v>41</v>
      </c>
      <c r="E272">
        <v>954</v>
      </c>
      <c r="F272" t="s">
        <v>42</v>
      </c>
      <c r="G272" t="s">
        <v>43</v>
      </c>
      <c r="H272" t="s">
        <v>47</v>
      </c>
      <c r="I272" t="s">
        <v>53</v>
      </c>
      <c r="J272" s="1">
        <v>45709</v>
      </c>
      <c r="K272">
        <v>52</v>
      </c>
      <c r="L272" t="b">
        <v>0</v>
      </c>
      <c r="M272" t="b">
        <v>1</v>
      </c>
      <c r="N272" t="b">
        <v>0</v>
      </c>
    </row>
    <row r="273" spans="1:14" x14ac:dyDescent="0.3">
      <c r="A273" t="s">
        <v>355</v>
      </c>
      <c r="B273" s="1">
        <v>45765</v>
      </c>
      <c r="C273" t="s">
        <v>23</v>
      </c>
      <c r="D273" t="s">
        <v>49</v>
      </c>
      <c r="E273">
        <v>777</v>
      </c>
      <c r="F273" t="s">
        <v>42</v>
      </c>
      <c r="G273" t="s">
        <v>43</v>
      </c>
      <c r="H273" t="s">
        <v>79</v>
      </c>
      <c r="I273" t="s">
        <v>94</v>
      </c>
      <c r="J273" s="1">
        <v>45825</v>
      </c>
      <c r="K273">
        <v>168</v>
      </c>
      <c r="L273" t="b">
        <v>0</v>
      </c>
      <c r="M273" t="b">
        <v>1</v>
      </c>
      <c r="N273" t="b">
        <v>0</v>
      </c>
    </row>
    <row r="274" spans="1:14" x14ac:dyDescent="0.3">
      <c r="A274" t="s">
        <v>356</v>
      </c>
      <c r="B274" s="1">
        <v>45709</v>
      </c>
      <c r="C274" t="s">
        <v>18</v>
      </c>
      <c r="D274" t="s">
        <v>41</v>
      </c>
      <c r="E274">
        <v>608</v>
      </c>
      <c r="F274" t="s">
        <v>42</v>
      </c>
      <c r="G274" t="s">
        <v>43</v>
      </c>
      <c r="H274" t="s">
        <v>86</v>
      </c>
      <c r="I274" t="s">
        <v>88</v>
      </c>
      <c r="J274" s="1">
        <v>45695</v>
      </c>
      <c r="K274">
        <v>38</v>
      </c>
      <c r="L274" t="b">
        <v>0</v>
      </c>
      <c r="M274" t="b">
        <v>1</v>
      </c>
      <c r="N274" t="b">
        <v>0</v>
      </c>
    </row>
    <row r="275" spans="1:14" x14ac:dyDescent="0.3">
      <c r="A275" t="s">
        <v>357</v>
      </c>
      <c r="B275" s="1">
        <v>45828</v>
      </c>
      <c r="C275" t="s">
        <v>20</v>
      </c>
      <c r="D275" t="s">
        <v>41</v>
      </c>
      <c r="E275">
        <v>689</v>
      </c>
      <c r="F275" t="s">
        <v>42</v>
      </c>
      <c r="G275" t="s">
        <v>43</v>
      </c>
      <c r="H275" t="s">
        <v>52</v>
      </c>
      <c r="I275" t="s">
        <v>53</v>
      </c>
      <c r="J275" s="1">
        <v>45673</v>
      </c>
      <c r="K275">
        <v>16</v>
      </c>
      <c r="L275" t="b">
        <v>0</v>
      </c>
      <c r="M275" t="b">
        <v>1</v>
      </c>
      <c r="N275" t="b">
        <v>0</v>
      </c>
    </row>
    <row r="276" spans="1:14" x14ac:dyDescent="0.3">
      <c r="A276" t="s">
        <v>358</v>
      </c>
      <c r="B276" s="1">
        <v>45721</v>
      </c>
      <c r="C276" t="s">
        <v>16</v>
      </c>
      <c r="D276" t="s">
        <v>49</v>
      </c>
      <c r="E276">
        <v>735</v>
      </c>
      <c r="F276" t="s">
        <v>42</v>
      </c>
      <c r="G276" t="s">
        <v>43</v>
      </c>
      <c r="H276" t="s">
        <v>149</v>
      </c>
      <c r="I276" t="s">
        <v>67</v>
      </c>
      <c r="J276" s="1">
        <v>45812</v>
      </c>
      <c r="K276">
        <v>155</v>
      </c>
      <c r="L276" t="b">
        <v>0</v>
      </c>
      <c r="M276" t="b">
        <v>1</v>
      </c>
      <c r="N276" t="b">
        <v>0</v>
      </c>
    </row>
    <row r="277" spans="1:14" x14ac:dyDescent="0.3">
      <c r="A277" t="s">
        <v>359</v>
      </c>
      <c r="B277" s="1">
        <v>45778</v>
      </c>
      <c r="C277" t="s">
        <v>20</v>
      </c>
      <c r="D277" t="s">
        <v>41</v>
      </c>
      <c r="E277">
        <v>386</v>
      </c>
      <c r="F277" t="s">
        <v>42</v>
      </c>
      <c r="G277" t="s">
        <v>43</v>
      </c>
      <c r="H277" t="s">
        <v>121</v>
      </c>
      <c r="I277" t="s">
        <v>88</v>
      </c>
      <c r="J277" s="1">
        <v>45818</v>
      </c>
      <c r="K277">
        <v>161</v>
      </c>
      <c r="L277" t="b">
        <v>0</v>
      </c>
      <c r="M277" t="b">
        <v>1</v>
      </c>
      <c r="N277" t="b">
        <v>0</v>
      </c>
    </row>
    <row r="278" spans="1:14" x14ac:dyDescent="0.3">
      <c r="A278" t="s">
        <v>360</v>
      </c>
      <c r="B278" s="1">
        <v>45686</v>
      </c>
      <c r="C278" t="s">
        <v>18</v>
      </c>
      <c r="D278" t="s">
        <v>41</v>
      </c>
      <c r="E278">
        <v>67</v>
      </c>
      <c r="F278" t="s">
        <v>42</v>
      </c>
      <c r="G278" t="s">
        <v>43</v>
      </c>
      <c r="H278" t="s">
        <v>165</v>
      </c>
      <c r="I278" t="s">
        <v>56</v>
      </c>
      <c r="J278" s="1">
        <v>45818</v>
      </c>
      <c r="K278">
        <v>161</v>
      </c>
      <c r="L278" t="b">
        <v>0</v>
      </c>
      <c r="M278" t="b">
        <v>1</v>
      </c>
      <c r="N278" t="b">
        <v>0</v>
      </c>
    </row>
    <row r="279" spans="1:14" x14ac:dyDescent="0.3">
      <c r="A279" t="s">
        <v>361</v>
      </c>
      <c r="B279" s="1">
        <v>45826</v>
      </c>
      <c r="C279" t="s">
        <v>22</v>
      </c>
      <c r="D279" t="s">
        <v>41</v>
      </c>
      <c r="E279">
        <v>937</v>
      </c>
      <c r="F279" t="s">
        <v>42</v>
      </c>
      <c r="G279" t="s">
        <v>43</v>
      </c>
      <c r="H279" t="s">
        <v>187</v>
      </c>
      <c r="I279" t="s">
        <v>88</v>
      </c>
      <c r="J279" s="1">
        <v>45805</v>
      </c>
      <c r="K279">
        <v>148</v>
      </c>
      <c r="L279" t="b">
        <v>0</v>
      </c>
      <c r="M279" t="b">
        <v>1</v>
      </c>
      <c r="N279" t="b">
        <v>0</v>
      </c>
    </row>
    <row r="280" spans="1:14" x14ac:dyDescent="0.3">
      <c r="A280" t="s">
        <v>362</v>
      </c>
      <c r="B280" s="1">
        <v>45728</v>
      </c>
      <c r="C280" t="s">
        <v>20</v>
      </c>
      <c r="D280" t="s">
        <v>49</v>
      </c>
      <c r="E280">
        <v>782</v>
      </c>
      <c r="F280" t="s">
        <v>42</v>
      </c>
      <c r="G280" t="s">
        <v>43</v>
      </c>
      <c r="H280" t="s">
        <v>156</v>
      </c>
      <c r="I280" t="s">
        <v>94</v>
      </c>
      <c r="J280" s="1">
        <v>45736</v>
      </c>
      <c r="K280">
        <v>79</v>
      </c>
      <c r="L280" t="b">
        <v>0</v>
      </c>
      <c r="M280" t="b">
        <v>1</v>
      </c>
      <c r="N280" t="b">
        <v>0</v>
      </c>
    </row>
    <row r="281" spans="1:14" x14ac:dyDescent="0.3">
      <c r="A281" t="s">
        <v>363</v>
      </c>
      <c r="B281" s="1">
        <v>45687</v>
      </c>
      <c r="C281" t="s">
        <v>23</v>
      </c>
      <c r="D281" t="s">
        <v>49</v>
      </c>
      <c r="E281">
        <v>880</v>
      </c>
      <c r="F281" t="s">
        <v>42</v>
      </c>
      <c r="G281" t="s">
        <v>43</v>
      </c>
      <c r="H281" t="s">
        <v>119</v>
      </c>
      <c r="I281" t="s">
        <v>53</v>
      </c>
      <c r="J281" s="1">
        <v>45770</v>
      </c>
      <c r="K281">
        <v>113</v>
      </c>
      <c r="L281" t="b">
        <v>0</v>
      </c>
      <c r="M281" t="b">
        <v>1</v>
      </c>
      <c r="N281" t="b">
        <v>0</v>
      </c>
    </row>
    <row r="282" spans="1:14" x14ac:dyDescent="0.3">
      <c r="A282" t="s">
        <v>364</v>
      </c>
      <c r="B282" s="1">
        <v>45754</v>
      </c>
      <c r="C282" t="s">
        <v>22</v>
      </c>
      <c r="D282" t="s">
        <v>41</v>
      </c>
      <c r="E282">
        <v>481</v>
      </c>
      <c r="F282" t="s">
        <v>42</v>
      </c>
      <c r="G282" t="s">
        <v>43</v>
      </c>
      <c r="H282" t="s">
        <v>156</v>
      </c>
      <c r="I282" t="s">
        <v>94</v>
      </c>
      <c r="J282" s="1">
        <v>45701</v>
      </c>
      <c r="K282">
        <v>44</v>
      </c>
      <c r="L282" t="b">
        <v>0</v>
      </c>
      <c r="M282" t="b">
        <v>1</v>
      </c>
      <c r="N282" t="b">
        <v>0</v>
      </c>
    </row>
    <row r="283" spans="1:14" x14ac:dyDescent="0.3">
      <c r="A283" t="s">
        <v>365</v>
      </c>
      <c r="B283" s="1">
        <v>45763</v>
      </c>
      <c r="C283" t="s">
        <v>18</v>
      </c>
      <c r="D283" t="s">
        <v>49</v>
      </c>
      <c r="E283">
        <v>726</v>
      </c>
      <c r="F283" t="s">
        <v>42</v>
      </c>
      <c r="G283" t="s">
        <v>43</v>
      </c>
      <c r="H283" t="s">
        <v>84</v>
      </c>
      <c r="I283" t="s">
        <v>45</v>
      </c>
      <c r="J283" s="1">
        <v>45812</v>
      </c>
      <c r="K283">
        <v>155</v>
      </c>
      <c r="L283" t="b">
        <v>0</v>
      </c>
      <c r="M283" t="b">
        <v>1</v>
      </c>
      <c r="N283" t="b">
        <v>0</v>
      </c>
    </row>
    <row r="284" spans="1:14" x14ac:dyDescent="0.3">
      <c r="A284" t="s">
        <v>366</v>
      </c>
      <c r="B284" s="1">
        <v>45835</v>
      </c>
      <c r="C284" t="s">
        <v>16</v>
      </c>
      <c r="D284" t="s">
        <v>41</v>
      </c>
      <c r="E284">
        <v>699</v>
      </c>
      <c r="F284" t="s">
        <v>42</v>
      </c>
      <c r="G284" t="s">
        <v>43</v>
      </c>
      <c r="H284" t="s">
        <v>139</v>
      </c>
      <c r="I284" t="s">
        <v>73</v>
      </c>
      <c r="J284" s="1">
        <v>45712</v>
      </c>
      <c r="K284">
        <v>55</v>
      </c>
      <c r="L284" t="b">
        <v>0</v>
      </c>
      <c r="M284" t="b">
        <v>1</v>
      </c>
      <c r="N284" t="b">
        <v>0</v>
      </c>
    </row>
    <row r="285" spans="1:14" x14ac:dyDescent="0.3">
      <c r="A285" t="s">
        <v>367</v>
      </c>
      <c r="B285" s="1">
        <v>45761</v>
      </c>
      <c r="C285" t="s">
        <v>21</v>
      </c>
      <c r="D285" t="s">
        <v>49</v>
      </c>
      <c r="E285">
        <v>289</v>
      </c>
      <c r="F285" t="s">
        <v>42</v>
      </c>
      <c r="G285" t="s">
        <v>43</v>
      </c>
      <c r="H285" t="s">
        <v>72</v>
      </c>
      <c r="I285" t="s">
        <v>56</v>
      </c>
      <c r="J285" s="1">
        <v>45824</v>
      </c>
      <c r="K285">
        <v>167</v>
      </c>
      <c r="L285" t="b">
        <v>0</v>
      </c>
      <c r="M285" t="b">
        <v>1</v>
      </c>
      <c r="N285" t="b">
        <v>0</v>
      </c>
    </row>
    <row r="286" spans="1:14" x14ac:dyDescent="0.3">
      <c r="A286" t="s">
        <v>368</v>
      </c>
      <c r="B286" s="1">
        <v>45734</v>
      </c>
      <c r="C286" t="s">
        <v>16</v>
      </c>
      <c r="D286" t="s">
        <v>49</v>
      </c>
      <c r="E286">
        <v>537</v>
      </c>
      <c r="F286" t="s">
        <v>42</v>
      </c>
      <c r="G286" t="s">
        <v>43</v>
      </c>
      <c r="H286" t="s">
        <v>55</v>
      </c>
      <c r="I286" t="s">
        <v>75</v>
      </c>
      <c r="J286" s="1">
        <v>45779</v>
      </c>
      <c r="K286">
        <v>122</v>
      </c>
      <c r="L286" t="b">
        <v>0</v>
      </c>
      <c r="M286" t="b">
        <v>1</v>
      </c>
      <c r="N286" t="b">
        <v>0</v>
      </c>
    </row>
    <row r="287" spans="1:14" x14ac:dyDescent="0.3">
      <c r="A287" t="s">
        <v>369</v>
      </c>
      <c r="B287" s="1">
        <v>45688</v>
      </c>
      <c r="C287" t="s">
        <v>18</v>
      </c>
      <c r="D287" t="s">
        <v>49</v>
      </c>
      <c r="E287">
        <v>66</v>
      </c>
      <c r="F287" t="s">
        <v>42</v>
      </c>
      <c r="G287" t="s">
        <v>43</v>
      </c>
      <c r="H287" t="s">
        <v>149</v>
      </c>
      <c r="I287" t="s">
        <v>45</v>
      </c>
      <c r="J287" s="1">
        <v>45826</v>
      </c>
      <c r="K287">
        <v>169</v>
      </c>
      <c r="L287" t="b">
        <v>0</v>
      </c>
      <c r="M287" t="b">
        <v>1</v>
      </c>
      <c r="N287" t="b">
        <v>0</v>
      </c>
    </row>
    <row r="288" spans="1:14" x14ac:dyDescent="0.3">
      <c r="A288" t="s">
        <v>370</v>
      </c>
      <c r="B288" s="1">
        <v>45800</v>
      </c>
      <c r="C288" t="s">
        <v>19</v>
      </c>
      <c r="D288" t="s">
        <v>41</v>
      </c>
      <c r="E288">
        <v>449</v>
      </c>
      <c r="F288" t="s">
        <v>42</v>
      </c>
      <c r="G288" t="s">
        <v>43</v>
      </c>
      <c r="H288" t="s">
        <v>103</v>
      </c>
      <c r="I288" t="s">
        <v>73</v>
      </c>
      <c r="J288" s="1">
        <v>45664</v>
      </c>
      <c r="K288">
        <v>7</v>
      </c>
      <c r="L288" t="b">
        <v>0</v>
      </c>
      <c r="M288" t="b">
        <v>1</v>
      </c>
      <c r="N288" t="b">
        <v>0</v>
      </c>
    </row>
    <row r="289" spans="1:14" x14ac:dyDescent="0.3">
      <c r="A289" t="s">
        <v>371</v>
      </c>
      <c r="B289" s="1">
        <v>45680</v>
      </c>
      <c r="C289" t="s">
        <v>19</v>
      </c>
      <c r="D289" t="s">
        <v>41</v>
      </c>
      <c r="E289">
        <v>540</v>
      </c>
      <c r="F289" t="s">
        <v>42</v>
      </c>
      <c r="G289" t="s">
        <v>43</v>
      </c>
      <c r="H289" t="s">
        <v>187</v>
      </c>
      <c r="I289" t="s">
        <v>61</v>
      </c>
      <c r="J289" s="1">
        <v>45792</v>
      </c>
      <c r="K289">
        <v>135</v>
      </c>
      <c r="L289" t="b">
        <v>0</v>
      </c>
      <c r="M289" t="b">
        <v>1</v>
      </c>
      <c r="N289" t="b">
        <v>0</v>
      </c>
    </row>
    <row r="290" spans="1:14" x14ac:dyDescent="0.3">
      <c r="A290" t="s">
        <v>372</v>
      </c>
      <c r="B290" s="1">
        <v>45761</v>
      </c>
      <c r="C290" t="s">
        <v>19</v>
      </c>
      <c r="D290" t="s">
        <v>49</v>
      </c>
      <c r="E290">
        <v>211</v>
      </c>
      <c r="F290" t="s">
        <v>42</v>
      </c>
      <c r="G290" t="s">
        <v>43</v>
      </c>
      <c r="H290" t="s">
        <v>139</v>
      </c>
      <c r="I290" t="s">
        <v>53</v>
      </c>
      <c r="J290" s="1">
        <v>45778</v>
      </c>
      <c r="K290">
        <v>121</v>
      </c>
      <c r="L290" t="b">
        <v>0</v>
      </c>
      <c r="M290" t="b">
        <v>1</v>
      </c>
      <c r="N290" t="b">
        <v>0</v>
      </c>
    </row>
    <row r="291" spans="1:14" x14ac:dyDescent="0.3">
      <c r="A291" t="s">
        <v>373</v>
      </c>
      <c r="B291" s="1">
        <v>45769</v>
      </c>
      <c r="C291" t="s">
        <v>16</v>
      </c>
      <c r="D291" t="s">
        <v>49</v>
      </c>
      <c r="E291">
        <v>16</v>
      </c>
      <c r="F291" t="s">
        <v>42</v>
      </c>
      <c r="G291" t="s">
        <v>43</v>
      </c>
      <c r="H291" t="s">
        <v>162</v>
      </c>
      <c r="I291" t="s">
        <v>109</v>
      </c>
      <c r="J291" s="1">
        <v>45715</v>
      </c>
      <c r="K291">
        <v>58</v>
      </c>
      <c r="L291" t="b">
        <v>0</v>
      </c>
      <c r="M291" t="b">
        <v>1</v>
      </c>
      <c r="N291" t="b">
        <v>0</v>
      </c>
    </row>
    <row r="292" spans="1:14" x14ac:dyDescent="0.3">
      <c r="A292" t="s">
        <v>374</v>
      </c>
      <c r="B292" s="1">
        <v>45680</v>
      </c>
      <c r="C292" t="s">
        <v>20</v>
      </c>
      <c r="D292" t="s">
        <v>41</v>
      </c>
      <c r="E292">
        <v>297</v>
      </c>
      <c r="F292" t="s">
        <v>42</v>
      </c>
      <c r="G292" t="s">
        <v>43</v>
      </c>
      <c r="H292" t="s">
        <v>52</v>
      </c>
      <c r="I292" t="s">
        <v>56</v>
      </c>
      <c r="J292" s="1">
        <v>45693</v>
      </c>
      <c r="K292">
        <v>36</v>
      </c>
      <c r="L292" t="b">
        <v>0</v>
      </c>
      <c r="M292" t="b">
        <v>1</v>
      </c>
      <c r="N292" t="b">
        <v>0</v>
      </c>
    </row>
    <row r="293" spans="1:14" x14ac:dyDescent="0.3">
      <c r="A293" t="s">
        <v>375</v>
      </c>
      <c r="B293" s="1">
        <v>45660</v>
      </c>
      <c r="C293" t="s">
        <v>22</v>
      </c>
      <c r="D293" t="s">
        <v>41</v>
      </c>
      <c r="E293">
        <v>989</v>
      </c>
      <c r="F293" t="s">
        <v>42</v>
      </c>
      <c r="G293" t="s">
        <v>43</v>
      </c>
      <c r="H293" t="s">
        <v>72</v>
      </c>
      <c r="I293" t="s">
        <v>73</v>
      </c>
      <c r="J293" s="1">
        <v>45805</v>
      </c>
      <c r="K293">
        <v>148</v>
      </c>
      <c r="L293" t="b">
        <v>0</v>
      </c>
      <c r="M293" t="b">
        <v>1</v>
      </c>
      <c r="N293" t="b">
        <v>0</v>
      </c>
    </row>
    <row r="294" spans="1:14" x14ac:dyDescent="0.3">
      <c r="A294" t="s">
        <v>376</v>
      </c>
      <c r="B294" s="1">
        <v>45693</v>
      </c>
      <c r="C294" t="s">
        <v>19</v>
      </c>
      <c r="D294" t="s">
        <v>49</v>
      </c>
      <c r="E294">
        <v>130</v>
      </c>
      <c r="F294" t="s">
        <v>42</v>
      </c>
      <c r="G294" t="s">
        <v>43</v>
      </c>
      <c r="H294" t="s">
        <v>165</v>
      </c>
      <c r="I294" t="s">
        <v>67</v>
      </c>
      <c r="J294" s="1">
        <v>45706</v>
      </c>
      <c r="K294">
        <v>49</v>
      </c>
      <c r="L294" t="b">
        <v>0</v>
      </c>
      <c r="M294" t="b">
        <v>1</v>
      </c>
      <c r="N294" t="b">
        <v>0</v>
      </c>
    </row>
    <row r="295" spans="1:14" x14ac:dyDescent="0.3">
      <c r="A295" t="s">
        <v>377</v>
      </c>
      <c r="B295" s="1">
        <v>45680</v>
      </c>
      <c r="C295" t="s">
        <v>20</v>
      </c>
      <c r="D295" t="s">
        <v>41</v>
      </c>
      <c r="E295">
        <v>919</v>
      </c>
      <c r="F295" t="s">
        <v>42</v>
      </c>
      <c r="G295" t="s">
        <v>43</v>
      </c>
      <c r="H295" t="s">
        <v>165</v>
      </c>
      <c r="I295" t="s">
        <v>75</v>
      </c>
      <c r="J295" s="1">
        <v>45722</v>
      </c>
      <c r="K295">
        <v>65</v>
      </c>
      <c r="L295" t="b">
        <v>0</v>
      </c>
      <c r="M295" t="b">
        <v>1</v>
      </c>
      <c r="N295" t="b">
        <v>0</v>
      </c>
    </row>
    <row r="296" spans="1:14" x14ac:dyDescent="0.3">
      <c r="A296" t="s">
        <v>378</v>
      </c>
      <c r="B296" s="1">
        <v>45692</v>
      </c>
      <c r="C296" t="s">
        <v>21</v>
      </c>
      <c r="D296" t="s">
        <v>49</v>
      </c>
      <c r="E296">
        <v>196</v>
      </c>
      <c r="F296" t="s">
        <v>42</v>
      </c>
      <c r="G296" t="s">
        <v>43</v>
      </c>
      <c r="H296" t="s">
        <v>58</v>
      </c>
      <c r="I296" t="s">
        <v>61</v>
      </c>
      <c r="J296" s="1">
        <v>45799</v>
      </c>
      <c r="K296">
        <v>142</v>
      </c>
      <c r="L296" t="b">
        <v>0</v>
      </c>
      <c r="M296" t="b">
        <v>1</v>
      </c>
      <c r="N296" t="b">
        <v>0</v>
      </c>
    </row>
    <row r="297" spans="1:14" x14ac:dyDescent="0.3">
      <c r="A297" t="s">
        <v>379</v>
      </c>
      <c r="B297" s="1">
        <v>45757</v>
      </c>
      <c r="C297" t="s">
        <v>20</v>
      </c>
      <c r="D297" t="s">
        <v>41</v>
      </c>
      <c r="E297">
        <v>925</v>
      </c>
      <c r="F297" t="s">
        <v>42</v>
      </c>
      <c r="G297" t="s">
        <v>43</v>
      </c>
      <c r="H297" t="s">
        <v>156</v>
      </c>
      <c r="I297" t="s">
        <v>94</v>
      </c>
      <c r="J297" s="1">
        <v>45686</v>
      </c>
      <c r="K297">
        <v>29</v>
      </c>
      <c r="L297" t="b">
        <v>0</v>
      </c>
      <c r="M297" t="b">
        <v>1</v>
      </c>
      <c r="N297" t="b">
        <v>0</v>
      </c>
    </row>
    <row r="298" spans="1:14" x14ac:dyDescent="0.3">
      <c r="A298" t="s">
        <v>380</v>
      </c>
      <c r="B298" s="1">
        <v>45796</v>
      </c>
      <c r="C298" t="s">
        <v>16</v>
      </c>
      <c r="D298" t="s">
        <v>49</v>
      </c>
      <c r="E298">
        <v>244</v>
      </c>
      <c r="F298" t="s">
        <v>42</v>
      </c>
      <c r="G298" t="s">
        <v>43</v>
      </c>
      <c r="H298" t="s">
        <v>60</v>
      </c>
      <c r="I298" t="s">
        <v>61</v>
      </c>
      <c r="J298" s="1">
        <v>45748</v>
      </c>
      <c r="K298">
        <v>91</v>
      </c>
      <c r="L298" t="b">
        <v>0</v>
      </c>
      <c r="M298" t="b">
        <v>1</v>
      </c>
      <c r="N298" t="b">
        <v>0</v>
      </c>
    </row>
    <row r="299" spans="1:14" x14ac:dyDescent="0.3">
      <c r="A299" t="s">
        <v>381</v>
      </c>
      <c r="B299" s="1">
        <v>45698</v>
      </c>
      <c r="C299" t="s">
        <v>18</v>
      </c>
      <c r="D299" t="s">
        <v>49</v>
      </c>
      <c r="E299">
        <v>635</v>
      </c>
      <c r="F299" t="s">
        <v>42</v>
      </c>
      <c r="G299" t="s">
        <v>43</v>
      </c>
      <c r="H299" t="s">
        <v>66</v>
      </c>
      <c r="I299" t="s">
        <v>75</v>
      </c>
      <c r="J299" s="1">
        <v>45827</v>
      </c>
      <c r="K299">
        <v>170</v>
      </c>
      <c r="L299" t="b">
        <v>0</v>
      </c>
      <c r="M299" t="b">
        <v>1</v>
      </c>
      <c r="N299" t="b">
        <v>0</v>
      </c>
    </row>
    <row r="300" spans="1:14" x14ac:dyDescent="0.3">
      <c r="A300" t="s">
        <v>382</v>
      </c>
      <c r="B300" s="1">
        <v>45727</v>
      </c>
      <c r="C300" t="s">
        <v>17</v>
      </c>
      <c r="D300" t="s">
        <v>41</v>
      </c>
      <c r="E300">
        <v>175</v>
      </c>
      <c r="F300" t="s">
        <v>42</v>
      </c>
      <c r="G300" t="s">
        <v>43</v>
      </c>
      <c r="H300" t="s">
        <v>91</v>
      </c>
      <c r="I300" t="s">
        <v>53</v>
      </c>
      <c r="J300" s="1">
        <v>45722</v>
      </c>
      <c r="K300">
        <v>65</v>
      </c>
      <c r="L300" t="b">
        <v>0</v>
      </c>
      <c r="M300" t="b">
        <v>1</v>
      </c>
      <c r="N300" t="b">
        <v>0</v>
      </c>
    </row>
    <row r="301" spans="1:14" x14ac:dyDescent="0.3">
      <c r="A301" t="s">
        <v>383</v>
      </c>
      <c r="B301" s="1">
        <v>45681</v>
      </c>
      <c r="C301" t="s">
        <v>22</v>
      </c>
      <c r="D301" t="s">
        <v>41</v>
      </c>
      <c r="E301">
        <v>448</v>
      </c>
      <c r="F301" t="s">
        <v>42</v>
      </c>
      <c r="G301" t="s">
        <v>43</v>
      </c>
      <c r="H301" t="s">
        <v>72</v>
      </c>
      <c r="I301" t="s">
        <v>56</v>
      </c>
      <c r="J301" s="1">
        <v>45827</v>
      </c>
      <c r="K301">
        <v>170</v>
      </c>
      <c r="L301" t="b">
        <v>0</v>
      </c>
      <c r="M301" t="b">
        <v>1</v>
      </c>
      <c r="N301" t="b">
        <v>0</v>
      </c>
    </row>
    <row r="302" spans="1:14" x14ac:dyDescent="0.3">
      <c r="A302" t="s">
        <v>384</v>
      </c>
      <c r="B302" s="1">
        <v>45807</v>
      </c>
      <c r="C302" t="s">
        <v>20</v>
      </c>
      <c r="D302" t="s">
        <v>41</v>
      </c>
      <c r="E302">
        <v>469</v>
      </c>
      <c r="F302" t="s">
        <v>42</v>
      </c>
      <c r="G302" t="s">
        <v>43</v>
      </c>
      <c r="H302" t="s">
        <v>79</v>
      </c>
      <c r="I302" t="s">
        <v>67</v>
      </c>
      <c r="J302" s="1">
        <v>45783</v>
      </c>
      <c r="K302">
        <v>126</v>
      </c>
      <c r="L302" t="b">
        <v>0</v>
      </c>
      <c r="M302" t="b">
        <v>1</v>
      </c>
      <c r="N302" t="b">
        <v>0</v>
      </c>
    </row>
    <row r="303" spans="1:14" x14ac:dyDescent="0.3">
      <c r="A303" t="s">
        <v>385</v>
      </c>
      <c r="B303" s="1">
        <v>45678</v>
      </c>
      <c r="C303" t="s">
        <v>17</v>
      </c>
      <c r="D303" t="s">
        <v>41</v>
      </c>
      <c r="E303">
        <v>220</v>
      </c>
      <c r="F303" t="s">
        <v>42</v>
      </c>
      <c r="G303" t="s">
        <v>43</v>
      </c>
      <c r="H303" t="s">
        <v>64</v>
      </c>
      <c r="I303" t="s">
        <v>88</v>
      </c>
      <c r="J303" s="1">
        <v>45791</v>
      </c>
      <c r="K303">
        <v>134</v>
      </c>
      <c r="L303" t="b">
        <v>0</v>
      </c>
      <c r="M303" t="b">
        <v>1</v>
      </c>
      <c r="N303" t="b">
        <v>0</v>
      </c>
    </row>
    <row r="304" spans="1:14" x14ac:dyDescent="0.3">
      <c r="A304" t="s">
        <v>386</v>
      </c>
      <c r="B304" s="1">
        <v>45754</v>
      </c>
      <c r="C304" t="s">
        <v>20</v>
      </c>
      <c r="D304" t="s">
        <v>41</v>
      </c>
      <c r="E304">
        <v>269</v>
      </c>
      <c r="F304" t="s">
        <v>42</v>
      </c>
      <c r="G304" t="s">
        <v>43</v>
      </c>
      <c r="H304" t="s">
        <v>84</v>
      </c>
      <c r="I304" t="s">
        <v>45</v>
      </c>
      <c r="J304" s="1">
        <v>45686</v>
      </c>
      <c r="K304">
        <v>29</v>
      </c>
      <c r="L304" t="b">
        <v>0</v>
      </c>
      <c r="M304" t="b">
        <v>1</v>
      </c>
      <c r="N304" t="b">
        <v>0</v>
      </c>
    </row>
    <row r="305" spans="1:14" x14ac:dyDescent="0.3">
      <c r="A305" t="s">
        <v>387</v>
      </c>
      <c r="B305" s="1">
        <v>45792</v>
      </c>
      <c r="C305" t="s">
        <v>22</v>
      </c>
      <c r="D305" t="s">
        <v>49</v>
      </c>
      <c r="E305">
        <v>977</v>
      </c>
      <c r="F305" t="s">
        <v>42</v>
      </c>
      <c r="G305" t="s">
        <v>43</v>
      </c>
      <c r="H305" t="s">
        <v>86</v>
      </c>
      <c r="I305" t="s">
        <v>88</v>
      </c>
      <c r="J305" s="1">
        <v>45677</v>
      </c>
      <c r="K305">
        <v>20</v>
      </c>
      <c r="L305" t="b">
        <v>0</v>
      </c>
      <c r="M305" t="b">
        <v>1</v>
      </c>
      <c r="N305" t="b">
        <v>0</v>
      </c>
    </row>
    <row r="306" spans="1:14" x14ac:dyDescent="0.3">
      <c r="A306" t="s">
        <v>388</v>
      </c>
      <c r="B306" s="1">
        <v>45750</v>
      </c>
      <c r="C306" t="s">
        <v>21</v>
      </c>
      <c r="D306" t="s">
        <v>41</v>
      </c>
      <c r="E306">
        <v>405</v>
      </c>
      <c r="F306" t="s">
        <v>42</v>
      </c>
      <c r="G306" t="s">
        <v>43</v>
      </c>
      <c r="H306" t="s">
        <v>72</v>
      </c>
      <c r="I306" t="s">
        <v>45</v>
      </c>
      <c r="J306" s="1">
        <v>45680</v>
      </c>
      <c r="K306">
        <v>23</v>
      </c>
      <c r="L306" t="b">
        <v>0</v>
      </c>
      <c r="M306" t="b">
        <v>1</v>
      </c>
      <c r="N306" t="b">
        <v>0</v>
      </c>
    </row>
    <row r="307" spans="1:14" x14ac:dyDescent="0.3">
      <c r="A307" t="s">
        <v>389</v>
      </c>
      <c r="B307" s="1">
        <v>45755</v>
      </c>
      <c r="C307" t="s">
        <v>17</v>
      </c>
      <c r="D307" t="s">
        <v>49</v>
      </c>
      <c r="E307">
        <v>380</v>
      </c>
      <c r="F307" t="s">
        <v>42</v>
      </c>
      <c r="G307" t="s">
        <v>43</v>
      </c>
      <c r="H307" t="s">
        <v>52</v>
      </c>
      <c r="I307" t="s">
        <v>61</v>
      </c>
      <c r="J307" s="1">
        <v>45756</v>
      </c>
      <c r="K307">
        <v>99</v>
      </c>
      <c r="L307" t="b">
        <v>0</v>
      </c>
      <c r="M307" t="b">
        <v>1</v>
      </c>
      <c r="N307" t="b">
        <v>0</v>
      </c>
    </row>
    <row r="308" spans="1:14" x14ac:dyDescent="0.3">
      <c r="A308" t="s">
        <v>390</v>
      </c>
      <c r="B308" s="1">
        <v>45691</v>
      </c>
      <c r="C308" t="s">
        <v>17</v>
      </c>
      <c r="D308" t="s">
        <v>41</v>
      </c>
      <c r="E308">
        <v>879</v>
      </c>
      <c r="F308" t="s">
        <v>42</v>
      </c>
      <c r="G308" t="s">
        <v>43</v>
      </c>
      <c r="H308" t="s">
        <v>64</v>
      </c>
      <c r="I308" t="s">
        <v>88</v>
      </c>
      <c r="J308" s="1">
        <v>45733</v>
      </c>
      <c r="K308">
        <v>76</v>
      </c>
      <c r="L308" t="b">
        <v>0</v>
      </c>
      <c r="M308" t="b">
        <v>1</v>
      </c>
      <c r="N308" t="b">
        <v>0</v>
      </c>
    </row>
    <row r="309" spans="1:14" x14ac:dyDescent="0.3">
      <c r="A309" t="s">
        <v>391</v>
      </c>
      <c r="B309" s="1">
        <v>45831</v>
      </c>
      <c r="C309" t="s">
        <v>16</v>
      </c>
      <c r="D309" t="s">
        <v>41</v>
      </c>
      <c r="E309">
        <v>720</v>
      </c>
      <c r="F309" t="s">
        <v>42</v>
      </c>
      <c r="G309" t="s">
        <v>43</v>
      </c>
      <c r="H309" t="s">
        <v>121</v>
      </c>
      <c r="I309" t="s">
        <v>45</v>
      </c>
      <c r="J309" s="1">
        <v>45790</v>
      </c>
      <c r="K309">
        <v>133</v>
      </c>
      <c r="L309" t="b">
        <v>0</v>
      </c>
      <c r="M309" t="b">
        <v>1</v>
      </c>
      <c r="N309" t="b">
        <v>0</v>
      </c>
    </row>
    <row r="310" spans="1:14" x14ac:dyDescent="0.3">
      <c r="A310" t="s">
        <v>392</v>
      </c>
      <c r="B310" s="1">
        <v>45819</v>
      </c>
      <c r="C310" t="s">
        <v>21</v>
      </c>
      <c r="D310" t="s">
        <v>49</v>
      </c>
      <c r="E310">
        <v>614</v>
      </c>
      <c r="F310" t="s">
        <v>42</v>
      </c>
      <c r="G310" t="s">
        <v>43</v>
      </c>
      <c r="H310" t="s">
        <v>72</v>
      </c>
      <c r="I310" t="s">
        <v>67</v>
      </c>
      <c r="J310" s="1">
        <v>45733</v>
      </c>
      <c r="K310">
        <v>76</v>
      </c>
      <c r="L310" t="b">
        <v>0</v>
      </c>
      <c r="M310" t="b">
        <v>1</v>
      </c>
      <c r="N310" t="b">
        <v>0</v>
      </c>
    </row>
    <row r="311" spans="1:14" x14ac:dyDescent="0.3">
      <c r="A311" t="s">
        <v>393</v>
      </c>
      <c r="B311" s="1">
        <v>45797</v>
      </c>
      <c r="C311" t="s">
        <v>21</v>
      </c>
      <c r="D311" t="s">
        <v>49</v>
      </c>
      <c r="E311">
        <v>270</v>
      </c>
      <c r="F311" t="s">
        <v>42</v>
      </c>
      <c r="G311" t="s">
        <v>43</v>
      </c>
      <c r="H311" t="s">
        <v>162</v>
      </c>
      <c r="I311" t="s">
        <v>61</v>
      </c>
      <c r="J311" s="1">
        <v>45726</v>
      </c>
      <c r="K311">
        <v>69</v>
      </c>
      <c r="L311" t="b">
        <v>0</v>
      </c>
      <c r="M311" t="b">
        <v>1</v>
      </c>
      <c r="N311" t="b">
        <v>0</v>
      </c>
    </row>
    <row r="312" spans="1:14" x14ac:dyDescent="0.3">
      <c r="A312" t="s">
        <v>394</v>
      </c>
      <c r="B312" s="1">
        <v>45666</v>
      </c>
      <c r="C312" t="s">
        <v>17</v>
      </c>
      <c r="D312" t="s">
        <v>41</v>
      </c>
      <c r="E312">
        <v>648</v>
      </c>
      <c r="F312" t="s">
        <v>42</v>
      </c>
      <c r="G312" t="s">
        <v>43</v>
      </c>
      <c r="H312" t="s">
        <v>103</v>
      </c>
      <c r="I312" t="s">
        <v>75</v>
      </c>
      <c r="J312" s="1">
        <v>45665</v>
      </c>
      <c r="K312">
        <v>8</v>
      </c>
      <c r="L312" t="b">
        <v>0</v>
      </c>
      <c r="M312" t="b">
        <v>1</v>
      </c>
      <c r="N312" t="b">
        <v>0</v>
      </c>
    </row>
    <row r="313" spans="1:14" x14ac:dyDescent="0.3">
      <c r="A313" t="s">
        <v>395</v>
      </c>
      <c r="B313" s="1">
        <v>45807</v>
      </c>
      <c r="C313" t="s">
        <v>19</v>
      </c>
      <c r="D313" t="s">
        <v>49</v>
      </c>
      <c r="E313">
        <v>121</v>
      </c>
      <c r="F313" t="s">
        <v>42</v>
      </c>
      <c r="G313" t="s">
        <v>43</v>
      </c>
      <c r="H313" t="s">
        <v>82</v>
      </c>
      <c r="I313" t="s">
        <v>109</v>
      </c>
      <c r="J313" s="1">
        <v>45763</v>
      </c>
      <c r="K313">
        <v>106</v>
      </c>
      <c r="L313" t="b">
        <v>0</v>
      </c>
      <c r="M313" t="b">
        <v>1</v>
      </c>
      <c r="N313" t="b">
        <v>0</v>
      </c>
    </row>
    <row r="314" spans="1:14" x14ac:dyDescent="0.3">
      <c r="A314" t="s">
        <v>396</v>
      </c>
      <c r="B314" s="1">
        <v>45812</v>
      </c>
      <c r="C314" t="s">
        <v>22</v>
      </c>
      <c r="D314" t="s">
        <v>41</v>
      </c>
      <c r="E314">
        <v>259</v>
      </c>
      <c r="F314" t="s">
        <v>42</v>
      </c>
      <c r="G314" t="s">
        <v>43</v>
      </c>
      <c r="H314" t="s">
        <v>91</v>
      </c>
      <c r="I314" t="s">
        <v>45</v>
      </c>
      <c r="J314" s="1">
        <v>45779</v>
      </c>
      <c r="K314">
        <v>122</v>
      </c>
      <c r="L314" t="b">
        <v>0</v>
      </c>
      <c r="M314" t="b">
        <v>1</v>
      </c>
      <c r="N314" t="b">
        <v>0</v>
      </c>
    </row>
    <row r="315" spans="1:14" x14ac:dyDescent="0.3">
      <c r="A315" t="s">
        <v>397</v>
      </c>
      <c r="B315" s="1">
        <v>45670</v>
      </c>
      <c r="C315" t="s">
        <v>19</v>
      </c>
      <c r="D315" t="s">
        <v>41</v>
      </c>
      <c r="E315">
        <v>313</v>
      </c>
      <c r="F315" t="s">
        <v>42</v>
      </c>
      <c r="G315" t="s">
        <v>43</v>
      </c>
      <c r="H315" t="s">
        <v>139</v>
      </c>
      <c r="I315" t="s">
        <v>88</v>
      </c>
      <c r="J315" s="1">
        <v>45708</v>
      </c>
      <c r="K315">
        <v>51</v>
      </c>
      <c r="L315" t="b">
        <v>0</v>
      </c>
      <c r="M315" t="b">
        <v>1</v>
      </c>
      <c r="N315" t="b">
        <v>0</v>
      </c>
    </row>
    <row r="316" spans="1:14" x14ac:dyDescent="0.3">
      <c r="A316" t="s">
        <v>398</v>
      </c>
      <c r="B316" s="1">
        <v>45765</v>
      </c>
      <c r="C316" t="s">
        <v>18</v>
      </c>
      <c r="D316" t="s">
        <v>41</v>
      </c>
      <c r="E316">
        <v>629</v>
      </c>
      <c r="F316" t="s">
        <v>42</v>
      </c>
      <c r="G316" t="s">
        <v>43</v>
      </c>
      <c r="H316" t="s">
        <v>82</v>
      </c>
      <c r="I316" t="s">
        <v>75</v>
      </c>
      <c r="J316" s="1">
        <v>45772</v>
      </c>
      <c r="K316">
        <v>115</v>
      </c>
      <c r="L316" t="b">
        <v>0</v>
      </c>
      <c r="M316" t="b">
        <v>1</v>
      </c>
      <c r="N316" t="b">
        <v>0</v>
      </c>
    </row>
    <row r="317" spans="1:14" x14ac:dyDescent="0.3">
      <c r="A317" t="s">
        <v>399</v>
      </c>
      <c r="B317" s="1">
        <v>45695</v>
      </c>
      <c r="C317" t="s">
        <v>18</v>
      </c>
      <c r="D317" t="s">
        <v>49</v>
      </c>
      <c r="E317">
        <v>222</v>
      </c>
      <c r="F317" t="s">
        <v>42</v>
      </c>
      <c r="G317" t="s">
        <v>43</v>
      </c>
      <c r="H317" t="s">
        <v>79</v>
      </c>
      <c r="I317" t="s">
        <v>67</v>
      </c>
      <c r="J317" s="1">
        <v>45798</v>
      </c>
      <c r="K317">
        <v>141</v>
      </c>
      <c r="L317" t="b">
        <v>0</v>
      </c>
      <c r="M317" t="b">
        <v>1</v>
      </c>
      <c r="N317" t="b">
        <v>0</v>
      </c>
    </row>
    <row r="318" spans="1:14" x14ac:dyDescent="0.3">
      <c r="A318" t="s">
        <v>400</v>
      </c>
      <c r="B318" s="1">
        <v>45699</v>
      </c>
      <c r="C318" t="s">
        <v>20</v>
      </c>
      <c r="D318" t="s">
        <v>49</v>
      </c>
      <c r="E318">
        <v>31</v>
      </c>
      <c r="F318" t="s">
        <v>42</v>
      </c>
      <c r="G318" t="s">
        <v>43</v>
      </c>
      <c r="H318" t="s">
        <v>156</v>
      </c>
      <c r="I318" t="s">
        <v>88</v>
      </c>
      <c r="J318" s="1">
        <v>45824</v>
      </c>
      <c r="K318">
        <v>167</v>
      </c>
      <c r="L318" t="b">
        <v>0</v>
      </c>
      <c r="M318" t="b">
        <v>1</v>
      </c>
      <c r="N318" t="b">
        <v>0</v>
      </c>
    </row>
    <row r="319" spans="1:14" x14ac:dyDescent="0.3">
      <c r="A319" t="s">
        <v>401</v>
      </c>
      <c r="B319" s="1">
        <v>45659</v>
      </c>
      <c r="C319" t="s">
        <v>18</v>
      </c>
      <c r="D319" t="s">
        <v>41</v>
      </c>
      <c r="E319">
        <v>722</v>
      </c>
      <c r="F319" t="s">
        <v>42</v>
      </c>
      <c r="G319" t="s">
        <v>43</v>
      </c>
      <c r="H319" t="s">
        <v>66</v>
      </c>
      <c r="I319" t="s">
        <v>53</v>
      </c>
      <c r="J319" s="1">
        <v>45740</v>
      </c>
      <c r="K319">
        <v>83</v>
      </c>
      <c r="L319" t="b">
        <v>0</v>
      </c>
      <c r="M319" t="b">
        <v>1</v>
      </c>
      <c r="N319" t="b">
        <v>0</v>
      </c>
    </row>
    <row r="320" spans="1:14" x14ac:dyDescent="0.3">
      <c r="A320" t="s">
        <v>402</v>
      </c>
      <c r="B320" s="1">
        <v>45798</v>
      </c>
      <c r="C320" t="s">
        <v>19</v>
      </c>
      <c r="D320" t="s">
        <v>41</v>
      </c>
      <c r="E320">
        <v>767</v>
      </c>
      <c r="F320" t="s">
        <v>42</v>
      </c>
      <c r="G320" t="s">
        <v>43</v>
      </c>
      <c r="H320" t="s">
        <v>44</v>
      </c>
      <c r="I320" t="s">
        <v>73</v>
      </c>
      <c r="J320" s="1">
        <v>45784</v>
      </c>
      <c r="K320">
        <v>127</v>
      </c>
      <c r="L320" t="b">
        <v>0</v>
      </c>
      <c r="M320" t="b">
        <v>1</v>
      </c>
      <c r="N320" t="b">
        <v>0</v>
      </c>
    </row>
    <row r="321" spans="1:14" x14ac:dyDescent="0.3">
      <c r="A321" t="s">
        <v>403</v>
      </c>
      <c r="B321" s="1">
        <v>45702</v>
      </c>
      <c r="C321" t="s">
        <v>19</v>
      </c>
      <c r="D321" t="s">
        <v>41</v>
      </c>
      <c r="E321">
        <v>519</v>
      </c>
      <c r="F321" t="s">
        <v>42</v>
      </c>
      <c r="G321" t="s">
        <v>43</v>
      </c>
      <c r="H321" t="s">
        <v>91</v>
      </c>
      <c r="I321" t="s">
        <v>88</v>
      </c>
      <c r="J321" s="1">
        <v>45685</v>
      </c>
      <c r="K321">
        <v>28</v>
      </c>
      <c r="L321" t="b">
        <v>0</v>
      </c>
      <c r="M321" t="b">
        <v>1</v>
      </c>
      <c r="N321" t="b">
        <v>0</v>
      </c>
    </row>
    <row r="322" spans="1:14" x14ac:dyDescent="0.3">
      <c r="A322" t="s">
        <v>404</v>
      </c>
      <c r="B322" s="1">
        <v>45825</v>
      </c>
      <c r="C322" t="s">
        <v>22</v>
      </c>
      <c r="D322" t="s">
        <v>41</v>
      </c>
      <c r="E322">
        <v>96</v>
      </c>
      <c r="F322" t="s">
        <v>42</v>
      </c>
      <c r="G322" t="s">
        <v>43</v>
      </c>
      <c r="H322" t="s">
        <v>70</v>
      </c>
      <c r="I322" t="s">
        <v>45</v>
      </c>
      <c r="J322" s="1">
        <v>45786</v>
      </c>
      <c r="K322">
        <v>129</v>
      </c>
      <c r="L322" t="b">
        <v>0</v>
      </c>
      <c r="M322" t="b">
        <v>1</v>
      </c>
      <c r="N322" t="b">
        <v>0</v>
      </c>
    </row>
    <row r="323" spans="1:14" x14ac:dyDescent="0.3">
      <c r="A323" t="s">
        <v>405</v>
      </c>
      <c r="B323" s="1">
        <v>45721</v>
      </c>
      <c r="C323" t="s">
        <v>23</v>
      </c>
      <c r="D323" t="s">
        <v>49</v>
      </c>
      <c r="E323">
        <v>287</v>
      </c>
      <c r="F323" t="s">
        <v>42</v>
      </c>
      <c r="G323" t="s">
        <v>43</v>
      </c>
      <c r="H323" t="s">
        <v>103</v>
      </c>
      <c r="I323" t="s">
        <v>109</v>
      </c>
      <c r="J323" s="1">
        <v>45779</v>
      </c>
      <c r="K323">
        <v>122</v>
      </c>
      <c r="L323" t="b">
        <v>0</v>
      </c>
      <c r="M323" t="b">
        <v>1</v>
      </c>
      <c r="N323" t="b">
        <v>0</v>
      </c>
    </row>
    <row r="324" spans="1:14" x14ac:dyDescent="0.3">
      <c r="A324" t="s">
        <v>406</v>
      </c>
      <c r="B324" s="1">
        <v>45733</v>
      </c>
      <c r="C324" t="s">
        <v>18</v>
      </c>
      <c r="D324" t="s">
        <v>41</v>
      </c>
      <c r="E324">
        <v>430</v>
      </c>
      <c r="F324" t="s">
        <v>42</v>
      </c>
      <c r="G324" t="s">
        <v>43</v>
      </c>
      <c r="H324" t="s">
        <v>100</v>
      </c>
      <c r="I324" t="s">
        <v>75</v>
      </c>
      <c r="J324" s="1">
        <v>45757</v>
      </c>
      <c r="K324">
        <v>100</v>
      </c>
      <c r="L324" t="b">
        <v>0</v>
      </c>
      <c r="M324" t="b">
        <v>1</v>
      </c>
      <c r="N324" t="b">
        <v>0</v>
      </c>
    </row>
    <row r="325" spans="1:14" x14ac:dyDescent="0.3">
      <c r="A325" t="s">
        <v>407</v>
      </c>
      <c r="B325" s="1">
        <v>45729</v>
      </c>
      <c r="C325" t="s">
        <v>16</v>
      </c>
      <c r="D325" t="s">
        <v>41</v>
      </c>
      <c r="E325">
        <v>383</v>
      </c>
      <c r="F325" t="s">
        <v>42</v>
      </c>
      <c r="G325" t="s">
        <v>43</v>
      </c>
      <c r="H325" t="s">
        <v>58</v>
      </c>
      <c r="I325" t="s">
        <v>61</v>
      </c>
      <c r="J325" s="1">
        <v>45793</v>
      </c>
      <c r="K325">
        <v>136</v>
      </c>
      <c r="L325" t="b">
        <v>0</v>
      </c>
      <c r="M325" t="b">
        <v>1</v>
      </c>
      <c r="N325" t="b">
        <v>0</v>
      </c>
    </row>
    <row r="326" spans="1:14" x14ac:dyDescent="0.3">
      <c r="A326" t="s">
        <v>408</v>
      </c>
      <c r="B326" s="1">
        <v>45776</v>
      </c>
      <c r="C326" t="s">
        <v>19</v>
      </c>
      <c r="D326" t="s">
        <v>49</v>
      </c>
      <c r="E326">
        <v>206</v>
      </c>
      <c r="F326" t="s">
        <v>42</v>
      </c>
      <c r="G326" t="s">
        <v>43</v>
      </c>
      <c r="H326" t="s">
        <v>86</v>
      </c>
      <c r="I326" t="s">
        <v>73</v>
      </c>
      <c r="J326" s="1">
        <v>45791</v>
      </c>
      <c r="K326">
        <v>134</v>
      </c>
      <c r="L326" t="b">
        <v>0</v>
      </c>
      <c r="M326" t="b">
        <v>1</v>
      </c>
      <c r="N326" t="b">
        <v>0</v>
      </c>
    </row>
    <row r="327" spans="1:14" x14ac:dyDescent="0.3">
      <c r="A327" t="s">
        <v>409</v>
      </c>
      <c r="B327" s="1">
        <v>45671</v>
      </c>
      <c r="C327" t="s">
        <v>17</v>
      </c>
      <c r="D327" t="s">
        <v>49</v>
      </c>
      <c r="E327">
        <v>978</v>
      </c>
      <c r="F327" t="s">
        <v>42</v>
      </c>
      <c r="G327" t="s">
        <v>43</v>
      </c>
      <c r="H327" t="s">
        <v>58</v>
      </c>
      <c r="I327" t="s">
        <v>67</v>
      </c>
      <c r="J327" s="1">
        <v>45691</v>
      </c>
      <c r="K327">
        <v>34</v>
      </c>
      <c r="L327" t="b">
        <v>0</v>
      </c>
      <c r="M327" t="b">
        <v>1</v>
      </c>
      <c r="N327" t="b">
        <v>0</v>
      </c>
    </row>
    <row r="328" spans="1:14" x14ac:dyDescent="0.3">
      <c r="A328" t="s">
        <v>410</v>
      </c>
      <c r="B328" s="1">
        <v>45672</v>
      </c>
      <c r="C328" t="s">
        <v>23</v>
      </c>
      <c r="D328" t="s">
        <v>41</v>
      </c>
      <c r="E328">
        <v>455</v>
      </c>
      <c r="F328" t="s">
        <v>42</v>
      </c>
      <c r="G328" t="s">
        <v>43</v>
      </c>
      <c r="H328" t="s">
        <v>58</v>
      </c>
      <c r="I328" t="s">
        <v>73</v>
      </c>
      <c r="J328" s="1">
        <v>45747</v>
      </c>
      <c r="K328">
        <v>90</v>
      </c>
      <c r="L328" t="b">
        <v>0</v>
      </c>
      <c r="M328" t="b">
        <v>1</v>
      </c>
      <c r="N328" t="b">
        <v>0</v>
      </c>
    </row>
    <row r="329" spans="1:14" x14ac:dyDescent="0.3">
      <c r="A329" t="s">
        <v>411</v>
      </c>
      <c r="B329" s="1">
        <v>45706</v>
      </c>
      <c r="C329" t="s">
        <v>16</v>
      </c>
      <c r="D329" t="s">
        <v>49</v>
      </c>
      <c r="E329">
        <v>854</v>
      </c>
      <c r="F329" t="s">
        <v>42</v>
      </c>
      <c r="G329" t="s">
        <v>43</v>
      </c>
      <c r="H329" t="s">
        <v>50</v>
      </c>
      <c r="I329" t="s">
        <v>88</v>
      </c>
      <c r="J329" s="1">
        <v>45748</v>
      </c>
      <c r="K329">
        <v>91</v>
      </c>
      <c r="L329" t="b">
        <v>0</v>
      </c>
      <c r="M329" t="b">
        <v>1</v>
      </c>
      <c r="N329" t="b">
        <v>0</v>
      </c>
    </row>
    <row r="330" spans="1:14" x14ac:dyDescent="0.3">
      <c r="A330" t="s">
        <v>412</v>
      </c>
      <c r="B330" s="1">
        <v>45762</v>
      </c>
      <c r="C330" t="s">
        <v>17</v>
      </c>
      <c r="D330" t="s">
        <v>41</v>
      </c>
      <c r="E330">
        <v>449</v>
      </c>
      <c r="F330" t="s">
        <v>42</v>
      </c>
      <c r="G330" t="s">
        <v>43</v>
      </c>
      <c r="H330" t="s">
        <v>47</v>
      </c>
      <c r="I330" t="s">
        <v>73</v>
      </c>
      <c r="J330" s="1">
        <v>45833</v>
      </c>
      <c r="K330">
        <v>176</v>
      </c>
      <c r="L330" t="b">
        <v>0</v>
      </c>
      <c r="M330" t="b">
        <v>1</v>
      </c>
      <c r="N330" t="b">
        <v>0</v>
      </c>
    </row>
    <row r="331" spans="1:14" x14ac:dyDescent="0.3">
      <c r="A331" t="s">
        <v>413</v>
      </c>
      <c r="B331" s="1">
        <v>45743</v>
      </c>
      <c r="C331" t="s">
        <v>19</v>
      </c>
      <c r="D331" t="s">
        <v>41</v>
      </c>
      <c r="E331">
        <v>249</v>
      </c>
      <c r="F331" t="s">
        <v>42</v>
      </c>
      <c r="G331" t="s">
        <v>43</v>
      </c>
      <c r="H331" t="s">
        <v>55</v>
      </c>
      <c r="I331" t="s">
        <v>53</v>
      </c>
      <c r="J331" s="1">
        <v>45659</v>
      </c>
      <c r="K331">
        <v>2</v>
      </c>
      <c r="L331" t="b">
        <v>0</v>
      </c>
      <c r="M331" t="b">
        <v>1</v>
      </c>
      <c r="N331" t="b">
        <v>0</v>
      </c>
    </row>
    <row r="332" spans="1:14" x14ac:dyDescent="0.3">
      <c r="A332" t="s">
        <v>414</v>
      </c>
      <c r="B332" s="1">
        <v>45824</v>
      </c>
      <c r="C332" t="s">
        <v>23</v>
      </c>
      <c r="D332" t="s">
        <v>49</v>
      </c>
      <c r="E332">
        <v>301</v>
      </c>
      <c r="F332" t="s">
        <v>42</v>
      </c>
      <c r="G332" t="s">
        <v>43</v>
      </c>
      <c r="H332" t="s">
        <v>82</v>
      </c>
      <c r="I332" t="s">
        <v>67</v>
      </c>
      <c r="J332" s="1">
        <v>45705</v>
      </c>
      <c r="K332">
        <v>48</v>
      </c>
      <c r="L332" t="b">
        <v>0</v>
      </c>
      <c r="M332" t="b">
        <v>1</v>
      </c>
      <c r="N332" t="b">
        <v>0</v>
      </c>
    </row>
    <row r="333" spans="1:14" x14ac:dyDescent="0.3">
      <c r="A333" t="s">
        <v>415</v>
      </c>
      <c r="B333" s="1">
        <v>45702</v>
      </c>
      <c r="C333" t="s">
        <v>16</v>
      </c>
      <c r="D333" t="s">
        <v>41</v>
      </c>
      <c r="E333">
        <v>285</v>
      </c>
      <c r="F333" t="s">
        <v>42</v>
      </c>
      <c r="G333" t="s">
        <v>43</v>
      </c>
      <c r="H333" t="s">
        <v>165</v>
      </c>
      <c r="I333" t="s">
        <v>73</v>
      </c>
      <c r="J333" s="1">
        <v>45831</v>
      </c>
      <c r="K333">
        <v>174</v>
      </c>
      <c r="L333" t="b">
        <v>0</v>
      </c>
      <c r="M333" t="b">
        <v>1</v>
      </c>
      <c r="N333" t="b">
        <v>0</v>
      </c>
    </row>
    <row r="334" spans="1:14" x14ac:dyDescent="0.3">
      <c r="A334" t="s">
        <v>416</v>
      </c>
      <c r="B334" s="1">
        <v>45764</v>
      </c>
      <c r="C334" t="s">
        <v>16</v>
      </c>
      <c r="D334" t="s">
        <v>49</v>
      </c>
      <c r="E334">
        <v>94</v>
      </c>
      <c r="F334" t="s">
        <v>42</v>
      </c>
      <c r="G334" t="s">
        <v>43</v>
      </c>
      <c r="H334" t="s">
        <v>149</v>
      </c>
      <c r="I334" t="s">
        <v>88</v>
      </c>
      <c r="J334" s="1">
        <v>45749</v>
      </c>
      <c r="K334">
        <v>92</v>
      </c>
      <c r="L334" t="b">
        <v>0</v>
      </c>
      <c r="M334" t="b">
        <v>1</v>
      </c>
      <c r="N334" t="b">
        <v>0</v>
      </c>
    </row>
    <row r="335" spans="1:14" x14ac:dyDescent="0.3">
      <c r="A335" t="s">
        <v>417</v>
      </c>
      <c r="B335" s="1">
        <v>45818</v>
      </c>
      <c r="C335" t="s">
        <v>19</v>
      </c>
      <c r="D335" t="s">
        <v>41</v>
      </c>
      <c r="E335">
        <v>108</v>
      </c>
      <c r="F335" t="s">
        <v>42</v>
      </c>
      <c r="G335" t="s">
        <v>43</v>
      </c>
      <c r="H335" t="s">
        <v>70</v>
      </c>
      <c r="I335" t="s">
        <v>56</v>
      </c>
      <c r="J335" s="1">
        <v>45719</v>
      </c>
      <c r="K335">
        <v>62</v>
      </c>
      <c r="L335" t="b">
        <v>0</v>
      </c>
      <c r="M335" t="b">
        <v>1</v>
      </c>
      <c r="N335" t="b">
        <v>0</v>
      </c>
    </row>
    <row r="336" spans="1:14" x14ac:dyDescent="0.3">
      <c r="A336" t="s">
        <v>418</v>
      </c>
      <c r="B336" s="1">
        <v>45708</v>
      </c>
      <c r="C336" t="s">
        <v>20</v>
      </c>
      <c r="D336" t="s">
        <v>41</v>
      </c>
      <c r="E336">
        <v>128</v>
      </c>
      <c r="F336" t="s">
        <v>42</v>
      </c>
      <c r="G336" t="s">
        <v>43</v>
      </c>
      <c r="H336" t="s">
        <v>55</v>
      </c>
      <c r="I336" t="s">
        <v>88</v>
      </c>
      <c r="J336" s="1">
        <v>45834</v>
      </c>
      <c r="K336">
        <v>177</v>
      </c>
      <c r="L336" t="b">
        <v>0</v>
      </c>
      <c r="M336" t="b">
        <v>1</v>
      </c>
      <c r="N336" t="b">
        <v>0</v>
      </c>
    </row>
    <row r="337" spans="1:14" x14ac:dyDescent="0.3">
      <c r="A337" t="s">
        <v>419</v>
      </c>
      <c r="B337" s="1">
        <v>45813</v>
      </c>
      <c r="C337" t="s">
        <v>17</v>
      </c>
      <c r="D337" t="s">
        <v>49</v>
      </c>
      <c r="E337">
        <v>247</v>
      </c>
      <c r="F337" t="s">
        <v>42</v>
      </c>
      <c r="G337" t="s">
        <v>43</v>
      </c>
      <c r="H337" t="s">
        <v>133</v>
      </c>
      <c r="I337" t="s">
        <v>94</v>
      </c>
      <c r="J337" s="1">
        <v>45733</v>
      </c>
      <c r="K337">
        <v>76</v>
      </c>
      <c r="L337" t="b">
        <v>0</v>
      </c>
      <c r="M337" t="b">
        <v>1</v>
      </c>
      <c r="N337" t="b">
        <v>0</v>
      </c>
    </row>
    <row r="338" spans="1:14" x14ac:dyDescent="0.3">
      <c r="A338" t="s">
        <v>420</v>
      </c>
      <c r="B338" s="1">
        <v>45828</v>
      </c>
      <c r="C338" t="s">
        <v>20</v>
      </c>
      <c r="D338" t="s">
        <v>49</v>
      </c>
      <c r="E338">
        <v>263</v>
      </c>
      <c r="F338" t="s">
        <v>42</v>
      </c>
      <c r="G338" t="s">
        <v>43</v>
      </c>
      <c r="H338" t="s">
        <v>70</v>
      </c>
      <c r="I338" t="s">
        <v>109</v>
      </c>
      <c r="J338" s="1">
        <v>45694</v>
      </c>
      <c r="K338">
        <v>37</v>
      </c>
      <c r="L338" t="b">
        <v>0</v>
      </c>
      <c r="M338" t="b">
        <v>1</v>
      </c>
      <c r="N338" t="b">
        <v>0</v>
      </c>
    </row>
    <row r="339" spans="1:14" x14ac:dyDescent="0.3">
      <c r="A339" t="s">
        <v>421</v>
      </c>
      <c r="B339" s="1">
        <v>45783</v>
      </c>
      <c r="C339" t="s">
        <v>21</v>
      </c>
      <c r="D339" t="s">
        <v>49</v>
      </c>
      <c r="E339">
        <v>936</v>
      </c>
      <c r="F339" t="s">
        <v>42</v>
      </c>
      <c r="G339" t="s">
        <v>43</v>
      </c>
      <c r="H339" t="s">
        <v>103</v>
      </c>
      <c r="I339" t="s">
        <v>53</v>
      </c>
      <c r="J339" s="1">
        <v>45673</v>
      </c>
      <c r="K339">
        <v>16</v>
      </c>
      <c r="L339" t="b">
        <v>0</v>
      </c>
      <c r="M339" t="b">
        <v>1</v>
      </c>
      <c r="N339" t="b">
        <v>0</v>
      </c>
    </row>
    <row r="340" spans="1:14" x14ac:dyDescent="0.3">
      <c r="A340" t="s">
        <v>422</v>
      </c>
      <c r="B340" s="1">
        <v>45791</v>
      </c>
      <c r="C340" t="s">
        <v>21</v>
      </c>
      <c r="D340" t="s">
        <v>41</v>
      </c>
      <c r="E340">
        <v>866</v>
      </c>
      <c r="F340" t="s">
        <v>42</v>
      </c>
      <c r="G340" t="s">
        <v>43</v>
      </c>
      <c r="H340" t="s">
        <v>47</v>
      </c>
      <c r="I340" t="s">
        <v>75</v>
      </c>
      <c r="J340" s="1">
        <v>45720</v>
      </c>
      <c r="K340">
        <v>63</v>
      </c>
      <c r="L340" t="b">
        <v>0</v>
      </c>
      <c r="M340" t="b">
        <v>1</v>
      </c>
      <c r="N340" t="b">
        <v>0</v>
      </c>
    </row>
    <row r="341" spans="1:14" x14ac:dyDescent="0.3">
      <c r="A341" t="s">
        <v>423</v>
      </c>
      <c r="B341" s="1">
        <v>45743</v>
      </c>
      <c r="C341" t="s">
        <v>17</v>
      </c>
      <c r="D341" t="s">
        <v>41</v>
      </c>
      <c r="E341">
        <v>974</v>
      </c>
      <c r="F341" t="s">
        <v>42</v>
      </c>
      <c r="G341" t="s">
        <v>43</v>
      </c>
      <c r="H341" t="s">
        <v>64</v>
      </c>
      <c r="I341" t="s">
        <v>53</v>
      </c>
      <c r="J341" s="1">
        <v>45789</v>
      </c>
      <c r="K341">
        <v>132</v>
      </c>
      <c r="L341" t="b">
        <v>0</v>
      </c>
      <c r="M341" t="b">
        <v>1</v>
      </c>
      <c r="N341" t="b">
        <v>0</v>
      </c>
    </row>
    <row r="342" spans="1:14" x14ac:dyDescent="0.3">
      <c r="A342" t="s">
        <v>424</v>
      </c>
      <c r="B342" s="1">
        <v>45826</v>
      </c>
      <c r="C342" t="s">
        <v>19</v>
      </c>
      <c r="D342" t="s">
        <v>41</v>
      </c>
      <c r="E342">
        <v>853</v>
      </c>
      <c r="F342" t="s">
        <v>42</v>
      </c>
      <c r="G342" t="s">
        <v>43</v>
      </c>
      <c r="H342" t="s">
        <v>82</v>
      </c>
      <c r="I342" t="s">
        <v>56</v>
      </c>
      <c r="J342" s="1">
        <v>45754</v>
      </c>
      <c r="K342">
        <v>97</v>
      </c>
      <c r="L342" t="b">
        <v>0</v>
      </c>
      <c r="M342" t="b">
        <v>1</v>
      </c>
      <c r="N342" t="b">
        <v>0</v>
      </c>
    </row>
    <row r="343" spans="1:14" x14ac:dyDescent="0.3">
      <c r="A343" t="s">
        <v>425</v>
      </c>
      <c r="B343" s="1">
        <v>45721</v>
      </c>
      <c r="C343" t="s">
        <v>23</v>
      </c>
      <c r="D343" t="s">
        <v>41</v>
      </c>
      <c r="E343">
        <v>799</v>
      </c>
      <c r="F343" t="s">
        <v>42</v>
      </c>
      <c r="G343" t="s">
        <v>43</v>
      </c>
      <c r="H343" t="s">
        <v>77</v>
      </c>
      <c r="I343" t="s">
        <v>73</v>
      </c>
      <c r="J343" s="1">
        <v>45733</v>
      </c>
      <c r="K343">
        <v>76</v>
      </c>
      <c r="L343" t="b">
        <v>0</v>
      </c>
      <c r="M343" t="b">
        <v>1</v>
      </c>
      <c r="N343" t="b">
        <v>0</v>
      </c>
    </row>
    <row r="344" spans="1:14" x14ac:dyDescent="0.3">
      <c r="A344" t="s">
        <v>426</v>
      </c>
      <c r="B344" s="1">
        <v>45762</v>
      </c>
      <c r="C344" t="s">
        <v>19</v>
      </c>
      <c r="D344" t="s">
        <v>49</v>
      </c>
      <c r="E344">
        <v>895</v>
      </c>
      <c r="F344" t="s">
        <v>42</v>
      </c>
      <c r="G344" t="s">
        <v>43</v>
      </c>
      <c r="H344" t="s">
        <v>47</v>
      </c>
      <c r="I344" t="s">
        <v>67</v>
      </c>
      <c r="J344" s="1">
        <v>45833</v>
      </c>
      <c r="K344">
        <v>176</v>
      </c>
      <c r="L344" t="b">
        <v>0</v>
      </c>
      <c r="M344" t="b">
        <v>1</v>
      </c>
      <c r="N344" t="b">
        <v>0</v>
      </c>
    </row>
    <row r="345" spans="1:14" x14ac:dyDescent="0.3">
      <c r="A345" t="s">
        <v>427</v>
      </c>
      <c r="B345" s="1">
        <v>45743</v>
      </c>
      <c r="C345" t="s">
        <v>18</v>
      </c>
      <c r="D345" t="s">
        <v>49</v>
      </c>
      <c r="E345">
        <v>32</v>
      </c>
      <c r="F345" t="s">
        <v>42</v>
      </c>
      <c r="G345" t="s">
        <v>43</v>
      </c>
      <c r="H345" t="s">
        <v>79</v>
      </c>
      <c r="I345" t="s">
        <v>56</v>
      </c>
      <c r="J345" s="1">
        <v>45685</v>
      </c>
      <c r="K345">
        <v>28</v>
      </c>
      <c r="L345" t="b">
        <v>0</v>
      </c>
      <c r="M345" t="b">
        <v>1</v>
      </c>
      <c r="N345" t="b">
        <v>0</v>
      </c>
    </row>
    <row r="346" spans="1:14" x14ac:dyDescent="0.3">
      <c r="A346" t="s">
        <v>428</v>
      </c>
      <c r="B346" s="1">
        <v>45814</v>
      </c>
      <c r="C346" t="s">
        <v>19</v>
      </c>
      <c r="D346" t="s">
        <v>49</v>
      </c>
      <c r="E346">
        <v>53</v>
      </c>
      <c r="F346" t="s">
        <v>42</v>
      </c>
      <c r="G346" t="s">
        <v>43</v>
      </c>
      <c r="H346" t="s">
        <v>82</v>
      </c>
      <c r="I346" t="s">
        <v>88</v>
      </c>
      <c r="J346" s="1">
        <v>45694</v>
      </c>
      <c r="K346">
        <v>37</v>
      </c>
      <c r="L346" t="b">
        <v>0</v>
      </c>
      <c r="M346" t="b">
        <v>1</v>
      </c>
      <c r="N346" t="b">
        <v>0</v>
      </c>
    </row>
    <row r="347" spans="1:14" x14ac:dyDescent="0.3">
      <c r="A347" t="s">
        <v>429</v>
      </c>
      <c r="B347" s="1">
        <v>45807</v>
      </c>
      <c r="C347" t="s">
        <v>21</v>
      </c>
      <c r="D347" t="s">
        <v>41</v>
      </c>
      <c r="E347">
        <v>228</v>
      </c>
      <c r="F347" t="s">
        <v>42</v>
      </c>
      <c r="G347" t="s">
        <v>43</v>
      </c>
      <c r="H347" t="s">
        <v>91</v>
      </c>
      <c r="I347" t="s">
        <v>75</v>
      </c>
      <c r="J347" s="1">
        <v>45666</v>
      </c>
      <c r="K347">
        <v>9</v>
      </c>
      <c r="L347" t="b">
        <v>0</v>
      </c>
      <c r="M347" t="b">
        <v>1</v>
      </c>
      <c r="N347" t="b">
        <v>0</v>
      </c>
    </row>
    <row r="348" spans="1:14" x14ac:dyDescent="0.3">
      <c r="A348" t="s">
        <v>430</v>
      </c>
      <c r="B348" s="1">
        <v>45672</v>
      </c>
      <c r="C348" t="s">
        <v>22</v>
      </c>
      <c r="D348" t="s">
        <v>49</v>
      </c>
      <c r="E348">
        <v>879</v>
      </c>
      <c r="F348" t="s">
        <v>42</v>
      </c>
      <c r="G348" t="s">
        <v>43</v>
      </c>
      <c r="H348" t="s">
        <v>139</v>
      </c>
      <c r="I348" t="s">
        <v>94</v>
      </c>
      <c r="J348" s="1">
        <v>45796</v>
      </c>
      <c r="K348">
        <v>139</v>
      </c>
      <c r="L348" t="b">
        <v>0</v>
      </c>
      <c r="M348" t="b">
        <v>1</v>
      </c>
      <c r="N348" t="b">
        <v>0</v>
      </c>
    </row>
    <row r="349" spans="1:14" x14ac:dyDescent="0.3">
      <c r="A349" t="s">
        <v>431</v>
      </c>
      <c r="B349" s="1">
        <v>45713</v>
      </c>
      <c r="C349" t="s">
        <v>19</v>
      </c>
      <c r="D349" t="s">
        <v>49</v>
      </c>
      <c r="E349">
        <v>796</v>
      </c>
      <c r="F349" t="s">
        <v>42</v>
      </c>
      <c r="G349" t="s">
        <v>43</v>
      </c>
      <c r="H349" t="s">
        <v>187</v>
      </c>
      <c r="I349" t="s">
        <v>94</v>
      </c>
      <c r="J349" s="1">
        <v>45705</v>
      </c>
      <c r="K349">
        <v>48</v>
      </c>
      <c r="L349" t="b">
        <v>0</v>
      </c>
      <c r="M349" t="b">
        <v>1</v>
      </c>
      <c r="N349" t="b">
        <v>0</v>
      </c>
    </row>
    <row r="350" spans="1:14" x14ac:dyDescent="0.3">
      <c r="A350" t="s">
        <v>432</v>
      </c>
      <c r="B350" s="1">
        <v>45665</v>
      </c>
      <c r="C350" t="s">
        <v>18</v>
      </c>
      <c r="D350" t="s">
        <v>49</v>
      </c>
      <c r="E350">
        <v>793</v>
      </c>
      <c r="F350" t="s">
        <v>42</v>
      </c>
      <c r="G350" t="s">
        <v>43</v>
      </c>
      <c r="H350" t="s">
        <v>162</v>
      </c>
      <c r="I350" t="s">
        <v>75</v>
      </c>
      <c r="J350" s="1">
        <v>45749</v>
      </c>
      <c r="K350">
        <v>92</v>
      </c>
      <c r="L350" t="b">
        <v>0</v>
      </c>
      <c r="M350" t="b">
        <v>1</v>
      </c>
      <c r="N350" t="b">
        <v>0</v>
      </c>
    </row>
    <row r="351" spans="1:14" x14ac:dyDescent="0.3">
      <c r="A351" t="s">
        <v>433</v>
      </c>
      <c r="B351" s="1">
        <v>45756</v>
      </c>
      <c r="C351" t="s">
        <v>18</v>
      </c>
      <c r="D351" t="s">
        <v>49</v>
      </c>
      <c r="E351">
        <v>887</v>
      </c>
      <c r="F351" t="s">
        <v>42</v>
      </c>
      <c r="G351" t="s">
        <v>43</v>
      </c>
      <c r="H351" t="s">
        <v>82</v>
      </c>
      <c r="I351" t="s">
        <v>94</v>
      </c>
      <c r="J351" s="1">
        <v>45671</v>
      </c>
      <c r="K351">
        <v>14</v>
      </c>
      <c r="L351" t="b">
        <v>0</v>
      </c>
      <c r="M351" t="b">
        <v>1</v>
      </c>
      <c r="N351" t="b">
        <v>0</v>
      </c>
    </row>
    <row r="352" spans="1:14" x14ac:dyDescent="0.3">
      <c r="A352" t="s">
        <v>434</v>
      </c>
      <c r="B352" s="1">
        <v>45691</v>
      </c>
      <c r="C352" t="s">
        <v>22</v>
      </c>
      <c r="D352" t="s">
        <v>41</v>
      </c>
      <c r="E352">
        <v>320</v>
      </c>
      <c r="F352" t="s">
        <v>42</v>
      </c>
      <c r="G352" t="s">
        <v>43</v>
      </c>
      <c r="H352" t="s">
        <v>55</v>
      </c>
      <c r="I352" t="s">
        <v>88</v>
      </c>
      <c r="J352" s="1">
        <v>45820</v>
      </c>
      <c r="K352">
        <v>163</v>
      </c>
      <c r="L352" t="b">
        <v>0</v>
      </c>
      <c r="M352" t="b">
        <v>1</v>
      </c>
      <c r="N352" t="b">
        <v>0</v>
      </c>
    </row>
    <row r="353" spans="1:14" x14ac:dyDescent="0.3">
      <c r="A353" t="s">
        <v>435</v>
      </c>
      <c r="B353" s="1">
        <v>45688</v>
      </c>
      <c r="C353" t="s">
        <v>22</v>
      </c>
      <c r="D353" t="s">
        <v>41</v>
      </c>
      <c r="E353">
        <v>604</v>
      </c>
      <c r="F353" t="s">
        <v>42</v>
      </c>
      <c r="G353" t="s">
        <v>43</v>
      </c>
      <c r="H353" t="s">
        <v>82</v>
      </c>
      <c r="I353" t="s">
        <v>109</v>
      </c>
      <c r="J353" s="1">
        <v>45832</v>
      </c>
      <c r="K353">
        <v>175</v>
      </c>
      <c r="L353" t="b">
        <v>0</v>
      </c>
      <c r="M353" t="b">
        <v>1</v>
      </c>
      <c r="N353" t="b">
        <v>0</v>
      </c>
    </row>
    <row r="354" spans="1:14" x14ac:dyDescent="0.3">
      <c r="A354" t="s">
        <v>436</v>
      </c>
      <c r="B354" s="1">
        <v>45835</v>
      </c>
      <c r="C354" t="s">
        <v>18</v>
      </c>
      <c r="D354" t="s">
        <v>49</v>
      </c>
      <c r="E354">
        <v>711</v>
      </c>
      <c r="F354" t="s">
        <v>42</v>
      </c>
      <c r="G354" t="s">
        <v>43</v>
      </c>
      <c r="H354" t="s">
        <v>103</v>
      </c>
      <c r="I354" t="s">
        <v>109</v>
      </c>
      <c r="J354" s="1">
        <v>45720</v>
      </c>
      <c r="K354">
        <v>63</v>
      </c>
      <c r="L354" t="b">
        <v>0</v>
      </c>
      <c r="M354" t="b">
        <v>1</v>
      </c>
      <c r="N354" t="b">
        <v>0</v>
      </c>
    </row>
    <row r="355" spans="1:14" x14ac:dyDescent="0.3">
      <c r="A355" t="s">
        <v>437</v>
      </c>
      <c r="B355" s="1">
        <v>45679</v>
      </c>
      <c r="C355" t="s">
        <v>17</v>
      </c>
      <c r="D355" t="s">
        <v>41</v>
      </c>
      <c r="E355">
        <v>432</v>
      </c>
      <c r="F355" t="s">
        <v>42</v>
      </c>
      <c r="G355" t="s">
        <v>43</v>
      </c>
      <c r="H355" t="s">
        <v>60</v>
      </c>
      <c r="I355" t="s">
        <v>73</v>
      </c>
      <c r="J355" s="1">
        <v>45720</v>
      </c>
      <c r="K355">
        <v>63</v>
      </c>
      <c r="L355" t="b">
        <v>0</v>
      </c>
      <c r="M355" t="b">
        <v>1</v>
      </c>
      <c r="N355" t="b">
        <v>0</v>
      </c>
    </row>
    <row r="356" spans="1:14" x14ac:dyDescent="0.3">
      <c r="A356" t="s">
        <v>438</v>
      </c>
      <c r="B356" s="1">
        <v>45799</v>
      </c>
      <c r="C356" t="s">
        <v>17</v>
      </c>
      <c r="D356" t="s">
        <v>49</v>
      </c>
      <c r="E356">
        <v>913</v>
      </c>
      <c r="F356" t="s">
        <v>42</v>
      </c>
      <c r="G356" t="s">
        <v>43</v>
      </c>
      <c r="H356" t="s">
        <v>139</v>
      </c>
      <c r="I356" t="s">
        <v>94</v>
      </c>
      <c r="J356" s="1">
        <v>45686</v>
      </c>
      <c r="K356">
        <v>29</v>
      </c>
      <c r="L356" t="b">
        <v>0</v>
      </c>
      <c r="M356" t="b">
        <v>1</v>
      </c>
      <c r="N356" t="b">
        <v>0</v>
      </c>
    </row>
    <row r="357" spans="1:14" x14ac:dyDescent="0.3">
      <c r="A357" t="s">
        <v>439</v>
      </c>
      <c r="B357" s="1">
        <v>45800</v>
      </c>
      <c r="C357" t="s">
        <v>17</v>
      </c>
      <c r="D357" t="s">
        <v>41</v>
      </c>
      <c r="E357">
        <v>988</v>
      </c>
      <c r="F357" t="s">
        <v>42</v>
      </c>
      <c r="G357" t="s">
        <v>43</v>
      </c>
      <c r="H357" t="s">
        <v>47</v>
      </c>
      <c r="I357" t="s">
        <v>75</v>
      </c>
      <c r="J357" s="1">
        <v>45663</v>
      </c>
      <c r="K357">
        <v>6</v>
      </c>
      <c r="L357" t="b">
        <v>0</v>
      </c>
      <c r="M357" t="b">
        <v>1</v>
      </c>
      <c r="N357" t="b">
        <v>0</v>
      </c>
    </row>
    <row r="358" spans="1:14" x14ac:dyDescent="0.3">
      <c r="A358" t="s">
        <v>440</v>
      </c>
      <c r="B358" s="1">
        <v>45751</v>
      </c>
      <c r="C358" t="s">
        <v>16</v>
      </c>
      <c r="D358" t="s">
        <v>41</v>
      </c>
      <c r="E358">
        <v>707</v>
      </c>
      <c r="F358" t="s">
        <v>42</v>
      </c>
      <c r="G358" t="s">
        <v>43</v>
      </c>
      <c r="H358" t="s">
        <v>77</v>
      </c>
      <c r="I358" t="s">
        <v>56</v>
      </c>
      <c r="J358" s="1">
        <v>45825</v>
      </c>
      <c r="K358">
        <v>168</v>
      </c>
      <c r="L358" t="b">
        <v>0</v>
      </c>
      <c r="M358" t="b">
        <v>1</v>
      </c>
      <c r="N358" t="b">
        <v>0</v>
      </c>
    </row>
    <row r="359" spans="1:14" x14ac:dyDescent="0.3">
      <c r="A359" t="s">
        <v>441</v>
      </c>
      <c r="B359" s="1">
        <v>45818</v>
      </c>
      <c r="C359" t="s">
        <v>16</v>
      </c>
      <c r="D359" t="s">
        <v>49</v>
      </c>
      <c r="E359">
        <v>783</v>
      </c>
      <c r="F359" t="s">
        <v>42</v>
      </c>
      <c r="G359" t="s">
        <v>43</v>
      </c>
      <c r="H359" t="s">
        <v>156</v>
      </c>
      <c r="I359" t="s">
        <v>109</v>
      </c>
      <c r="J359" s="1">
        <v>45758</v>
      </c>
      <c r="K359">
        <v>101</v>
      </c>
      <c r="L359" t="b">
        <v>0</v>
      </c>
      <c r="M359" t="b">
        <v>1</v>
      </c>
      <c r="N359" t="b">
        <v>0</v>
      </c>
    </row>
    <row r="360" spans="1:14" x14ac:dyDescent="0.3">
      <c r="A360" t="s">
        <v>442</v>
      </c>
      <c r="B360" s="1">
        <v>45798</v>
      </c>
      <c r="C360" t="s">
        <v>23</v>
      </c>
      <c r="D360" t="s">
        <v>49</v>
      </c>
      <c r="E360">
        <v>349</v>
      </c>
      <c r="F360" t="s">
        <v>42</v>
      </c>
      <c r="G360" t="s">
        <v>43</v>
      </c>
      <c r="H360" t="s">
        <v>44</v>
      </c>
      <c r="I360" t="s">
        <v>45</v>
      </c>
      <c r="J360" s="1">
        <v>45708</v>
      </c>
      <c r="K360">
        <v>51</v>
      </c>
      <c r="L360" t="b">
        <v>0</v>
      </c>
      <c r="M360" t="b">
        <v>1</v>
      </c>
      <c r="N360" t="b">
        <v>0</v>
      </c>
    </row>
    <row r="361" spans="1:14" x14ac:dyDescent="0.3">
      <c r="A361" t="s">
        <v>443</v>
      </c>
      <c r="B361" s="1">
        <v>45730</v>
      </c>
      <c r="C361" t="s">
        <v>21</v>
      </c>
      <c r="D361" t="s">
        <v>49</v>
      </c>
      <c r="E361">
        <v>666</v>
      </c>
      <c r="F361" t="s">
        <v>42</v>
      </c>
      <c r="G361" t="s">
        <v>43</v>
      </c>
      <c r="H361" t="s">
        <v>91</v>
      </c>
      <c r="I361" t="s">
        <v>53</v>
      </c>
      <c r="J361" s="1">
        <v>45805</v>
      </c>
      <c r="K361">
        <v>148</v>
      </c>
      <c r="L361" t="b">
        <v>0</v>
      </c>
      <c r="M361" t="b">
        <v>1</v>
      </c>
      <c r="N361" t="b">
        <v>0</v>
      </c>
    </row>
    <row r="362" spans="1:14" x14ac:dyDescent="0.3">
      <c r="A362" t="s">
        <v>444</v>
      </c>
      <c r="B362" s="1">
        <v>45663</v>
      </c>
      <c r="C362" t="s">
        <v>22</v>
      </c>
      <c r="D362" t="s">
        <v>49</v>
      </c>
      <c r="E362">
        <v>685</v>
      </c>
      <c r="F362" t="s">
        <v>42</v>
      </c>
      <c r="G362" t="s">
        <v>43</v>
      </c>
      <c r="H362" t="s">
        <v>103</v>
      </c>
      <c r="I362" t="s">
        <v>61</v>
      </c>
      <c r="J362" s="1">
        <v>45713</v>
      </c>
      <c r="K362">
        <v>56</v>
      </c>
      <c r="L362" t="b">
        <v>0</v>
      </c>
      <c r="M362" t="b">
        <v>1</v>
      </c>
      <c r="N362" t="b">
        <v>0</v>
      </c>
    </row>
    <row r="363" spans="1:14" x14ac:dyDescent="0.3">
      <c r="A363" t="s">
        <v>445</v>
      </c>
      <c r="B363" s="1">
        <v>45677</v>
      </c>
      <c r="C363" t="s">
        <v>19</v>
      </c>
      <c r="D363" t="s">
        <v>41</v>
      </c>
      <c r="E363">
        <v>65</v>
      </c>
      <c r="F363" t="s">
        <v>42</v>
      </c>
      <c r="G363" t="s">
        <v>43</v>
      </c>
      <c r="H363" t="s">
        <v>156</v>
      </c>
      <c r="I363" t="s">
        <v>75</v>
      </c>
      <c r="J363" s="1">
        <v>45814</v>
      </c>
      <c r="K363">
        <v>157</v>
      </c>
      <c r="L363" t="b">
        <v>0</v>
      </c>
      <c r="M363" t="b">
        <v>1</v>
      </c>
      <c r="N363" t="b">
        <v>0</v>
      </c>
    </row>
    <row r="364" spans="1:14" x14ac:dyDescent="0.3">
      <c r="A364" t="s">
        <v>446</v>
      </c>
      <c r="B364" s="1">
        <v>45684</v>
      </c>
      <c r="C364" t="s">
        <v>21</v>
      </c>
      <c r="D364" t="s">
        <v>49</v>
      </c>
      <c r="E364">
        <v>362</v>
      </c>
      <c r="F364" t="s">
        <v>42</v>
      </c>
      <c r="G364" t="s">
        <v>43</v>
      </c>
      <c r="H364" t="s">
        <v>162</v>
      </c>
      <c r="I364" t="s">
        <v>94</v>
      </c>
      <c r="J364" s="1">
        <v>45825</v>
      </c>
      <c r="K364">
        <v>168</v>
      </c>
      <c r="L364" t="b">
        <v>0</v>
      </c>
      <c r="M364" t="b">
        <v>1</v>
      </c>
      <c r="N364" t="b">
        <v>0</v>
      </c>
    </row>
    <row r="365" spans="1:14" x14ac:dyDescent="0.3">
      <c r="A365" t="s">
        <v>447</v>
      </c>
      <c r="B365" s="1">
        <v>45826</v>
      </c>
      <c r="C365" t="s">
        <v>23</v>
      </c>
      <c r="D365" t="s">
        <v>41</v>
      </c>
      <c r="E365">
        <v>393</v>
      </c>
      <c r="F365" t="s">
        <v>42</v>
      </c>
      <c r="G365" t="s">
        <v>43</v>
      </c>
      <c r="H365" t="s">
        <v>149</v>
      </c>
      <c r="I365" t="s">
        <v>94</v>
      </c>
      <c r="J365" s="1">
        <v>45776</v>
      </c>
      <c r="K365">
        <v>119</v>
      </c>
      <c r="L365" t="b">
        <v>0</v>
      </c>
      <c r="M365" t="b">
        <v>1</v>
      </c>
      <c r="N365" t="b">
        <v>0</v>
      </c>
    </row>
    <row r="366" spans="1:14" x14ac:dyDescent="0.3">
      <c r="A366" t="s">
        <v>448</v>
      </c>
      <c r="B366" s="1">
        <v>45673</v>
      </c>
      <c r="C366" t="s">
        <v>22</v>
      </c>
      <c r="D366" t="s">
        <v>49</v>
      </c>
      <c r="E366">
        <v>165</v>
      </c>
      <c r="F366" t="s">
        <v>42</v>
      </c>
      <c r="G366" t="s">
        <v>43</v>
      </c>
      <c r="H366" t="s">
        <v>162</v>
      </c>
      <c r="I366" t="s">
        <v>94</v>
      </c>
      <c r="J366" s="1">
        <v>45785</v>
      </c>
      <c r="K366">
        <v>128</v>
      </c>
      <c r="L366" t="b">
        <v>0</v>
      </c>
      <c r="M366" t="b">
        <v>1</v>
      </c>
      <c r="N366" t="b">
        <v>0</v>
      </c>
    </row>
    <row r="367" spans="1:14" x14ac:dyDescent="0.3">
      <c r="A367" t="s">
        <v>449</v>
      </c>
      <c r="B367" s="1">
        <v>45826</v>
      </c>
      <c r="C367" t="s">
        <v>22</v>
      </c>
      <c r="D367" t="s">
        <v>41</v>
      </c>
      <c r="E367">
        <v>747</v>
      </c>
      <c r="F367" t="s">
        <v>42</v>
      </c>
      <c r="G367" t="s">
        <v>43</v>
      </c>
      <c r="H367" t="s">
        <v>79</v>
      </c>
      <c r="I367" t="s">
        <v>67</v>
      </c>
      <c r="J367" s="1">
        <v>45686</v>
      </c>
      <c r="K367">
        <v>29</v>
      </c>
      <c r="L367" t="b">
        <v>0</v>
      </c>
      <c r="M367" t="b">
        <v>1</v>
      </c>
      <c r="N367" t="b">
        <v>0</v>
      </c>
    </row>
    <row r="368" spans="1:14" x14ac:dyDescent="0.3">
      <c r="A368" t="s">
        <v>450</v>
      </c>
      <c r="B368" s="1">
        <v>45688</v>
      </c>
      <c r="C368" t="s">
        <v>23</v>
      </c>
      <c r="D368" t="s">
        <v>49</v>
      </c>
      <c r="E368">
        <v>164</v>
      </c>
      <c r="F368" t="s">
        <v>42</v>
      </c>
      <c r="G368" t="s">
        <v>43</v>
      </c>
      <c r="H368" t="s">
        <v>103</v>
      </c>
      <c r="I368" t="s">
        <v>75</v>
      </c>
      <c r="J368" s="1">
        <v>45700</v>
      </c>
      <c r="K368">
        <v>43</v>
      </c>
      <c r="L368" t="b">
        <v>0</v>
      </c>
      <c r="M368" t="b">
        <v>1</v>
      </c>
      <c r="N368" t="b">
        <v>0</v>
      </c>
    </row>
    <row r="369" spans="1:14" x14ac:dyDescent="0.3">
      <c r="A369" t="s">
        <v>451</v>
      </c>
      <c r="B369" s="1">
        <v>45832</v>
      </c>
      <c r="C369" t="s">
        <v>22</v>
      </c>
      <c r="D369" t="s">
        <v>41</v>
      </c>
      <c r="E369">
        <v>88</v>
      </c>
      <c r="F369" t="s">
        <v>42</v>
      </c>
      <c r="G369" t="s">
        <v>43</v>
      </c>
      <c r="H369" t="s">
        <v>162</v>
      </c>
      <c r="I369" t="s">
        <v>88</v>
      </c>
      <c r="J369" s="1">
        <v>45764</v>
      </c>
      <c r="K369">
        <v>107</v>
      </c>
      <c r="L369" t="b">
        <v>0</v>
      </c>
      <c r="M369" t="b">
        <v>1</v>
      </c>
      <c r="N369" t="b">
        <v>0</v>
      </c>
    </row>
    <row r="370" spans="1:14" x14ac:dyDescent="0.3">
      <c r="A370" t="s">
        <v>452</v>
      </c>
      <c r="B370" s="1">
        <v>45805</v>
      </c>
      <c r="C370" t="s">
        <v>17</v>
      </c>
      <c r="D370" t="s">
        <v>41</v>
      </c>
      <c r="E370">
        <v>202</v>
      </c>
      <c r="F370" t="s">
        <v>42</v>
      </c>
      <c r="G370" t="s">
        <v>43</v>
      </c>
      <c r="H370" t="s">
        <v>55</v>
      </c>
      <c r="I370" t="s">
        <v>53</v>
      </c>
      <c r="J370" s="1">
        <v>45700</v>
      </c>
      <c r="K370">
        <v>43</v>
      </c>
      <c r="L370" t="b">
        <v>0</v>
      </c>
      <c r="M370" t="b">
        <v>1</v>
      </c>
      <c r="N370" t="b">
        <v>0</v>
      </c>
    </row>
    <row r="371" spans="1:14" x14ac:dyDescent="0.3">
      <c r="A371" t="s">
        <v>453</v>
      </c>
      <c r="B371" s="1">
        <v>45707</v>
      </c>
      <c r="C371" t="s">
        <v>16</v>
      </c>
      <c r="D371" t="s">
        <v>49</v>
      </c>
      <c r="E371">
        <v>573</v>
      </c>
      <c r="F371" t="s">
        <v>42</v>
      </c>
      <c r="G371" t="s">
        <v>43</v>
      </c>
      <c r="H371" t="s">
        <v>66</v>
      </c>
      <c r="I371" t="s">
        <v>56</v>
      </c>
      <c r="J371" s="1">
        <v>45679</v>
      </c>
      <c r="K371">
        <v>22</v>
      </c>
      <c r="L371" t="b">
        <v>0</v>
      </c>
      <c r="M371" t="b">
        <v>1</v>
      </c>
      <c r="N371" t="b">
        <v>0</v>
      </c>
    </row>
    <row r="372" spans="1:14" x14ac:dyDescent="0.3">
      <c r="A372" t="s">
        <v>454</v>
      </c>
      <c r="B372" s="1">
        <v>45835</v>
      </c>
      <c r="C372" t="s">
        <v>20</v>
      </c>
      <c r="D372" t="s">
        <v>49</v>
      </c>
      <c r="E372">
        <v>296</v>
      </c>
      <c r="F372" t="s">
        <v>42</v>
      </c>
      <c r="G372" t="s">
        <v>43</v>
      </c>
      <c r="H372" t="s">
        <v>119</v>
      </c>
      <c r="I372" t="s">
        <v>45</v>
      </c>
      <c r="J372" s="1">
        <v>45786</v>
      </c>
      <c r="K372">
        <v>129</v>
      </c>
      <c r="L372" t="b">
        <v>0</v>
      </c>
      <c r="M372" t="b">
        <v>1</v>
      </c>
      <c r="N372" t="b">
        <v>0</v>
      </c>
    </row>
    <row r="373" spans="1:14" x14ac:dyDescent="0.3">
      <c r="A373" t="s">
        <v>455</v>
      </c>
      <c r="B373" s="1">
        <v>45750</v>
      </c>
      <c r="C373" t="s">
        <v>23</v>
      </c>
      <c r="D373" t="s">
        <v>41</v>
      </c>
      <c r="E373">
        <v>65</v>
      </c>
      <c r="F373" t="s">
        <v>42</v>
      </c>
      <c r="G373" t="s">
        <v>43</v>
      </c>
      <c r="H373" t="s">
        <v>187</v>
      </c>
      <c r="I373" t="s">
        <v>61</v>
      </c>
      <c r="J373" s="1">
        <v>45678</v>
      </c>
      <c r="K373">
        <v>21</v>
      </c>
      <c r="L373" t="b">
        <v>0</v>
      </c>
      <c r="M373" t="b">
        <v>1</v>
      </c>
      <c r="N373" t="b">
        <v>0</v>
      </c>
    </row>
    <row r="374" spans="1:14" x14ac:dyDescent="0.3">
      <c r="A374" t="s">
        <v>456</v>
      </c>
      <c r="B374" s="1">
        <v>45722</v>
      </c>
      <c r="C374" t="s">
        <v>18</v>
      </c>
      <c r="D374" t="s">
        <v>49</v>
      </c>
      <c r="E374">
        <v>66</v>
      </c>
      <c r="F374" t="s">
        <v>42</v>
      </c>
      <c r="G374" t="s">
        <v>43</v>
      </c>
      <c r="H374" t="s">
        <v>70</v>
      </c>
      <c r="I374" t="s">
        <v>67</v>
      </c>
      <c r="J374" s="1">
        <v>45666</v>
      </c>
      <c r="K374">
        <v>9</v>
      </c>
      <c r="L374" t="b">
        <v>0</v>
      </c>
      <c r="M374" t="b">
        <v>1</v>
      </c>
      <c r="N374" t="b">
        <v>0</v>
      </c>
    </row>
    <row r="375" spans="1:14" x14ac:dyDescent="0.3">
      <c r="A375" t="s">
        <v>457</v>
      </c>
      <c r="B375" s="1">
        <v>45789</v>
      </c>
      <c r="C375" t="s">
        <v>21</v>
      </c>
      <c r="D375" t="s">
        <v>49</v>
      </c>
      <c r="E375">
        <v>819</v>
      </c>
      <c r="F375" t="s">
        <v>42</v>
      </c>
      <c r="G375" t="s">
        <v>43</v>
      </c>
      <c r="H375" t="s">
        <v>108</v>
      </c>
      <c r="I375" t="s">
        <v>67</v>
      </c>
      <c r="J375" s="1">
        <v>45658</v>
      </c>
      <c r="K375">
        <v>1</v>
      </c>
      <c r="L375" t="b">
        <v>0</v>
      </c>
      <c r="M375" t="b">
        <v>1</v>
      </c>
      <c r="N375" t="b">
        <v>0</v>
      </c>
    </row>
    <row r="376" spans="1:14" x14ac:dyDescent="0.3">
      <c r="A376" t="s">
        <v>458</v>
      </c>
      <c r="B376" s="1">
        <v>45742</v>
      </c>
      <c r="C376" t="s">
        <v>20</v>
      </c>
      <c r="D376" t="s">
        <v>41</v>
      </c>
      <c r="E376">
        <v>480</v>
      </c>
      <c r="F376" t="s">
        <v>42</v>
      </c>
      <c r="G376" t="s">
        <v>43</v>
      </c>
      <c r="H376" t="s">
        <v>55</v>
      </c>
      <c r="I376" t="s">
        <v>109</v>
      </c>
      <c r="J376" s="1">
        <v>45733</v>
      </c>
      <c r="K376">
        <v>76</v>
      </c>
      <c r="L376" t="b">
        <v>0</v>
      </c>
      <c r="M376" t="b">
        <v>1</v>
      </c>
      <c r="N376" t="b">
        <v>0</v>
      </c>
    </row>
    <row r="377" spans="1:14" x14ac:dyDescent="0.3">
      <c r="A377" t="s">
        <v>459</v>
      </c>
      <c r="B377" s="1">
        <v>45792</v>
      </c>
      <c r="C377" t="s">
        <v>18</v>
      </c>
      <c r="D377" t="s">
        <v>49</v>
      </c>
      <c r="E377">
        <v>801</v>
      </c>
      <c r="F377" t="s">
        <v>42</v>
      </c>
      <c r="G377" t="s">
        <v>43</v>
      </c>
      <c r="H377" t="s">
        <v>50</v>
      </c>
      <c r="I377" t="s">
        <v>73</v>
      </c>
      <c r="J377" s="1">
        <v>45714</v>
      </c>
      <c r="K377">
        <v>57</v>
      </c>
      <c r="L377" t="b">
        <v>0</v>
      </c>
      <c r="M377" t="b">
        <v>1</v>
      </c>
      <c r="N377" t="b">
        <v>0</v>
      </c>
    </row>
    <row r="378" spans="1:14" x14ac:dyDescent="0.3">
      <c r="A378" t="s">
        <v>460</v>
      </c>
      <c r="B378" s="1">
        <v>45691</v>
      </c>
      <c r="C378" t="s">
        <v>23</v>
      </c>
      <c r="D378" t="s">
        <v>49</v>
      </c>
      <c r="E378">
        <v>726</v>
      </c>
      <c r="F378" t="s">
        <v>42</v>
      </c>
      <c r="G378" t="s">
        <v>43</v>
      </c>
      <c r="H378" t="s">
        <v>91</v>
      </c>
      <c r="I378" t="s">
        <v>67</v>
      </c>
      <c r="J378" s="1">
        <v>45723</v>
      </c>
      <c r="K378">
        <v>66</v>
      </c>
      <c r="L378" t="b">
        <v>0</v>
      </c>
      <c r="M378" t="b">
        <v>1</v>
      </c>
      <c r="N378" t="b">
        <v>0</v>
      </c>
    </row>
    <row r="379" spans="1:14" x14ac:dyDescent="0.3">
      <c r="A379" t="s">
        <v>461</v>
      </c>
      <c r="B379" s="1">
        <v>45716</v>
      </c>
      <c r="C379" t="s">
        <v>16</v>
      </c>
      <c r="D379" t="s">
        <v>49</v>
      </c>
      <c r="E379">
        <v>550</v>
      </c>
      <c r="F379" t="s">
        <v>42</v>
      </c>
      <c r="G379" t="s">
        <v>43</v>
      </c>
      <c r="H379" t="s">
        <v>187</v>
      </c>
      <c r="I379" t="s">
        <v>73</v>
      </c>
      <c r="J379" s="1">
        <v>45680</v>
      </c>
      <c r="K379">
        <v>23</v>
      </c>
      <c r="L379" t="b">
        <v>0</v>
      </c>
      <c r="M379" t="b">
        <v>1</v>
      </c>
      <c r="N379" t="b">
        <v>0</v>
      </c>
    </row>
    <row r="380" spans="1:14" x14ac:dyDescent="0.3">
      <c r="A380" t="s">
        <v>462</v>
      </c>
      <c r="B380" s="1">
        <v>45715</v>
      </c>
      <c r="C380" t="s">
        <v>20</v>
      </c>
      <c r="D380" t="s">
        <v>49</v>
      </c>
      <c r="E380">
        <v>871</v>
      </c>
      <c r="F380" t="s">
        <v>42</v>
      </c>
      <c r="G380" t="s">
        <v>43</v>
      </c>
      <c r="H380" t="s">
        <v>165</v>
      </c>
      <c r="I380" t="s">
        <v>75</v>
      </c>
      <c r="J380" s="1">
        <v>45810</v>
      </c>
      <c r="K380">
        <v>153</v>
      </c>
      <c r="L380" t="b">
        <v>0</v>
      </c>
      <c r="M380" t="b">
        <v>1</v>
      </c>
      <c r="N380" t="b">
        <v>0</v>
      </c>
    </row>
    <row r="381" spans="1:14" x14ac:dyDescent="0.3">
      <c r="A381" t="s">
        <v>463</v>
      </c>
      <c r="B381" s="1">
        <v>45770</v>
      </c>
      <c r="C381" t="s">
        <v>22</v>
      </c>
      <c r="D381" t="s">
        <v>49</v>
      </c>
      <c r="E381">
        <v>679</v>
      </c>
      <c r="F381" t="s">
        <v>42</v>
      </c>
      <c r="G381" t="s">
        <v>43</v>
      </c>
      <c r="H381" t="s">
        <v>47</v>
      </c>
      <c r="I381" t="s">
        <v>61</v>
      </c>
      <c r="J381" s="1">
        <v>45681</v>
      </c>
      <c r="K381">
        <v>24</v>
      </c>
      <c r="L381" t="b">
        <v>0</v>
      </c>
      <c r="M381" t="b">
        <v>1</v>
      </c>
      <c r="N381" t="b">
        <v>0</v>
      </c>
    </row>
    <row r="382" spans="1:14" x14ac:dyDescent="0.3">
      <c r="A382" t="s">
        <v>464</v>
      </c>
      <c r="B382" s="1">
        <v>45811</v>
      </c>
      <c r="C382" t="s">
        <v>19</v>
      </c>
      <c r="D382" t="s">
        <v>49</v>
      </c>
      <c r="E382">
        <v>570</v>
      </c>
      <c r="F382" t="s">
        <v>42</v>
      </c>
      <c r="G382" t="s">
        <v>43</v>
      </c>
      <c r="H382" t="s">
        <v>149</v>
      </c>
      <c r="I382" t="s">
        <v>53</v>
      </c>
      <c r="J382" s="1">
        <v>45838</v>
      </c>
      <c r="K382">
        <v>181</v>
      </c>
      <c r="L382" t="b">
        <v>0</v>
      </c>
      <c r="M382" t="b">
        <v>1</v>
      </c>
      <c r="N382" t="b">
        <v>0</v>
      </c>
    </row>
    <row r="383" spans="1:14" x14ac:dyDescent="0.3">
      <c r="A383" t="s">
        <v>465</v>
      </c>
      <c r="B383" s="1">
        <v>45805</v>
      </c>
      <c r="C383" t="s">
        <v>16</v>
      </c>
      <c r="D383" t="s">
        <v>41</v>
      </c>
      <c r="E383">
        <v>308</v>
      </c>
      <c r="F383" t="s">
        <v>42</v>
      </c>
      <c r="G383" t="s">
        <v>43</v>
      </c>
      <c r="H383" t="s">
        <v>66</v>
      </c>
      <c r="I383" t="s">
        <v>88</v>
      </c>
      <c r="J383" s="1">
        <v>45706</v>
      </c>
      <c r="K383">
        <v>49</v>
      </c>
      <c r="L383" t="b">
        <v>0</v>
      </c>
      <c r="M383" t="b">
        <v>1</v>
      </c>
      <c r="N383" t="b">
        <v>0</v>
      </c>
    </row>
    <row r="384" spans="1:14" x14ac:dyDescent="0.3">
      <c r="A384" t="s">
        <v>466</v>
      </c>
      <c r="B384" s="1">
        <v>45666</v>
      </c>
      <c r="C384" t="s">
        <v>17</v>
      </c>
      <c r="D384" t="s">
        <v>41</v>
      </c>
      <c r="E384">
        <v>473</v>
      </c>
      <c r="F384" t="s">
        <v>42</v>
      </c>
      <c r="G384" t="s">
        <v>43</v>
      </c>
      <c r="H384" t="s">
        <v>72</v>
      </c>
      <c r="I384" t="s">
        <v>61</v>
      </c>
      <c r="J384" s="1">
        <v>45735</v>
      </c>
      <c r="K384">
        <v>78</v>
      </c>
      <c r="L384" t="b">
        <v>0</v>
      </c>
      <c r="M384" t="b">
        <v>1</v>
      </c>
      <c r="N384" t="b">
        <v>0</v>
      </c>
    </row>
    <row r="385" spans="1:14" x14ac:dyDescent="0.3">
      <c r="A385" t="s">
        <v>467</v>
      </c>
      <c r="B385" s="1">
        <v>45743</v>
      </c>
      <c r="C385" t="s">
        <v>22</v>
      </c>
      <c r="D385" t="s">
        <v>49</v>
      </c>
      <c r="E385">
        <v>337</v>
      </c>
      <c r="F385" t="s">
        <v>42</v>
      </c>
      <c r="G385" t="s">
        <v>43</v>
      </c>
      <c r="H385" t="s">
        <v>162</v>
      </c>
      <c r="I385" t="s">
        <v>75</v>
      </c>
      <c r="J385" s="1">
        <v>45741</v>
      </c>
      <c r="K385">
        <v>84</v>
      </c>
      <c r="L385" t="b">
        <v>0</v>
      </c>
      <c r="M385" t="b">
        <v>1</v>
      </c>
      <c r="N385" t="b">
        <v>0</v>
      </c>
    </row>
    <row r="386" spans="1:14" x14ac:dyDescent="0.3">
      <c r="A386" t="s">
        <v>468</v>
      </c>
      <c r="B386" s="1">
        <v>45771</v>
      </c>
      <c r="C386" t="s">
        <v>19</v>
      </c>
      <c r="D386" t="s">
        <v>49</v>
      </c>
      <c r="E386">
        <v>372</v>
      </c>
      <c r="F386" t="s">
        <v>42</v>
      </c>
      <c r="G386" t="s">
        <v>43</v>
      </c>
      <c r="H386" t="s">
        <v>82</v>
      </c>
      <c r="I386" t="s">
        <v>109</v>
      </c>
      <c r="J386" s="1">
        <v>45693</v>
      </c>
      <c r="K386">
        <v>36</v>
      </c>
      <c r="L386" t="b">
        <v>0</v>
      </c>
      <c r="M386" t="b">
        <v>1</v>
      </c>
      <c r="N386" t="b">
        <v>0</v>
      </c>
    </row>
    <row r="387" spans="1:14" x14ac:dyDescent="0.3">
      <c r="A387" t="s">
        <v>469</v>
      </c>
      <c r="B387" s="1">
        <v>45779</v>
      </c>
      <c r="C387" t="s">
        <v>23</v>
      </c>
      <c r="D387" t="s">
        <v>41</v>
      </c>
      <c r="E387">
        <v>715</v>
      </c>
      <c r="F387" t="s">
        <v>42</v>
      </c>
      <c r="G387" t="s">
        <v>43</v>
      </c>
      <c r="H387" t="s">
        <v>55</v>
      </c>
      <c r="I387" t="s">
        <v>109</v>
      </c>
      <c r="J387" s="1">
        <v>45694</v>
      </c>
      <c r="K387">
        <v>37</v>
      </c>
      <c r="L387" t="b">
        <v>0</v>
      </c>
      <c r="M387" t="b">
        <v>1</v>
      </c>
      <c r="N387" t="b">
        <v>0</v>
      </c>
    </row>
    <row r="388" spans="1:14" x14ac:dyDescent="0.3">
      <c r="A388" t="s">
        <v>470</v>
      </c>
      <c r="B388" s="1">
        <v>45832</v>
      </c>
      <c r="C388" t="s">
        <v>17</v>
      </c>
      <c r="D388" t="s">
        <v>49</v>
      </c>
      <c r="E388">
        <v>403</v>
      </c>
      <c r="F388" t="s">
        <v>42</v>
      </c>
      <c r="G388" t="s">
        <v>43</v>
      </c>
      <c r="H388" t="s">
        <v>84</v>
      </c>
      <c r="I388" t="s">
        <v>75</v>
      </c>
      <c r="J388" s="1">
        <v>45835</v>
      </c>
      <c r="K388">
        <v>178</v>
      </c>
      <c r="L388" t="b">
        <v>0</v>
      </c>
      <c r="M388" t="b">
        <v>1</v>
      </c>
      <c r="N388" t="b">
        <v>0</v>
      </c>
    </row>
    <row r="389" spans="1:14" x14ac:dyDescent="0.3">
      <c r="A389" t="s">
        <v>471</v>
      </c>
      <c r="B389" s="1">
        <v>45824</v>
      </c>
      <c r="C389" t="s">
        <v>20</v>
      </c>
      <c r="D389" t="s">
        <v>49</v>
      </c>
      <c r="E389">
        <v>171</v>
      </c>
      <c r="F389" t="s">
        <v>42</v>
      </c>
      <c r="G389" t="s">
        <v>43</v>
      </c>
      <c r="H389" t="s">
        <v>77</v>
      </c>
      <c r="I389" t="s">
        <v>53</v>
      </c>
      <c r="J389" s="1">
        <v>45765</v>
      </c>
      <c r="K389">
        <v>108</v>
      </c>
      <c r="L389" t="b">
        <v>0</v>
      </c>
      <c r="M389" t="b">
        <v>1</v>
      </c>
      <c r="N389" t="b">
        <v>0</v>
      </c>
    </row>
    <row r="390" spans="1:14" x14ac:dyDescent="0.3">
      <c r="A390" t="s">
        <v>472</v>
      </c>
      <c r="B390" s="1">
        <v>45755</v>
      </c>
      <c r="C390" t="s">
        <v>22</v>
      </c>
      <c r="D390" t="s">
        <v>41</v>
      </c>
      <c r="E390">
        <v>814</v>
      </c>
      <c r="F390" t="s">
        <v>42</v>
      </c>
      <c r="G390" t="s">
        <v>43</v>
      </c>
      <c r="H390" t="s">
        <v>100</v>
      </c>
      <c r="I390" t="s">
        <v>67</v>
      </c>
      <c r="J390" s="1">
        <v>45684</v>
      </c>
      <c r="K390">
        <v>27</v>
      </c>
      <c r="L390" t="b">
        <v>0</v>
      </c>
      <c r="M390" t="b">
        <v>1</v>
      </c>
      <c r="N390" t="b">
        <v>0</v>
      </c>
    </row>
    <row r="391" spans="1:14" x14ac:dyDescent="0.3">
      <c r="A391" t="s">
        <v>473</v>
      </c>
      <c r="B391" s="1">
        <v>45667</v>
      </c>
      <c r="C391" t="s">
        <v>23</v>
      </c>
      <c r="D391" t="s">
        <v>49</v>
      </c>
      <c r="E391">
        <v>675</v>
      </c>
      <c r="F391" t="s">
        <v>42</v>
      </c>
      <c r="G391" t="s">
        <v>43</v>
      </c>
      <c r="H391" t="s">
        <v>82</v>
      </c>
      <c r="I391" t="s">
        <v>109</v>
      </c>
      <c r="J391" s="1">
        <v>45764</v>
      </c>
      <c r="K391">
        <v>107</v>
      </c>
      <c r="L391" t="b">
        <v>0</v>
      </c>
      <c r="M391" t="b">
        <v>1</v>
      </c>
      <c r="N391" t="b">
        <v>0</v>
      </c>
    </row>
    <row r="392" spans="1:14" x14ac:dyDescent="0.3">
      <c r="A392" t="s">
        <v>474</v>
      </c>
      <c r="B392" s="1">
        <v>45728</v>
      </c>
      <c r="C392" t="s">
        <v>22</v>
      </c>
      <c r="D392" t="s">
        <v>49</v>
      </c>
      <c r="E392">
        <v>113</v>
      </c>
      <c r="F392" t="s">
        <v>42</v>
      </c>
      <c r="G392" t="s">
        <v>43</v>
      </c>
      <c r="H392" t="s">
        <v>47</v>
      </c>
      <c r="I392" t="s">
        <v>88</v>
      </c>
      <c r="J392" s="1">
        <v>45789</v>
      </c>
      <c r="K392">
        <v>132</v>
      </c>
      <c r="L392" t="b">
        <v>0</v>
      </c>
      <c r="M392" t="b">
        <v>1</v>
      </c>
      <c r="N392" t="b">
        <v>0</v>
      </c>
    </row>
    <row r="393" spans="1:14" x14ac:dyDescent="0.3">
      <c r="A393" t="s">
        <v>475</v>
      </c>
      <c r="B393" s="1">
        <v>45742</v>
      </c>
      <c r="C393" t="s">
        <v>23</v>
      </c>
      <c r="D393" t="s">
        <v>41</v>
      </c>
      <c r="E393">
        <v>925</v>
      </c>
      <c r="F393" t="s">
        <v>42</v>
      </c>
      <c r="G393" t="s">
        <v>43</v>
      </c>
      <c r="H393" t="s">
        <v>77</v>
      </c>
      <c r="I393" t="s">
        <v>56</v>
      </c>
      <c r="J393" s="1">
        <v>45733</v>
      </c>
      <c r="K393">
        <v>76</v>
      </c>
      <c r="L393" t="b">
        <v>0</v>
      </c>
      <c r="M393" t="b">
        <v>1</v>
      </c>
      <c r="N393" t="b">
        <v>0</v>
      </c>
    </row>
    <row r="394" spans="1:14" x14ac:dyDescent="0.3">
      <c r="A394" t="s">
        <v>476</v>
      </c>
      <c r="B394" s="1">
        <v>45702</v>
      </c>
      <c r="C394" t="s">
        <v>19</v>
      </c>
      <c r="D394" t="s">
        <v>49</v>
      </c>
      <c r="E394">
        <v>363</v>
      </c>
      <c r="F394" t="s">
        <v>42</v>
      </c>
      <c r="G394" t="s">
        <v>43</v>
      </c>
      <c r="H394" t="s">
        <v>60</v>
      </c>
      <c r="I394" t="s">
        <v>61</v>
      </c>
      <c r="J394" s="1">
        <v>45726</v>
      </c>
      <c r="K394">
        <v>69</v>
      </c>
      <c r="L394" t="b">
        <v>0</v>
      </c>
      <c r="M394" t="b">
        <v>1</v>
      </c>
      <c r="N394" t="b">
        <v>0</v>
      </c>
    </row>
    <row r="395" spans="1:14" x14ac:dyDescent="0.3">
      <c r="A395" t="s">
        <v>477</v>
      </c>
      <c r="B395" s="1">
        <v>45695</v>
      </c>
      <c r="C395" t="s">
        <v>22</v>
      </c>
      <c r="D395" t="s">
        <v>49</v>
      </c>
      <c r="E395">
        <v>744</v>
      </c>
      <c r="F395" t="s">
        <v>42</v>
      </c>
      <c r="G395" t="s">
        <v>43</v>
      </c>
      <c r="H395" t="s">
        <v>187</v>
      </c>
      <c r="I395" t="s">
        <v>61</v>
      </c>
      <c r="J395" s="1">
        <v>45835</v>
      </c>
      <c r="K395">
        <v>178</v>
      </c>
      <c r="L395" t="b">
        <v>0</v>
      </c>
      <c r="M395" t="b">
        <v>1</v>
      </c>
      <c r="N395" t="b">
        <v>0</v>
      </c>
    </row>
    <row r="396" spans="1:14" x14ac:dyDescent="0.3">
      <c r="A396" t="s">
        <v>478</v>
      </c>
      <c r="B396" s="1">
        <v>45695</v>
      </c>
      <c r="C396" t="s">
        <v>20</v>
      </c>
      <c r="D396" t="s">
        <v>49</v>
      </c>
      <c r="E396">
        <v>819</v>
      </c>
      <c r="F396" t="s">
        <v>42</v>
      </c>
      <c r="G396" t="s">
        <v>43</v>
      </c>
      <c r="H396" t="s">
        <v>64</v>
      </c>
      <c r="I396" t="s">
        <v>45</v>
      </c>
      <c r="J396" s="1">
        <v>45824</v>
      </c>
      <c r="K396">
        <v>167</v>
      </c>
      <c r="L396" t="b">
        <v>0</v>
      </c>
      <c r="M396" t="b">
        <v>1</v>
      </c>
      <c r="N396" t="b">
        <v>0</v>
      </c>
    </row>
    <row r="397" spans="1:14" x14ac:dyDescent="0.3">
      <c r="A397" t="s">
        <v>479</v>
      </c>
      <c r="B397" s="1">
        <v>45740</v>
      </c>
      <c r="C397" t="s">
        <v>17</v>
      </c>
      <c r="D397" t="s">
        <v>49</v>
      </c>
      <c r="E397">
        <v>955</v>
      </c>
      <c r="F397" t="s">
        <v>42</v>
      </c>
      <c r="G397" t="s">
        <v>43</v>
      </c>
      <c r="H397" t="s">
        <v>162</v>
      </c>
      <c r="I397" t="s">
        <v>61</v>
      </c>
      <c r="J397" s="1">
        <v>45793</v>
      </c>
      <c r="K397">
        <v>136</v>
      </c>
      <c r="L397" t="b">
        <v>0</v>
      </c>
      <c r="M397" t="b">
        <v>1</v>
      </c>
      <c r="N397" t="b">
        <v>0</v>
      </c>
    </row>
    <row r="398" spans="1:14" x14ac:dyDescent="0.3">
      <c r="A398" t="s">
        <v>480</v>
      </c>
      <c r="B398" s="1">
        <v>45708</v>
      </c>
      <c r="C398" t="s">
        <v>19</v>
      </c>
      <c r="D398" t="s">
        <v>49</v>
      </c>
      <c r="E398">
        <v>906</v>
      </c>
      <c r="F398" t="s">
        <v>42</v>
      </c>
      <c r="G398" t="s">
        <v>43</v>
      </c>
      <c r="H398" t="s">
        <v>121</v>
      </c>
      <c r="I398" t="s">
        <v>75</v>
      </c>
      <c r="J398" s="1">
        <v>45786</v>
      </c>
      <c r="K398">
        <v>129</v>
      </c>
      <c r="L398" t="b">
        <v>0</v>
      </c>
      <c r="M398" t="b">
        <v>1</v>
      </c>
      <c r="N398" t="b">
        <v>0</v>
      </c>
    </row>
    <row r="399" spans="1:14" x14ac:dyDescent="0.3">
      <c r="A399" t="s">
        <v>481</v>
      </c>
      <c r="B399" s="1">
        <v>45687</v>
      </c>
      <c r="C399" t="s">
        <v>17</v>
      </c>
      <c r="D399" t="s">
        <v>41</v>
      </c>
      <c r="E399">
        <v>847</v>
      </c>
      <c r="F399" t="s">
        <v>42</v>
      </c>
      <c r="G399" t="s">
        <v>43</v>
      </c>
      <c r="H399" t="s">
        <v>165</v>
      </c>
      <c r="I399" t="s">
        <v>56</v>
      </c>
      <c r="J399" s="1">
        <v>45762</v>
      </c>
      <c r="K399">
        <v>105</v>
      </c>
      <c r="L399" t="b">
        <v>0</v>
      </c>
      <c r="M399" t="b">
        <v>1</v>
      </c>
      <c r="N399" t="b">
        <v>0</v>
      </c>
    </row>
    <row r="400" spans="1:14" x14ac:dyDescent="0.3">
      <c r="A400" t="s">
        <v>482</v>
      </c>
      <c r="B400" s="1">
        <v>45658</v>
      </c>
      <c r="C400" t="s">
        <v>16</v>
      </c>
      <c r="D400" t="s">
        <v>49</v>
      </c>
      <c r="E400">
        <v>766</v>
      </c>
      <c r="F400" t="s">
        <v>42</v>
      </c>
      <c r="G400" t="s">
        <v>43</v>
      </c>
      <c r="H400" t="s">
        <v>66</v>
      </c>
      <c r="I400" t="s">
        <v>45</v>
      </c>
      <c r="J400" s="1">
        <v>45663</v>
      </c>
      <c r="K400">
        <v>6</v>
      </c>
      <c r="L400" t="b">
        <v>0</v>
      </c>
      <c r="M400" t="b">
        <v>1</v>
      </c>
      <c r="N400" t="b">
        <v>0</v>
      </c>
    </row>
    <row r="401" spans="1:14" x14ac:dyDescent="0.3">
      <c r="A401" t="s">
        <v>483</v>
      </c>
      <c r="B401" s="1">
        <v>45828</v>
      </c>
      <c r="C401" t="s">
        <v>16</v>
      </c>
      <c r="D401" t="s">
        <v>41</v>
      </c>
      <c r="E401">
        <v>148</v>
      </c>
      <c r="F401" t="s">
        <v>42</v>
      </c>
      <c r="G401" t="s">
        <v>43</v>
      </c>
      <c r="H401" t="s">
        <v>52</v>
      </c>
      <c r="I401" t="s">
        <v>94</v>
      </c>
      <c r="J401" s="1">
        <v>45786</v>
      </c>
      <c r="K401">
        <v>129</v>
      </c>
      <c r="L401" t="b">
        <v>0</v>
      </c>
      <c r="M401" t="b">
        <v>1</v>
      </c>
      <c r="N401" t="b">
        <v>0</v>
      </c>
    </row>
    <row r="402" spans="1:14" x14ac:dyDescent="0.3">
      <c r="A402" t="s">
        <v>484</v>
      </c>
      <c r="B402" s="1">
        <v>45761</v>
      </c>
      <c r="C402" t="s">
        <v>17</v>
      </c>
      <c r="D402" t="s">
        <v>41</v>
      </c>
      <c r="E402">
        <v>363</v>
      </c>
      <c r="F402" t="s">
        <v>42</v>
      </c>
      <c r="G402" t="s">
        <v>43</v>
      </c>
      <c r="H402" t="s">
        <v>149</v>
      </c>
      <c r="I402" t="s">
        <v>75</v>
      </c>
      <c r="J402" s="1">
        <v>45748</v>
      </c>
      <c r="K402">
        <v>91</v>
      </c>
      <c r="L402" t="b">
        <v>0</v>
      </c>
      <c r="M402" t="b">
        <v>1</v>
      </c>
      <c r="N402" t="b">
        <v>0</v>
      </c>
    </row>
    <row r="403" spans="1:14" x14ac:dyDescent="0.3">
      <c r="A403" t="s">
        <v>485</v>
      </c>
      <c r="B403" s="1">
        <v>45800</v>
      </c>
      <c r="C403" t="s">
        <v>18</v>
      </c>
      <c r="D403" t="s">
        <v>49</v>
      </c>
      <c r="E403">
        <v>154</v>
      </c>
      <c r="F403" t="s">
        <v>42</v>
      </c>
      <c r="G403" t="s">
        <v>43</v>
      </c>
      <c r="H403" t="s">
        <v>72</v>
      </c>
      <c r="I403" t="s">
        <v>67</v>
      </c>
      <c r="J403" s="1">
        <v>45681</v>
      </c>
      <c r="K403">
        <v>24</v>
      </c>
      <c r="L403" t="b">
        <v>0</v>
      </c>
      <c r="M403" t="b">
        <v>1</v>
      </c>
      <c r="N403" t="b">
        <v>0</v>
      </c>
    </row>
    <row r="404" spans="1:14" x14ac:dyDescent="0.3">
      <c r="A404" t="s">
        <v>486</v>
      </c>
      <c r="B404" s="1">
        <v>45762</v>
      </c>
      <c r="C404" t="s">
        <v>23</v>
      </c>
      <c r="D404" t="s">
        <v>49</v>
      </c>
      <c r="E404">
        <v>985</v>
      </c>
      <c r="F404" t="s">
        <v>42</v>
      </c>
      <c r="G404" t="s">
        <v>43</v>
      </c>
      <c r="H404" t="s">
        <v>79</v>
      </c>
      <c r="I404" t="s">
        <v>61</v>
      </c>
      <c r="J404" s="1">
        <v>45821</v>
      </c>
      <c r="K404">
        <v>164</v>
      </c>
      <c r="L404" t="b">
        <v>0</v>
      </c>
      <c r="M404" t="b">
        <v>1</v>
      </c>
      <c r="N404" t="b">
        <v>0</v>
      </c>
    </row>
    <row r="405" spans="1:14" x14ac:dyDescent="0.3">
      <c r="A405" t="s">
        <v>487</v>
      </c>
      <c r="B405" s="1">
        <v>45688</v>
      </c>
      <c r="C405" t="s">
        <v>22</v>
      </c>
      <c r="D405" t="s">
        <v>41</v>
      </c>
      <c r="E405">
        <v>56</v>
      </c>
      <c r="F405" t="s">
        <v>42</v>
      </c>
      <c r="G405" t="s">
        <v>43</v>
      </c>
      <c r="H405" t="s">
        <v>50</v>
      </c>
      <c r="I405" t="s">
        <v>109</v>
      </c>
      <c r="J405" s="1">
        <v>45674</v>
      </c>
      <c r="K405">
        <v>17</v>
      </c>
      <c r="L405" t="b">
        <v>0</v>
      </c>
      <c r="M405" t="b">
        <v>1</v>
      </c>
      <c r="N405" t="b">
        <v>0</v>
      </c>
    </row>
    <row r="406" spans="1:14" x14ac:dyDescent="0.3">
      <c r="A406" t="s">
        <v>488</v>
      </c>
      <c r="B406" s="1">
        <v>45764</v>
      </c>
      <c r="C406" t="s">
        <v>21</v>
      </c>
      <c r="D406" t="s">
        <v>41</v>
      </c>
      <c r="E406">
        <v>428</v>
      </c>
      <c r="F406" t="s">
        <v>42</v>
      </c>
      <c r="G406" t="s">
        <v>43</v>
      </c>
      <c r="H406" t="s">
        <v>91</v>
      </c>
      <c r="I406" t="s">
        <v>75</v>
      </c>
      <c r="J406" s="1">
        <v>45834</v>
      </c>
      <c r="K406">
        <v>177</v>
      </c>
      <c r="L406" t="b">
        <v>0</v>
      </c>
      <c r="M406" t="b">
        <v>1</v>
      </c>
      <c r="N406" t="b">
        <v>0</v>
      </c>
    </row>
    <row r="407" spans="1:14" x14ac:dyDescent="0.3">
      <c r="A407" t="s">
        <v>489</v>
      </c>
      <c r="B407" s="1">
        <v>45791</v>
      </c>
      <c r="C407" t="s">
        <v>20</v>
      </c>
      <c r="D407" t="s">
        <v>49</v>
      </c>
      <c r="E407">
        <v>959</v>
      </c>
      <c r="F407" t="s">
        <v>42</v>
      </c>
      <c r="G407" t="s">
        <v>43</v>
      </c>
      <c r="H407" t="s">
        <v>77</v>
      </c>
      <c r="I407" t="s">
        <v>94</v>
      </c>
      <c r="J407" s="1">
        <v>45825</v>
      </c>
      <c r="K407">
        <v>168</v>
      </c>
      <c r="L407" t="b">
        <v>0</v>
      </c>
      <c r="M407" t="b">
        <v>1</v>
      </c>
      <c r="N407" t="b">
        <v>0</v>
      </c>
    </row>
    <row r="408" spans="1:14" x14ac:dyDescent="0.3">
      <c r="A408" t="s">
        <v>490</v>
      </c>
      <c r="B408" s="1">
        <v>45761</v>
      </c>
      <c r="C408" t="s">
        <v>22</v>
      </c>
      <c r="D408" t="s">
        <v>41</v>
      </c>
      <c r="E408">
        <v>448</v>
      </c>
      <c r="F408" t="s">
        <v>42</v>
      </c>
      <c r="G408" t="s">
        <v>43</v>
      </c>
      <c r="H408" t="s">
        <v>64</v>
      </c>
      <c r="I408" t="s">
        <v>45</v>
      </c>
      <c r="J408" s="1">
        <v>45735</v>
      </c>
      <c r="K408">
        <v>78</v>
      </c>
      <c r="L408" t="b">
        <v>0</v>
      </c>
      <c r="M408" t="b">
        <v>1</v>
      </c>
      <c r="N408" t="b">
        <v>0</v>
      </c>
    </row>
    <row r="409" spans="1:14" x14ac:dyDescent="0.3">
      <c r="A409" t="s">
        <v>491</v>
      </c>
      <c r="B409" s="1">
        <v>45762</v>
      </c>
      <c r="C409" t="s">
        <v>21</v>
      </c>
      <c r="D409" t="s">
        <v>41</v>
      </c>
      <c r="E409">
        <v>262</v>
      </c>
      <c r="F409" t="s">
        <v>42</v>
      </c>
      <c r="G409" t="s">
        <v>43</v>
      </c>
      <c r="H409" t="s">
        <v>100</v>
      </c>
      <c r="I409" t="s">
        <v>53</v>
      </c>
      <c r="J409" s="1">
        <v>45742</v>
      </c>
      <c r="K409">
        <v>85</v>
      </c>
      <c r="L409" t="b">
        <v>0</v>
      </c>
      <c r="M409" t="b">
        <v>1</v>
      </c>
      <c r="N409" t="b">
        <v>0</v>
      </c>
    </row>
    <row r="410" spans="1:14" x14ac:dyDescent="0.3">
      <c r="A410" t="s">
        <v>492</v>
      </c>
      <c r="B410" s="1">
        <v>45733</v>
      </c>
      <c r="C410" t="s">
        <v>17</v>
      </c>
      <c r="D410" t="s">
        <v>41</v>
      </c>
      <c r="E410">
        <v>40</v>
      </c>
      <c r="F410" t="s">
        <v>42</v>
      </c>
      <c r="G410" t="s">
        <v>43</v>
      </c>
      <c r="H410" t="s">
        <v>86</v>
      </c>
      <c r="I410" t="s">
        <v>61</v>
      </c>
      <c r="J410" s="1">
        <v>45754</v>
      </c>
      <c r="K410">
        <v>97</v>
      </c>
      <c r="L410" t="b">
        <v>0</v>
      </c>
      <c r="M410" t="b">
        <v>1</v>
      </c>
      <c r="N410" t="b">
        <v>0</v>
      </c>
    </row>
    <row r="411" spans="1:14" x14ac:dyDescent="0.3">
      <c r="A411" t="s">
        <v>493</v>
      </c>
      <c r="B411" s="1">
        <v>45777</v>
      </c>
      <c r="C411" t="s">
        <v>17</v>
      </c>
      <c r="D411" t="s">
        <v>41</v>
      </c>
      <c r="E411">
        <v>474</v>
      </c>
      <c r="F411" t="s">
        <v>42</v>
      </c>
      <c r="G411" t="s">
        <v>43</v>
      </c>
      <c r="H411" t="s">
        <v>156</v>
      </c>
      <c r="I411" t="s">
        <v>109</v>
      </c>
      <c r="J411" s="1">
        <v>45728</v>
      </c>
      <c r="K411">
        <v>71</v>
      </c>
      <c r="L411" t="b">
        <v>0</v>
      </c>
      <c r="M411" t="b">
        <v>1</v>
      </c>
      <c r="N411" t="b">
        <v>0</v>
      </c>
    </row>
    <row r="412" spans="1:14" x14ac:dyDescent="0.3">
      <c r="A412" t="s">
        <v>494</v>
      </c>
      <c r="B412" s="1">
        <v>45685</v>
      </c>
      <c r="C412" t="s">
        <v>16</v>
      </c>
      <c r="D412" t="s">
        <v>41</v>
      </c>
      <c r="E412">
        <v>300</v>
      </c>
      <c r="F412" t="s">
        <v>42</v>
      </c>
      <c r="G412" t="s">
        <v>43</v>
      </c>
      <c r="H412" t="s">
        <v>139</v>
      </c>
      <c r="I412" t="s">
        <v>94</v>
      </c>
      <c r="J412" s="1">
        <v>45798</v>
      </c>
      <c r="K412">
        <v>141</v>
      </c>
      <c r="L412" t="b">
        <v>0</v>
      </c>
      <c r="M412" t="b">
        <v>1</v>
      </c>
      <c r="N412" t="b">
        <v>0</v>
      </c>
    </row>
    <row r="413" spans="1:14" x14ac:dyDescent="0.3">
      <c r="A413" t="s">
        <v>495</v>
      </c>
      <c r="B413" s="1">
        <v>45789</v>
      </c>
      <c r="C413" t="s">
        <v>18</v>
      </c>
      <c r="D413" t="s">
        <v>41</v>
      </c>
      <c r="E413">
        <v>949</v>
      </c>
      <c r="F413" t="s">
        <v>42</v>
      </c>
      <c r="G413" t="s">
        <v>43</v>
      </c>
      <c r="H413" t="s">
        <v>72</v>
      </c>
      <c r="I413" t="s">
        <v>56</v>
      </c>
      <c r="J413" s="1">
        <v>45695</v>
      </c>
      <c r="K413">
        <v>38</v>
      </c>
      <c r="L413" t="b">
        <v>0</v>
      </c>
      <c r="M413" t="b">
        <v>1</v>
      </c>
      <c r="N413" t="b">
        <v>0</v>
      </c>
    </row>
    <row r="414" spans="1:14" x14ac:dyDescent="0.3">
      <c r="A414" t="s">
        <v>496</v>
      </c>
      <c r="B414" s="1">
        <v>45832</v>
      </c>
      <c r="C414" t="s">
        <v>17</v>
      </c>
      <c r="D414" t="s">
        <v>49</v>
      </c>
      <c r="E414">
        <v>82</v>
      </c>
      <c r="F414" t="s">
        <v>42</v>
      </c>
      <c r="G414" t="s">
        <v>43</v>
      </c>
      <c r="H414" t="s">
        <v>64</v>
      </c>
      <c r="I414" t="s">
        <v>53</v>
      </c>
      <c r="J414" s="1">
        <v>45792</v>
      </c>
      <c r="K414">
        <v>135</v>
      </c>
      <c r="L414" t="b">
        <v>0</v>
      </c>
      <c r="M414" t="b">
        <v>1</v>
      </c>
      <c r="N414" t="b">
        <v>0</v>
      </c>
    </row>
    <row r="415" spans="1:14" x14ac:dyDescent="0.3">
      <c r="A415" t="s">
        <v>497</v>
      </c>
      <c r="B415" s="1">
        <v>45737</v>
      </c>
      <c r="C415" t="s">
        <v>17</v>
      </c>
      <c r="D415" t="s">
        <v>41</v>
      </c>
      <c r="E415">
        <v>284</v>
      </c>
      <c r="F415" t="s">
        <v>42</v>
      </c>
      <c r="G415" t="s">
        <v>43</v>
      </c>
      <c r="H415" t="s">
        <v>133</v>
      </c>
      <c r="I415" t="s">
        <v>75</v>
      </c>
      <c r="J415" s="1">
        <v>45828</v>
      </c>
      <c r="K415">
        <v>171</v>
      </c>
      <c r="L415" t="b">
        <v>0</v>
      </c>
      <c r="M415" t="b">
        <v>1</v>
      </c>
      <c r="N415" t="b">
        <v>0</v>
      </c>
    </row>
    <row r="416" spans="1:14" x14ac:dyDescent="0.3">
      <c r="A416" t="s">
        <v>498</v>
      </c>
      <c r="B416" s="1">
        <v>45749</v>
      </c>
      <c r="C416" t="s">
        <v>17</v>
      </c>
      <c r="D416" t="s">
        <v>49</v>
      </c>
      <c r="E416">
        <v>787</v>
      </c>
      <c r="F416" t="s">
        <v>42</v>
      </c>
      <c r="G416" t="s">
        <v>43</v>
      </c>
      <c r="H416" t="s">
        <v>52</v>
      </c>
      <c r="I416" t="s">
        <v>56</v>
      </c>
      <c r="J416" s="1">
        <v>45714</v>
      </c>
      <c r="K416">
        <v>57</v>
      </c>
      <c r="L416" t="b">
        <v>0</v>
      </c>
      <c r="M416" t="b">
        <v>1</v>
      </c>
      <c r="N416" t="b">
        <v>0</v>
      </c>
    </row>
    <row r="417" spans="1:14" x14ac:dyDescent="0.3">
      <c r="A417" t="s">
        <v>499</v>
      </c>
      <c r="B417" s="1">
        <v>45702</v>
      </c>
      <c r="C417" t="s">
        <v>23</v>
      </c>
      <c r="D417" t="s">
        <v>49</v>
      </c>
      <c r="E417">
        <v>922</v>
      </c>
      <c r="F417" t="s">
        <v>42</v>
      </c>
      <c r="G417" t="s">
        <v>43</v>
      </c>
      <c r="H417" t="s">
        <v>77</v>
      </c>
      <c r="I417" t="s">
        <v>94</v>
      </c>
      <c r="J417" s="1">
        <v>45758</v>
      </c>
      <c r="K417">
        <v>101</v>
      </c>
      <c r="L417" t="b">
        <v>0</v>
      </c>
      <c r="M417" t="b">
        <v>1</v>
      </c>
      <c r="N417" t="b">
        <v>0</v>
      </c>
    </row>
    <row r="418" spans="1:14" x14ac:dyDescent="0.3">
      <c r="A418" t="s">
        <v>500</v>
      </c>
      <c r="B418" s="1">
        <v>45813</v>
      </c>
      <c r="C418" t="s">
        <v>21</v>
      </c>
      <c r="D418" t="s">
        <v>41</v>
      </c>
      <c r="E418">
        <v>665</v>
      </c>
      <c r="F418" t="s">
        <v>42</v>
      </c>
      <c r="G418" t="s">
        <v>43</v>
      </c>
      <c r="H418" t="s">
        <v>82</v>
      </c>
      <c r="I418" t="s">
        <v>61</v>
      </c>
      <c r="J418" s="1">
        <v>45699</v>
      </c>
      <c r="K418">
        <v>42</v>
      </c>
      <c r="L418" t="b">
        <v>0</v>
      </c>
      <c r="M418" t="b">
        <v>1</v>
      </c>
      <c r="N418" t="b">
        <v>0</v>
      </c>
    </row>
    <row r="419" spans="1:14" x14ac:dyDescent="0.3">
      <c r="A419" t="s">
        <v>501</v>
      </c>
      <c r="B419" s="1">
        <v>45740</v>
      </c>
      <c r="C419" t="s">
        <v>20</v>
      </c>
      <c r="D419" t="s">
        <v>49</v>
      </c>
      <c r="E419">
        <v>186</v>
      </c>
      <c r="F419" t="s">
        <v>42</v>
      </c>
      <c r="G419" t="s">
        <v>43</v>
      </c>
      <c r="H419" t="s">
        <v>133</v>
      </c>
      <c r="I419" t="s">
        <v>88</v>
      </c>
      <c r="J419" s="1">
        <v>45686</v>
      </c>
      <c r="K419">
        <v>29</v>
      </c>
      <c r="L419" t="b">
        <v>0</v>
      </c>
      <c r="M419" t="b">
        <v>1</v>
      </c>
      <c r="N419" t="b">
        <v>0</v>
      </c>
    </row>
    <row r="420" spans="1:14" x14ac:dyDescent="0.3">
      <c r="A420" t="s">
        <v>502</v>
      </c>
      <c r="B420" s="1">
        <v>45699</v>
      </c>
      <c r="C420" t="s">
        <v>21</v>
      </c>
      <c r="D420" t="s">
        <v>49</v>
      </c>
      <c r="E420">
        <v>964</v>
      </c>
      <c r="F420" t="s">
        <v>42</v>
      </c>
      <c r="G420" t="s">
        <v>43</v>
      </c>
      <c r="H420" t="s">
        <v>121</v>
      </c>
      <c r="I420" t="s">
        <v>88</v>
      </c>
      <c r="J420" s="1">
        <v>45665</v>
      </c>
      <c r="K420">
        <v>8</v>
      </c>
      <c r="L420" t="b">
        <v>0</v>
      </c>
      <c r="M420" t="b">
        <v>1</v>
      </c>
      <c r="N420" t="b">
        <v>0</v>
      </c>
    </row>
    <row r="421" spans="1:14" x14ac:dyDescent="0.3">
      <c r="A421" t="s">
        <v>503</v>
      </c>
      <c r="B421" s="1">
        <v>45762</v>
      </c>
      <c r="C421" t="s">
        <v>22</v>
      </c>
      <c r="D421" t="s">
        <v>49</v>
      </c>
      <c r="E421">
        <v>166</v>
      </c>
      <c r="F421" t="s">
        <v>42</v>
      </c>
      <c r="G421" t="s">
        <v>43</v>
      </c>
      <c r="H421" t="s">
        <v>70</v>
      </c>
      <c r="I421" t="s">
        <v>67</v>
      </c>
      <c r="J421" s="1">
        <v>45747</v>
      </c>
      <c r="K421">
        <v>90</v>
      </c>
      <c r="L421" t="b">
        <v>0</v>
      </c>
      <c r="M421" t="b">
        <v>1</v>
      </c>
      <c r="N421" t="b">
        <v>0</v>
      </c>
    </row>
    <row r="422" spans="1:14" x14ac:dyDescent="0.3">
      <c r="A422" t="s">
        <v>504</v>
      </c>
      <c r="B422" s="1">
        <v>45749</v>
      </c>
      <c r="C422" t="s">
        <v>21</v>
      </c>
      <c r="D422" t="s">
        <v>41</v>
      </c>
      <c r="E422">
        <v>671</v>
      </c>
      <c r="F422" t="s">
        <v>42</v>
      </c>
      <c r="G422" t="s">
        <v>43</v>
      </c>
      <c r="H422" t="s">
        <v>162</v>
      </c>
      <c r="I422" t="s">
        <v>61</v>
      </c>
      <c r="J422" s="1">
        <v>45707</v>
      </c>
      <c r="K422">
        <v>50</v>
      </c>
      <c r="L422" t="b">
        <v>0</v>
      </c>
      <c r="M422" t="b">
        <v>1</v>
      </c>
      <c r="N422" t="b">
        <v>0</v>
      </c>
    </row>
    <row r="423" spans="1:14" x14ac:dyDescent="0.3">
      <c r="A423" t="s">
        <v>505</v>
      </c>
      <c r="B423" s="1">
        <v>45742</v>
      </c>
      <c r="C423" t="s">
        <v>19</v>
      </c>
      <c r="D423" t="s">
        <v>41</v>
      </c>
      <c r="E423">
        <v>866</v>
      </c>
      <c r="F423" t="s">
        <v>42</v>
      </c>
      <c r="G423" t="s">
        <v>43</v>
      </c>
      <c r="H423" t="s">
        <v>82</v>
      </c>
      <c r="I423" t="s">
        <v>94</v>
      </c>
      <c r="J423" s="1">
        <v>45763</v>
      </c>
      <c r="K423">
        <v>106</v>
      </c>
      <c r="L423" t="b">
        <v>0</v>
      </c>
      <c r="M423" t="b">
        <v>1</v>
      </c>
      <c r="N423" t="b">
        <v>0</v>
      </c>
    </row>
    <row r="424" spans="1:14" x14ac:dyDescent="0.3">
      <c r="A424" t="s">
        <v>506</v>
      </c>
      <c r="B424" s="1">
        <v>45799</v>
      </c>
      <c r="C424" t="s">
        <v>22</v>
      </c>
      <c r="D424" t="s">
        <v>41</v>
      </c>
      <c r="E424">
        <v>319</v>
      </c>
      <c r="F424" t="s">
        <v>42</v>
      </c>
      <c r="G424" t="s">
        <v>43</v>
      </c>
      <c r="H424" t="s">
        <v>86</v>
      </c>
      <c r="I424" t="s">
        <v>75</v>
      </c>
      <c r="J424" s="1">
        <v>45670</v>
      </c>
      <c r="K424">
        <v>13</v>
      </c>
      <c r="L424" t="b">
        <v>0</v>
      </c>
      <c r="M424" t="b">
        <v>1</v>
      </c>
      <c r="N424" t="b">
        <v>0</v>
      </c>
    </row>
    <row r="425" spans="1:14" x14ac:dyDescent="0.3">
      <c r="A425" t="s">
        <v>507</v>
      </c>
      <c r="B425" s="1">
        <v>45748</v>
      </c>
      <c r="C425" t="s">
        <v>18</v>
      </c>
      <c r="D425" t="s">
        <v>41</v>
      </c>
      <c r="E425">
        <v>740</v>
      </c>
      <c r="F425" t="s">
        <v>42</v>
      </c>
      <c r="G425" t="s">
        <v>43</v>
      </c>
      <c r="H425" t="s">
        <v>84</v>
      </c>
      <c r="I425" t="s">
        <v>53</v>
      </c>
      <c r="J425" s="1">
        <v>45771</v>
      </c>
      <c r="K425">
        <v>114</v>
      </c>
      <c r="L425" t="b">
        <v>0</v>
      </c>
      <c r="M425" t="b">
        <v>1</v>
      </c>
      <c r="N425" t="b">
        <v>0</v>
      </c>
    </row>
    <row r="426" spans="1:14" x14ac:dyDescent="0.3">
      <c r="A426" t="s">
        <v>508</v>
      </c>
      <c r="B426" s="1">
        <v>45736</v>
      </c>
      <c r="C426" t="s">
        <v>21</v>
      </c>
      <c r="D426" t="s">
        <v>49</v>
      </c>
      <c r="E426">
        <v>385</v>
      </c>
      <c r="F426" t="s">
        <v>42</v>
      </c>
      <c r="G426" t="s">
        <v>43</v>
      </c>
      <c r="H426" t="s">
        <v>133</v>
      </c>
      <c r="I426" t="s">
        <v>61</v>
      </c>
      <c r="J426" s="1">
        <v>45737</v>
      </c>
      <c r="K426">
        <v>80</v>
      </c>
      <c r="L426" t="b">
        <v>0</v>
      </c>
      <c r="M426" t="b">
        <v>1</v>
      </c>
      <c r="N426" t="b">
        <v>0</v>
      </c>
    </row>
    <row r="427" spans="1:14" x14ac:dyDescent="0.3">
      <c r="A427" t="s">
        <v>509</v>
      </c>
      <c r="B427" s="1">
        <v>45827</v>
      </c>
      <c r="C427" t="s">
        <v>21</v>
      </c>
      <c r="D427" t="s">
        <v>41</v>
      </c>
      <c r="E427">
        <v>50</v>
      </c>
      <c r="F427" t="s">
        <v>42</v>
      </c>
      <c r="G427" t="s">
        <v>43</v>
      </c>
      <c r="H427" t="s">
        <v>44</v>
      </c>
      <c r="I427" t="s">
        <v>94</v>
      </c>
      <c r="J427" s="1">
        <v>45681</v>
      </c>
      <c r="K427">
        <v>24</v>
      </c>
      <c r="L427" t="b">
        <v>0</v>
      </c>
      <c r="M427" t="b">
        <v>1</v>
      </c>
      <c r="N427" t="b">
        <v>0</v>
      </c>
    </row>
    <row r="428" spans="1:14" x14ac:dyDescent="0.3">
      <c r="A428" t="s">
        <v>510</v>
      </c>
      <c r="B428" s="1">
        <v>45728</v>
      </c>
      <c r="C428" t="s">
        <v>18</v>
      </c>
      <c r="D428" t="s">
        <v>41</v>
      </c>
      <c r="E428">
        <v>841</v>
      </c>
      <c r="F428" t="s">
        <v>42</v>
      </c>
      <c r="G428" t="s">
        <v>43</v>
      </c>
      <c r="H428" t="s">
        <v>50</v>
      </c>
      <c r="I428" t="s">
        <v>56</v>
      </c>
      <c r="J428" s="1">
        <v>45700</v>
      </c>
      <c r="K428">
        <v>43</v>
      </c>
      <c r="L428" t="b">
        <v>0</v>
      </c>
      <c r="M428" t="b">
        <v>1</v>
      </c>
      <c r="N428" t="b">
        <v>0</v>
      </c>
    </row>
    <row r="429" spans="1:14" x14ac:dyDescent="0.3">
      <c r="A429" t="s">
        <v>511</v>
      </c>
      <c r="B429" s="1">
        <v>45719</v>
      </c>
      <c r="C429" t="s">
        <v>17</v>
      </c>
      <c r="D429" t="s">
        <v>49</v>
      </c>
      <c r="E429">
        <v>631</v>
      </c>
      <c r="F429" t="s">
        <v>42</v>
      </c>
      <c r="G429" t="s">
        <v>43</v>
      </c>
      <c r="H429" t="s">
        <v>98</v>
      </c>
      <c r="I429" t="s">
        <v>53</v>
      </c>
      <c r="J429" s="1">
        <v>45728</v>
      </c>
      <c r="K429">
        <v>71</v>
      </c>
      <c r="L429" t="b">
        <v>0</v>
      </c>
      <c r="M429" t="b">
        <v>1</v>
      </c>
      <c r="N429" t="b">
        <v>0</v>
      </c>
    </row>
    <row r="430" spans="1:14" x14ac:dyDescent="0.3">
      <c r="A430" t="s">
        <v>512</v>
      </c>
      <c r="B430" s="1">
        <v>45797</v>
      </c>
      <c r="C430" t="s">
        <v>16</v>
      </c>
      <c r="D430" t="s">
        <v>41</v>
      </c>
      <c r="E430">
        <v>157</v>
      </c>
      <c r="F430" t="s">
        <v>42</v>
      </c>
      <c r="G430" t="s">
        <v>43</v>
      </c>
      <c r="H430" t="s">
        <v>149</v>
      </c>
      <c r="I430" t="s">
        <v>56</v>
      </c>
      <c r="J430" s="1">
        <v>45748</v>
      </c>
      <c r="K430">
        <v>91</v>
      </c>
      <c r="L430" t="b">
        <v>0</v>
      </c>
      <c r="M430" t="b">
        <v>1</v>
      </c>
      <c r="N430" t="b">
        <v>0</v>
      </c>
    </row>
    <row r="431" spans="1:14" x14ac:dyDescent="0.3">
      <c r="A431" t="s">
        <v>513</v>
      </c>
      <c r="B431" s="1">
        <v>45775</v>
      </c>
      <c r="C431" t="s">
        <v>22</v>
      </c>
      <c r="D431" t="s">
        <v>41</v>
      </c>
      <c r="E431">
        <v>546</v>
      </c>
      <c r="F431" t="s">
        <v>42</v>
      </c>
      <c r="G431" t="s">
        <v>43</v>
      </c>
      <c r="H431" t="s">
        <v>156</v>
      </c>
      <c r="I431" t="s">
        <v>94</v>
      </c>
      <c r="J431" s="1">
        <v>45716</v>
      </c>
      <c r="K431">
        <v>59</v>
      </c>
      <c r="L431" t="b">
        <v>0</v>
      </c>
      <c r="M431" t="b">
        <v>1</v>
      </c>
      <c r="N431" t="b">
        <v>0</v>
      </c>
    </row>
    <row r="432" spans="1:14" x14ac:dyDescent="0.3">
      <c r="A432" t="s">
        <v>514</v>
      </c>
      <c r="B432" s="1">
        <v>45727</v>
      </c>
      <c r="C432" t="s">
        <v>22</v>
      </c>
      <c r="D432" t="s">
        <v>41</v>
      </c>
      <c r="E432">
        <v>711</v>
      </c>
      <c r="F432" t="s">
        <v>42</v>
      </c>
      <c r="G432" t="s">
        <v>43</v>
      </c>
      <c r="H432" t="s">
        <v>44</v>
      </c>
      <c r="I432" t="s">
        <v>75</v>
      </c>
      <c r="J432" s="1">
        <v>45824</v>
      </c>
      <c r="K432">
        <v>167</v>
      </c>
      <c r="L432" t="b">
        <v>0</v>
      </c>
      <c r="M432" t="b">
        <v>1</v>
      </c>
      <c r="N432" t="b">
        <v>0</v>
      </c>
    </row>
    <row r="433" spans="1:14" x14ac:dyDescent="0.3">
      <c r="A433" t="s">
        <v>515</v>
      </c>
      <c r="B433" s="1">
        <v>45757</v>
      </c>
      <c r="C433" t="s">
        <v>23</v>
      </c>
      <c r="D433" t="s">
        <v>49</v>
      </c>
      <c r="E433">
        <v>846</v>
      </c>
      <c r="F433" t="s">
        <v>42</v>
      </c>
      <c r="G433" t="s">
        <v>43</v>
      </c>
      <c r="H433" t="s">
        <v>79</v>
      </c>
      <c r="I433" t="s">
        <v>53</v>
      </c>
      <c r="J433" s="1">
        <v>45793</v>
      </c>
      <c r="K433">
        <v>136</v>
      </c>
      <c r="L433" t="b">
        <v>0</v>
      </c>
      <c r="M433" t="b">
        <v>1</v>
      </c>
      <c r="N433" t="b">
        <v>0</v>
      </c>
    </row>
    <row r="434" spans="1:14" x14ac:dyDescent="0.3">
      <c r="A434" t="s">
        <v>516</v>
      </c>
      <c r="B434" s="1">
        <v>45789</v>
      </c>
      <c r="C434" t="s">
        <v>16</v>
      </c>
      <c r="D434" t="s">
        <v>41</v>
      </c>
      <c r="E434">
        <v>443</v>
      </c>
      <c r="F434" t="s">
        <v>42</v>
      </c>
      <c r="G434" t="s">
        <v>43</v>
      </c>
      <c r="H434" t="s">
        <v>100</v>
      </c>
      <c r="I434" t="s">
        <v>88</v>
      </c>
      <c r="J434" s="1">
        <v>45749</v>
      </c>
      <c r="K434">
        <v>92</v>
      </c>
      <c r="L434" t="b">
        <v>0</v>
      </c>
      <c r="M434" t="b">
        <v>1</v>
      </c>
      <c r="N434" t="b">
        <v>0</v>
      </c>
    </row>
    <row r="435" spans="1:14" x14ac:dyDescent="0.3">
      <c r="A435" t="s">
        <v>517</v>
      </c>
      <c r="B435" s="1">
        <v>45677</v>
      </c>
      <c r="C435" t="s">
        <v>19</v>
      </c>
      <c r="D435" t="s">
        <v>49</v>
      </c>
      <c r="E435">
        <v>230</v>
      </c>
      <c r="F435" t="s">
        <v>42</v>
      </c>
      <c r="G435" t="s">
        <v>43</v>
      </c>
      <c r="H435" t="s">
        <v>86</v>
      </c>
      <c r="I435" t="s">
        <v>56</v>
      </c>
      <c r="J435" s="1">
        <v>45786</v>
      </c>
      <c r="K435">
        <v>129</v>
      </c>
      <c r="L435" t="b">
        <v>0</v>
      </c>
      <c r="M435" t="b">
        <v>1</v>
      </c>
      <c r="N435" t="b">
        <v>0</v>
      </c>
    </row>
    <row r="436" spans="1:14" x14ac:dyDescent="0.3">
      <c r="A436" t="s">
        <v>518</v>
      </c>
      <c r="B436" s="1">
        <v>45796</v>
      </c>
      <c r="C436" t="s">
        <v>16</v>
      </c>
      <c r="D436" t="s">
        <v>49</v>
      </c>
      <c r="E436">
        <v>736</v>
      </c>
      <c r="F436" t="s">
        <v>42</v>
      </c>
      <c r="G436" t="s">
        <v>43</v>
      </c>
      <c r="H436" t="s">
        <v>58</v>
      </c>
      <c r="I436" t="s">
        <v>75</v>
      </c>
      <c r="J436" s="1">
        <v>45671</v>
      </c>
      <c r="K436">
        <v>14</v>
      </c>
      <c r="L436" t="b">
        <v>0</v>
      </c>
      <c r="M436" t="b">
        <v>1</v>
      </c>
      <c r="N436" t="b">
        <v>0</v>
      </c>
    </row>
    <row r="437" spans="1:14" x14ac:dyDescent="0.3">
      <c r="A437" t="s">
        <v>519</v>
      </c>
      <c r="B437" s="1">
        <v>45835</v>
      </c>
      <c r="C437" t="s">
        <v>18</v>
      </c>
      <c r="D437" t="s">
        <v>49</v>
      </c>
      <c r="E437">
        <v>584</v>
      </c>
      <c r="F437" t="s">
        <v>42</v>
      </c>
      <c r="G437" t="s">
        <v>43</v>
      </c>
      <c r="H437" t="s">
        <v>82</v>
      </c>
      <c r="I437" t="s">
        <v>73</v>
      </c>
      <c r="J437" s="1">
        <v>45734</v>
      </c>
      <c r="K437">
        <v>77</v>
      </c>
      <c r="L437" t="b">
        <v>0</v>
      </c>
      <c r="M437" t="b">
        <v>1</v>
      </c>
      <c r="N437" t="b">
        <v>0</v>
      </c>
    </row>
    <row r="438" spans="1:14" x14ac:dyDescent="0.3">
      <c r="A438" t="s">
        <v>520</v>
      </c>
      <c r="B438" s="1">
        <v>45819</v>
      </c>
      <c r="C438" t="s">
        <v>17</v>
      </c>
      <c r="D438" t="s">
        <v>49</v>
      </c>
      <c r="E438">
        <v>728</v>
      </c>
      <c r="F438" t="s">
        <v>42</v>
      </c>
      <c r="G438" t="s">
        <v>43</v>
      </c>
      <c r="H438" t="s">
        <v>79</v>
      </c>
      <c r="I438" t="s">
        <v>88</v>
      </c>
      <c r="J438" s="1">
        <v>45831</v>
      </c>
      <c r="K438">
        <v>174</v>
      </c>
      <c r="L438" t="b">
        <v>0</v>
      </c>
      <c r="M438" t="b">
        <v>1</v>
      </c>
      <c r="N438" t="b">
        <v>0</v>
      </c>
    </row>
    <row r="439" spans="1:14" x14ac:dyDescent="0.3">
      <c r="A439" t="s">
        <v>521</v>
      </c>
      <c r="B439" s="1">
        <v>45714</v>
      </c>
      <c r="C439" t="s">
        <v>17</v>
      </c>
      <c r="D439" t="s">
        <v>49</v>
      </c>
      <c r="E439">
        <v>420</v>
      </c>
      <c r="F439" t="s">
        <v>42</v>
      </c>
      <c r="G439" t="s">
        <v>43</v>
      </c>
      <c r="H439" t="s">
        <v>98</v>
      </c>
      <c r="I439" t="s">
        <v>73</v>
      </c>
      <c r="J439" s="1">
        <v>45695</v>
      </c>
      <c r="K439">
        <v>38</v>
      </c>
      <c r="L439" t="b">
        <v>0</v>
      </c>
      <c r="M439" t="b">
        <v>1</v>
      </c>
      <c r="N439" t="b">
        <v>0</v>
      </c>
    </row>
    <row r="440" spans="1:14" x14ac:dyDescent="0.3">
      <c r="A440" t="s">
        <v>522</v>
      </c>
      <c r="B440" s="1">
        <v>45744</v>
      </c>
      <c r="C440" t="s">
        <v>20</v>
      </c>
      <c r="D440" t="s">
        <v>41</v>
      </c>
      <c r="E440">
        <v>238</v>
      </c>
      <c r="F440" t="s">
        <v>42</v>
      </c>
      <c r="G440" t="s">
        <v>43</v>
      </c>
      <c r="H440" t="s">
        <v>77</v>
      </c>
      <c r="I440" t="s">
        <v>75</v>
      </c>
      <c r="J440" s="1">
        <v>45700</v>
      </c>
      <c r="K440">
        <v>43</v>
      </c>
      <c r="L440" t="b">
        <v>0</v>
      </c>
      <c r="M440" t="b">
        <v>1</v>
      </c>
      <c r="N440" t="b">
        <v>0</v>
      </c>
    </row>
    <row r="441" spans="1:14" x14ac:dyDescent="0.3">
      <c r="A441" t="s">
        <v>523</v>
      </c>
      <c r="B441" s="1">
        <v>45685</v>
      </c>
      <c r="C441" t="s">
        <v>20</v>
      </c>
      <c r="D441" t="s">
        <v>49</v>
      </c>
      <c r="E441">
        <v>344</v>
      </c>
      <c r="F441" t="s">
        <v>42</v>
      </c>
      <c r="G441" t="s">
        <v>43</v>
      </c>
      <c r="H441" t="s">
        <v>162</v>
      </c>
      <c r="I441" t="s">
        <v>53</v>
      </c>
      <c r="J441" s="1">
        <v>45713</v>
      </c>
      <c r="K441">
        <v>56</v>
      </c>
      <c r="L441" t="b">
        <v>0</v>
      </c>
      <c r="M441" t="b">
        <v>1</v>
      </c>
      <c r="N441" t="b">
        <v>0</v>
      </c>
    </row>
    <row r="442" spans="1:14" x14ac:dyDescent="0.3">
      <c r="A442" t="s">
        <v>524</v>
      </c>
      <c r="B442" s="1">
        <v>45712</v>
      </c>
      <c r="C442" t="s">
        <v>19</v>
      </c>
      <c r="D442" t="s">
        <v>49</v>
      </c>
      <c r="E442">
        <v>677</v>
      </c>
      <c r="F442" t="s">
        <v>42</v>
      </c>
      <c r="G442" t="s">
        <v>43</v>
      </c>
      <c r="H442" t="s">
        <v>133</v>
      </c>
      <c r="I442" t="s">
        <v>94</v>
      </c>
      <c r="J442" s="1">
        <v>45741</v>
      </c>
      <c r="K442">
        <v>84</v>
      </c>
      <c r="L442" t="b">
        <v>0</v>
      </c>
      <c r="M442" t="b">
        <v>1</v>
      </c>
      <c r="N442" t="b">
        <v>0</v>
      </c>
    </row>
    <row r="443" spans="1:14" x14ac:dyDescent="0.3">
      <c r="A443" t="s">
        <v>525</v>
      </c>
      <c r="B443" s="1">
        <v>45805</v>
      </c>
      <c r="C443" t="s">
        <v>23</v>
      </c>
      <c r="D443" t="s">
        <v>49</v>
      </c>
      <c r="E443">
        <v>390</v>
      </c>
      <c r="F443" t="s">
        <v>42</v>
      </c>
      <c r="G443" t="s">
        <v>43</v>
      </c>
      <c r="H443" t="s">
        <v>64</v>
      </c>
      <c r="I443" t="s">
        <v>56</v>
      </c>
      <c r="J443" s="1">
        <v>45835</v>
      </c>
      <c r="K443">
        <v>178</v>
      </c>
      <c r="L443" t="b">
        <v>0</v>
      </c>
      <c r="M443" t="b">
        <v>1</v>
      </c>
      <c r="N443" t="b">
        <v>0</v>
      </c>
    </row>
    <row r="444" spans="1:14" x14ac:dyDescent="0.3">
      <c r="A444" t="s">
        <v>526</v>
      </c>
      <c r="B444" s="1">
        <v>45679</v>
      </c>
      <c r="C444" t="s">
        <v>18</v>
      </c>
      <c r="D444" t="s">
        <v>41</v>
      </c>
      <c r="E444">
        <v>287</v>
      </c>
      <c r="F444" t="s">
        <v>42</v>
      </c>
      <c r="G444" t="s">
        <v>43</v>
      </c>
      <c r="H444" t="s">
        <v>139</v>
      </c>
      <c r="I444" t="s">
        <v>75</v>
      </c>
      <c r="J444" s="1">
        <v>45800</v>
      </c>
      <c r="K444">
        <v>143</v>
      </c>
      <c r="L444" t="b">
        <v>0</v>
      </c>
      <c r="M444" t="b">
        <v>1</v>
      </c>
      <c r="N444" t="b">
        <v>0</v>
      </c>
    </row>
    <row r="445" spans="1:14" x14ac:dyDescent="0.3">
      <c r="A445" t="s">
        <v>527</v>
      </c>
      <c r="B445" s="1">
        <v>45800</v>
      </c>
      <c r="C445" t="s">
        <v>16</v>
      </c>
      <c r="D445" t="s">
        <v>49</v>
      </c>
      <c r="E445">
        <v>928</v>
      </c>
      <c r="F445" t="s">
        <v>42</v>
      </c>
      <c r="G445" t="s">
        <v>43</v>
      </c>
      <c r="H445" t="s">
        <v>66</v>
      </c>
      <c r="I445" t="s">
        <v>73</v>
      </c>
      <c r="J445" s="1">
        <v>45835</v>
      </c>
      <c r="K445">
        <v>178</v>
      </c>
      <c r="L445" t="b">
        <v>0</v>
      </c>
      <c r="M445" t="b">
        <v>1</v>
      </c>
      <c r="N445" t="b">
        <v>0</v>
      </c>
    </row>
    <row r="446" spans="1:14" x14ac:dyDescent="0.3">
      <c r="A446" t="s">
        <v>528</v>
      </c>
      <c r="B446" s="1">
        <v>45700</v>
      </c>
      <c r="C446" t="s">
        <v>17</v>
      </c>
      <c r="D446" t="s">
        <v>49</v>
      </c>
      <c r="E446">
        <v>848</v>
      </c>
      <c r="F446" t="s">
        <v>42</v>
      </c>
      <c r="G446" t="s">
        <v>43</v>
      </c>
      <c r="H446" t="s">
        <v>60</v>
      </c>
      <c r="I446" t="s">
        <v>109</v>
      </c>
      <c r="J446" s="1">
        <v>45680</v>
      </c>
      <c r="K446">
        <v>23</v>
      </c>
      <c r="L446" t="b">
        <v>0</v>
      </c>
      <c r="M446" t="b">
        <v>1</v>
      </c>
      <c r="N446" t="b">
        <v>0</v>
      </c>
    </row>
    <row r="447" spans="1:14" x14ac:dyDescent="0.3">
      <c r="A447" t="s">
        <v>529</v>
      </c>
      <c r="B447" s="1">
        <v>45678</v>
      </c>
      <c r="C447" t="s">
        <v>20</v>
      </c>
      <c r="D447" t="s">
        <v>41</v>
      </c>
      <c r="E447">
        <v>897</v>
      </c>
      <c r="F447" t="s">
        <v>42</v>
      </c>
      <c r="G447" t="s">
        <v>43</v>
      </c>
      <c r="H447" t="s">
        <v>139</v>
      </c>
      <c r="I447" t="s">
        <v>75</v>
      </c>
      <c r="J447" s="1">
        <v>45826</v>
      </c>
      <c r="K447">
        <v>169</v>
      </c>
      <c r="L447" t="b">
        <v>0</v>
      </c>
      <c r="M447" t="b">
        <v>1</v>
      </c>
      <c r="N447" t="b">
        <v>0</v>
      </c>
    </row>
    <row r="448" spans="1:14" x14ac:dyDescent="0.3">
      <c r="A448" t="s">
        <v>530</v>
      </c>
      <c r="B448" s="1">
        <v>45772</v>
      </c>
      <c r="C448" t="s">
        <v>17</v>
      </c>
      <c r="D448" t="s">
        <v>49</v>
      </c>
      <c r="E448">
        <v>234</v>
      </c>
      <c r="F448" t="s">
        <v>42</v>
      </c>
      <c r="G448" t="s">
        <v>43</v>
      </c>
      <c r="H448" t="s">
        <v>44</v>
      </c>
      <c r="I448" t="s">
        <v>73</v>
      </c>
      <c r="J448" s="1">
        <v>45686</v>
      </c>
      <c r="K448">
        <v>29</v>
      </c>
      <c r="L448" t="b">
        <v>0</v>
      </c>
      <c r="M448" t="b">
        <v>1</v>
      </c>
      <c r="N448" t="b">
        <v>0</v>
      </c>
    </row>
    <row r="449" spans="1:14" x14ac:dyDescent="0.3">
      <c r="A449" t="s">
        <v>531</v>
      </c>
      <c r="B449" s="1">
        <v>45758</v>
      </c>
      <c r="C449" t="s">
        <v>22</v>
      </c>
      <c r="D449" t="s">
        <v>49</v>
      </c>
      <c r="E449">
        <v>878</v>
      </c>
      <c r="F449" t="s">
        <v>42</v>
      </c>
      <c r="G449" t="s">
        <v>43</v>
      </c>
      <c r="H449" t="s">
        <v>66</v>
      </c>
      <c r="I449" t="s">
        <v>109</v>
      </c>
      <c r="J449" s="1">
        <v>45679</v>
      </c>
      <c r="K449">
        <v>22</v>
      </c>
      <c r="L449" t="b">
        <v>0</v>
      </c>
      <c r="M449" t="b">
        <v>1</v>
      </c>
      <c r="N449" t="b">
        <v>0</v>
      </c>
    </row>
    <row r="450" spans="1:14" x14ac:dyDescent="0.3">
      <c r="A450" t="s">
        <v>532</v>
      </c>
      <c r="B450" s="1">
        <v>45758</v>
      </c>
      <c r="C450" t="s">
        <v>16</v>
      </c>
      <c r="D450" t="s">
        <v>41</v>
      </c>
      <c r="E450">
        <v>644</v>
      </c>
      <c r="F450" t="s">
        <v>42</v>
      </c>
      <c r="G450" t="s">
        <v>43</v>
      </c>
      <c r="H450" t="s">
        <v>156</v>
      </c>
      <c r="I450" t="s">
        <v>75</v>
      </c>
      <c r="J450" s="1">
        <v>45677</v>
      </c>
      <c r="K450">
        <v>20</v>
      </c>
      <c r="L450" t="b">
        <v>0</v>
      </c>
      <c r="M450" t="b">
        <v>1</v>
      </c>
      <c r="N450" t="b">
        <v>0</v>
      </c>
    </row>
    <row r="451" spans="1:14" x14ac:dyDescent="0.3">
      <c r="A451" t="s">
        <v>533</v>
      </c>
      <c r="B451" s="1">
        <v>45728</v>
      </c>
      <c r="C451" t="s">
        <v>22</v>
      </c>
      <c r="D451" t="s">
        <v>49</v>
      </c>
      <c r="E451">
        <v>796</v>
      </c>
      <c r="F451" t="s">
        <v>42</v>
      </c>
      <c r="G451" t="s">
        <v>43</v>
      </c>
      <c r="H451" t="s">
        <v>119</v>
      </c>
      <c r="I451" t="s">
        <v>61</v>
      </c>
      <c r="J451" s="1">
        <v>45736</v>
      </c>
      <c r="K451">
        <v>79</v>
      </c>
      <c r="L451" t="b">
        <v>0</v>
      </c>
      <c r="M451" t="b">
        <v>1</v>
      </c>
      <c r="N451" t="b">
        <v>0</v>
      </c>
    </row>
    <row r="452" spans="1:14" x14ac:dyDescent="0.3">
      <c r="A452" t="s">
        <v>534</v>
      </c>
      <c r="B452" s="1">
        <v>45825</v>
      </c>
      <c r="C452" t="s">
        <v>21</v>
      </c>
      <c r="D452" t="s">
        <v>41</v>
      </c>
      <c r="E452">
        <v>91</v>
      </c>
      <c r="F452" t="s">
        <v>42</v>
      </c>
      <c r="G452" t="s">
        <v>43</v>
      </c>
      <c r="H452" t="s">
        <v>82</v>
      </c>
      <c r="I452" t="s">
        <v>53</v>
      </c>
      <c r="J452" s="1">
        <v>45722</v>
      </c>
      <c r="K452">
        <v>65</v>
      </c>
      <c r="L452" t="b">
        <v>0</v>
      </c>
      <c r="M452" t="b">
        <v>1</v>
      </c>
      <c r="N452" t="b">
        <v>0</v>
      </c>
    </row>
    <row r="453" spans="1:14" x14ac:dyDescent="0.3">
      <c r="A453" t="s">
        <v>535</v>
      </c>
      <c r="B453" s="1">
        <v>45761</v>
      </c>
      <c r="C453" t="s">
        <v>21</v>
      </c>
      <c r="D453" t="s">
        <v>49</v>
      </c>
      <c r="E453">
        <v>418</v>
      </c>
      <c r="F453" t="s">
        <v>42</v>
      </c>
      <c r="G453" t="s">
        <v>43</v>
      </c>
      <c r="H453" t="s">
        <v>139</v>
      </c>
      <c r="I453" t="s">
        <v>94</v>
      </c>
      <c r="J453" s="1">
        <v>45755</v>
      </c>
      <c r="K453">
        <v>98</v>
      </c>
      <c r="L453" t="b">
        <v>0</v>
      </c>
      <c r="M453" t="b">
        <v>1</v>
      </c>
      <c r="N453" t="b">
        <v>0</v>
      </c>
    </row>
    <row r="454" spans="1:14" x14ac:dyDescent="0.3">
      <c r="A454" t="s">
        <v>536</v>
      </c>
      <c r="B454" s="1">
        <v>45693</v>
      </c>
      <c r="C454" t="s">
        <v>21</v>
      </c>
      <c r="D454" t="s">
        <v>49</v>
      </c>
      <c r="E454">
        <v>721</v>
      </c>
      <c r="F454" t="s">
        <v>42</v>
      </c>
      <c r="G454" t="s">
        <v>43</v>
      </c>
      <c r="H454" t="s">
        <v>82</v>
      </c>
      <c r="I454" t="s">
        <v>73</v>
      </c>
      <c r="J454" s="1">
        <v>45798</v>
      </c>
      <c r="K454">
        <v>141</v>
      </c>
      <c r="L454" t="b">
        <v>0</v>
      </c>
      <c r="M454" t="b">
        <v>1</v>
      </c>
      <c r="N454" t="b">
        <v>0</v>
      </c>
    </row>
    <row r="455" spans="1:14" x14ac:dyDescent="0.3">
      <c r="A455" t="s">
        <v>537</v>
      </c>
      <c r="B455" s="1">
        <v>45728</v>
      </c>
      <c r="C455" t="s">
        <v>21</v>
      </c>
      <c r="D455" t="s">
        <v>49</v>
      </c>
      <c r="E455">
        <v>280</v>
      </c>
      <c r="F455" t="s">
        <v>42</v>
      </c>
      <c r="G455" t="s">
        <v>43</v>
      </c>
      <c r="H455" t="s">
        <v>91</v>
      </c>
      <c r="I455" t="s">
        <v>56</v>
      </c>
      <c r="J455" s="1">
        <v>45720</v>
      </c>
      <c r="K455">
        <v>63</v>
      </c>
      <c r="L455" t="b">
        <v>0</v>
      </c>
      <c r="M455" t="b">
        <v>1</v>
      </c>
      <c r="N455" t="b">
        <v>0</v>
      </c>
    </row>
    <row r="456" spans="1:14" x14ac:dyDescent="0.3">
      <c r="A456" t="s">
        <v>538</v>
      </c>
      <c r="B456" s="1">
        <v>45800</v>
      </c>
      <c r="C456" t="s">
        <v>20</v>
      </c>
      <c r="D456" t="s">
        <v>41</v>
      </c>
      <c r="E456">
        <v>659</v>
      </c>
      <c r="F456" t="s">
        <v>42</v>
      </c>
      <c r="G456" t="s">
        <v>43</v>
      </c>
      <c r="H456" t="s">
        <v>156</v>
      </c>
      <c r="I456" t="s">
        <v>88</v>
      </c>
      <c r="J456" s="1">
        <v>45685</v>
      </c>
      <c r="K456">
        <v>28</v>
      </c>
      <c r="L456" t="b">
        <v>0</v>
      </c>
      <c r="M456" t="b">
        <v>1</v>
      </c>
      <c r="N456" t="b">
        <v>0</v>
      </c>
    </row>
    <row r="457" spans="1:14" x14ac:dyDescent="0.3">
      <c r="A457" t="s">
        <v>539</v>
      </c>
      <c r="B457" s="1">
        <v>45688</v>
      </c>
      <c r="C457" t="s">
        <v>22</v>
      </c>
      <c r="D457" t="s">
        <v>41</v>
      </c>
      <c r="E457">
        <v>569</v>
      </c>
      <c r="F457" t="s">
        <v>42</v>
      </c>
      <c r="G457" t="s">
        <v>43</v>
      </c>
      <c r="H457" t="s">
        <v>86</v>
      </c>
      <c r="I457" t="s">
        <v>94</v>
      </c>
      <c r="J457" s="1">
        <v>45817</v>
      </c>
      <c r="K457">
        <v>160</v>
      </c>
      <c r="L457" t="b">
        <v>0</v>
      </c>
      <c r="M457" t="b">
        <v>1</v>
      </c>
      <c r="N457" t="b">
        <v>0</v>
      </c>
    </row>
    <row r="458" spans="1:14" x14ac:dyDescent="0.3">
      <c r="A458" t="s">
        <v>540</v>
      </c>
      <c r="B458" s="1">
        <v>45754</v>
      </c>
      <c r="C458" t="s">
        <v>19</v>
      </c>
      <c r="D458" t="s">
        <v>41</v>
      </c>
      <c r="E458">
        <v>834</v>
      </c>
      <c r="F458" t="s">
        <v>42</v>
      </c>
      <c r="G458" t="s">
        <v>43</v>
      </c>
      <c r="H458" t="s">
        <v>50</v>
      </c>
      <c r="I458" t="s">
        <v>56</v>
      </c>
      <c r="J458" s="1">
        <v>45744</v>
      </c>
      <c r="K458">
        <v>87</v>
      </c>
      <c r="L458" t="b">
        <v>0</v>
      </c>
      <c r="M458" t="b">
        <v>1</v>
      </c>
      <c r="N458" t="b">
        <v>0</v>
      </c>
    </row>
    <row r="459" spans="1:14" x14ac:dyDescent="0.3">
      <c r="A459" t="s">
        <v>541</v>
      </c>
      <c r="B459" s="1">
        <v>45691</v>
      </c>
      <c r="C459" t="s">
        <v>21</v>
      </c>
      <c r="D459" t="s">
        <v>41</v>
      </c>
      <c r="E459">
        <v>230</v>
      </c>
      <c r="F459" t="s">
        <v>42</v>
      </c>
      <c r="G459" t="s">
        <v>43</v>
      </c>
      <c r="H459" t="s">
        <v>47</v>
      </c>
      <c r="I459" t="s">
        <v>45</v>
      </c>
      <c r="J459" s="1">
        <v>45714</v>
      </c>
      <c r="K459">
        <v>57</v>
      </c>
      <c r="L459" t="b">
        <v>0</v>
      </c>
      <c r="M459" t="b">
        <v>1</v>
      </c>
      <c r="N459" t="b">
        <v>0</v>
      </c>
    </row>
    <row r="460" spans="1:14" x14ac:dyDescent="0.3">
      <c r="A460" t="s">
        <v>542</v>
      </c>
      <c r="B460" s="1">
        <v>45786</v>
      </c>
      <c r="C460" t="s">
        <v>16</v>
      </c>
      <c r="D460" t="s">
        <v>49</v>
      </c>
      <c r="E460">
        <v>624</v>
      </c>
      <c r="F460" t="s">
        <v>42</v>
      </c>
      <c r="G460" t="s">
        <v>43</v>
      </c>
      <c r="H460" t="s">
        <v>121</v>
      </c>
      <c r="I460" t="s">
        <v>67</v>
      </c>
      <c r="J460" s="1">
        <v>45727</v>
      </c>
      <c r="K460">
        <v>70</v>
      </c>
      <c r="L460" t="b">
        <v>0</v>
      </c>
      <c r="M460" t="b">
        <v>1</v>
      </c>
      <c r="N460" t="b">
        <v>0</v>
      </c>
    </row>
    <row r="461" spans="1:14" x14ac:dyDescent="0.3">
      <c r="A461" t="s">
        <v>543</v>
      </c>
      <c r="B461" s="1">
        <v>45677</v>
      </c>
      <c r="C461" t="s">
        <v>21</v>
      </c>
      <c r="D461" t="s">
        <v>41</v>
      </c>
      <c r="E461">
        <v>451</v>
      </c>
      <c r="F461" t="s">
        <v>42</v>
      </c>
      <c r="G461" t="s">
        <v>43</v>
      </c>
      <c r="H461" t="s">
        <v>103</v>
      </c>
      <c r="I461" t="s">
        <v>45</v>
      </c>
      <c r="J461" s="1">
        <v>45828</v>
      </c>
      <c r="K461">
        <v>171</v>
      </c>
      <c r="L461" t="b">
        <v>0</v>
      </c>
      <c r="M461" t="b">
        <v>1</v>
      </c>
      <c r="N461" t="b">
        <v>0</v>
      </c>
    </row>
    <row r="462" spans="1:14" x14ac:dyDescent="0.3">
      <c r="A462" t="s">
        <v>544</v>
      </c>
      <c r="B462" s="1">
        <v>45784</v>
      </c>
      <c r="C462" t="s">
        <v>16</v>
      </c>
      <c r="D462" t="s">
        <v>41</v>
      </c>
      <c r="E462">
        <v>176</v>
      </c>
      <c r="F462" t="s">
        <v>42</v>
      </c>
      <c r="G462" t="s">
        <v>43</v>
      </c>
      <c r="H462" t="s">
        <v>187</v>
      </c>
      <c r="I462" t="s">
        <v>88</v>
      </c>
      <c r="J462" s="1">
        <v>45784</v>
      </c>
      <c r="K462">
        <v>127</v>
      </c>
      <c r="L462" t="b">
        <v>0</v>
      </c>
      <c r="M462" t="b">
        <v>1</v>
      </c>
      <c r="N462" t="b">
        <v>0</v>
      </c>
    </row>
    <row r="463" spans="1:14" x14ac:dyDescent="0.3">
      <c r="A463" t="s">
        <v>545</v>
      </c>
      <c r="B463" s="1">
        <v>45811</v>
      </c>
      <c r="C463" t="s">
        <v>17</v>
      </c>
      <c r="D463" t="s">
        <v>41</v>
      </c>
      <c r="E463">
        <v>991</v>
      </c>
      <c r="F463" t="s">
        <v>42</v>
      </c>
      <c r="G463" t="s">
        <v>43</v>
      </c>
      <c r="H463" t="s">
        <v>119</v>
      </c>
      <c r="I463" t="s">
        <v>56</v>
      </c>
      <c r="J463" s="1">
        <v>45792</v>
      </c>
      <c r="K463">
        <v>135</v>
      </c>
      <c r="L463" t="b">
        <v>0</v>
      </c>
      <c r="M463" t="b">
        <v>1</v>
      </c>
      <c r="N463" t="b">
        <v>0</v>
      </c>
    </row>
    <row r="464" spans="1:14" x14ac:dyDescent="0.3">
      <c r="A464" t="s">
        <v>546</v>
      </c>
      <c r="B464" s="1">
        <v>45686</v>
      </c>
      <c r="C464" t="s">
        <v>18</v>
      </c>
      <c r="D464" t="s">
        <v>49</v>
      </c>
      <c r="E464">
        <v>150</v>
      </c>
      <c r="F464" t="s">
        <v>42</v>
      </c>
      <c r="G464" t="s">
        <v>43</v>
      </c>
      <c r="H464" t="s">
        <v>60</v>
      </c>
      <c r="I464" t="s">
        <v>67</v>
      </c>
      <c r="J464" s="1">
        <v>45820</v>
      </c>
      <c r="K464">
        <v>163</v>
      </c>
      <c r="L464" t="b">
        <v>0</v>
      </c>
      <c r="M464" t="b">
        <v>1</v>
      </c>
      <c r="N464" t="b">
        <v>0</v>
      </c>
    </row>
    <row r="465" spans="1:14" x14ac:dyDescent="0.3">
      <c r="A465" t="s">
        <v>547</v>
      </c>
      <c r="B465" s="1">
        <v>45708</v>
      </c>
      <c r="C465" t="s">
        <v>19</v>
      </c>
      <c r="D465" t="s">
        <v>49</v>
      </c>
      <c r="E465">
        <v>696</v>
      </c>
      <c r="F465" t="s">
        <v>42</v>
      </c>
      <c r="G465" t="s">
        <v>43</v>
      </c>
      <c r="H465" t="s">
        <v>72</v>
      </c>
      <c r="I465" t="s">
        <v>56</v>
      </c>
      <c r="J465" s="1">
        <v>45799</v>
      </c>
      <c r="K465">
        <v>142</v>
      </c>
      <c r="L465" t="b">
        <v>0</v>
      </c>
      <c r="M465" t="b">
        <v>1</v>
      </c>
      <c r="N465" t="b">
        <v>0</v>
      </c>
    </row>
    <row r="466" spans="1:14" x14ac:dyDescent="0.3">
      <c r="A466" t="s">
        <v>548</v>
      </c>
      <c r="B466" s="1">
        <v>45701</v>
      </c>
      <c r="C466" t="s">
        <v>18</v>
      </c>
      <c r="D466" t="s">
        <v>49</v>
      </c>
      <c r="E466">
        <v>235</v>
      </c>
      <c r="F466" t="s">
        <v>42</v>
      </c>
      <c r="G466" t="s">
        <v>43</v>
      </c>
      <c r="H466" t="s">
        <v>84</v>
      </c>
      <c r="I466" t="s">
        <v>61</v>
      </c>
      <c r="J466" s="1">
        <v>45762</v>
      </c>
      <c r="K466">
        <v>105</v>
      </c>
      <c r="L466" t="b">
        <v>0</v>
      </c>
      <c r="M466" t="b">
        <v>1</v>
      </c>
      <c r="N466" t="b">
        <v>0</v>
      </c>
    </row>
    <row r="467" spans="1:14" x14ac:dyDescent="0.3">
      <c r="A467" t="s">
        <v>549</v>
      </c>
      <c r="B467" s="1">
        <v>45709</v>
      </c>
      <c r="C467" t="s">
        <v>19</v>
      </c>
      <c r="D467" t="s">
        <v>49</v>
      </c>
      <c r="E467">
        <v>34</v>
      </c>
      <c r="F467" t="s">
        <v>42</v>
      </c>
      <c r="G467" t="s">
        <v>43</v>
      </c>
      <c r="H467" t="s">
        <v>86</v>
      </c>
      <c r="I467" t="s">
        <v>67</v>
      </c>
      <c r="J467" s="1">
        <v>45688</v>
      </c>
      <c r="K467">
        <v>31</v>
      </c>
      <c r="L467" t="b">
        <v>0</v>
      </c>
      <c r="M467" t="b">
        <v>1</v>
      </c>
      <c r="N467" t="b">
        <v>0</v>
      </c>
    </row>
    <row r="468" spans="1:14" x14ac:dyDescent="0.3">
      <c r="A468" t="s">
        <v>550</v>
      </c>
      <c r="B468" s="1">
        <v>45714</v>
      </c>
      <c r="C468" t="s">
        <v>18</v>
      </c>
      <c r="D468" t="s">
        <v>49</v>
      </c>
      <c r="E468">
        <v>167</v>
      </c>
      <c r="F468" t="s">
        <v>42</v>
      </c>
      <c r="G468" t="s">
        <v>43</v>
      </c>
      <c r="H468" t="s">
        <v>44</v>
      </c>
      <c r="I468" t="s">
        <v>109</v>
      </c>
      <c r="J468" s="1">
        <v>45670</v>
      </c>
      <c r="K468">
        <v>13</v>
      </c>
      <c r="L468" t="b">
        <v>0</v>
      </c>
      <c r="M468" t="b">
        <v>1</v>
      </c>
      <c r="N468" t="b">
        <v>0</v>
      </c>
    </row>
    <row r="469" spans="1:14" x14ac:dyDescent="0.3">
      <c r="A469" t="s">
        <v>551</v>
      </c>
      <c r="B469" s="1">
        <v>45726</v>
      </c>
      <c r="C469" t="s">
        <v>23</v>
      </c>
      <c r="D469" t="s">
        <v>41</v>
      </c>
      <c r="E469">
        <v>668</v>
      </c>
      <c r="F469" t="s">
        <v>42</v>
      </c>
      <c r="G469" t="s">
        <v>43</v>
      </c>
      <c r="H469" t="s">
        <v>79</v>
      </c>
      <c r="I469" t="s">
        <v>67</v>
      </c>
      <c r="J469" s="1">
        <v>45694</v>
      </c>
      <c r="K469">
        <v>37</v>
      </c>
      <c r="L469" t="b">
        <v>0</v>
      </c>
      <c r="M469" t="b">
        <v>1</v>
      </c>
      <c r="N469" t="b">
        <v>0</v>
      </c>
    </row>
    <row r="470" spans="1:14" x14ac:dyDescent="0.3">
      <c r="A470" t="s">
        <v>552</v>
      </c>
      <c r="B470" s="1">
        <v>45811</v>
      </c>
      <c r="C470" t="s">
        <v>21</v>
      </c>
      <c r="D470" t="s">
        <v>41</v>
      </c>
      <c r="E470">
        <v>429</v>
      </c>
      <c r="F470" t="s">
        <v>42</v>
      </c>
      <c r="G470" t="s">
        <v>43</v>
      </c>
      <c r="H470" t="s">
        <v>86</v>
      </c>
      <c r="I470" t="s">
        <v>73</v>
      </c>
      <c r="J470" s="1">
        <v>45800</v>
      </c>
      <c r="K470">
        <v>143</v>
      </c>
      <c r="L470" t="b">
        <v>0</v>
      </c>
      <c r="M470" t="b">
        <v>1</v>
      </c>
      <c r="N470" t="b">
        <v>0</v>
      </c>
    </row>
    <row r="471" spans="1:14" x14ac:dyDescent="0.3">
      <c r="A471" t="s">
        <v>553</v>
      </c>
      <c r="B471" s="1">
        <v>45708</v>
      </c>
      <c r="C471" t="s">
        <v>18</v>
      </c>
      <c r="D471" t="s">
        <v>49</v>
      </c>
      <c r="E471">
        <v>55</v>
      </c>
      <c r="F471" t="s">
        <v>42</v>
      </c>
      <c r="G471" t="s">
        <v>43</v>
      </c>
      <c r="H471" t="s">
        <v>98</v>
      </c>
      <c r="I471" t="s">
        <v>45</v>
      </c>
      <c r="J471" s="1">
        <v>45712</v>
      </c>
      <c r="K471">
        <v>55</v>
      </c>
      <c r="L471" t="b">
        <v>0</v>
      </c>
      <c r="M471" t="b">
        <v>1</v>
      </c>
      <c r="N471" t="b">
        <v>0</v>
      </c>
    </row>
    <row r="472" spans="1:14" x14ac:dyDescent="0.3">
      <c r="A472" t="s">
        <v>554</v>
      </c>
      <c r="B472" s="1">
        <v>45832</v>
      </c>
      <c r="C472" t="s">
        <v>16</v>
      </c>
      <c r="D472" t="s">
        <v>49</v>
      </c>
      <c r="E472">
        <v>713</v>
      </c>
      <c r="F472" t="s">
        <v>42</v>
      </c>
      <c r="G472" t="s">
        <v>43</v>
      </c>
      <c r="H472" t="s">
        <v>139</v>
      </c>
      <c r="I472" t="s">
        <v>53</v>
      </c>
      <c r="J472" s="1">
        <v>45698</v>
      </c>
      <c r="K472">
        <v>41</v>
      </c>
      <c r="L472" t="b">
        <v>0</v>
      </c>
      <c r="M472" t="b">
        <v>1</v>
      </c>
      <c r="N472" t="b">
        <v>0</v>
      </c>
    </row>
    <row r="473" spans="1:14" x14ac:dyDescent="0.3">
      <c r="A473" t="s">
        <v>555</v>
      </c>
      <c r="B473" s="1">
        <v>45742</v>
      </c>
      <c r="C473" t="s">
        <v>22</v>
      </c>
      <c r="D473" t="s">
        <v>41</v>
      </c>
      <c r="E473">
        <v>792</v>
      </c>
      <c r="F473" t="s">
        <v>42</v>
      </c>
      <c r="G473" t="s">
        <v>43</v>
      </c>
      <c r="H473" t="s">
        <v>72</v>
      </c>
      <c r="I473" t="s">
        <v>75</v>
      </c>
      <c r="J473" s="1">
        <v>45730</v>
      </c>
      <c r="K473">
        <v>73</v>
      </c>
      <c r="L473" t="b">
        <v>0</v>
      </c>
      <c r="M473" t="b">
        <v>1</v>
      </c>
      <c r="N473" t="b">
        <v>0</v>
      </c>
    </row>
    <row r="474" spans="1:14" x14ac:dyDescent="0.3">
      <c r="A474" t="s">
        <v>556</v>
      </c>
      <c r="B474" s="1">
        <v>45673</v>
      </c>
      <c r="C474" t="s">
        <v>20</v>
      </c>
      <c r="D474" t="s">
        <v>49</v>
      </c>
      <c r="E474">
        <v>823</v>
      </c>
      <c r="F474" t="s">
        <v>42</v>
      </c>
      <c r="G474" t="s">
        <v>43</v>
      </c>
      <c r="H474" t="s">
        <v>79</v>
      </c>
      <c r="I474" t="s">
        <v>56</v>
      </c>
      <c r="J474" s="1">
        <v>45672</v>
      </c>
      <c r="K474">
        <v>15</v>
      </c>
      <c r="L474" t="b">
        <v>0</v>
      </c>
      <c r="M474" t="b">
        <v>1</v>
      </c>
      <c r="N474" t="b">
        <v>0</v>
      </c>
    </row>
    <row r="475" spans="1:14" x14ac:dyDescent="0.3">
      <c r="A475" t="s">
        <v>557</v>
      </c>
      <c r="B475" s="1">
        <v>45769</v>
      </c>
      <c r="C475" t="s">
        <v>18</v>
      </c>
      <c r="D475" t="s">
        <v>49</v>
      </c>
      <c r="E475">
        <v>656</v>
      </c>
      <c r="F475" t="s">
        <v>42</v>
      </c>
      <c r="G475" t="s">
        <v>43</v>
      </c>
      <c r="H475" t="s">
        <v>79</v>
      </c>
      <c r="I475" t="s">
        <v>73</v>
      </c>
      <c r="J475" s="1">
        <v>45803</v>
      </c>
      <c r="K475">
        <v>146</v>
      </c>
      <c r="L475" t="b">
        <v>0</v>
      </c>
      <c r="M475" t="b">
        <v>1</v>
      </c>
      <c r="N475" t="b">
        <v>0</v>
      </c>
    </row>
    <row r="476" spans="1:14" x14ac:dyDescent="0.3">
      <c r="A476" t="s">
        <v>558</v>
      </c>
      <c r="B476" s="1">
        <v>45707</v>
      </c>
      <c r="C476" t="s">
        <v>22</v>
      </c>
      <c r="D476" t="s">
        <v>41</v>
      </c>
      <c r="E476">
        <v>959</v>
      </c>
      <c r="F476" t="s">
        <v>42</v>
      </c>
      <c r="G476" t="s">
        <v>43</v>
      </c>
      <c r="H476" t="s">
        <v>165</v>
      </c>
      <c r="I476" t="s">
        <v>61</v>
      </c>
      <c r="J476" s="1">
        <v>45742</v>
      </c>
      <c r="K476">
        <v>85</v>
      </c>
      <c r="L476" t="b">
        <v>0</v>
      </c>
      <c r="M476" t="b">
        <v>1</v>
      </c>
      <c r="N476" t="b">
        <v>0</v>
      </c>
    </row>
    <row r="477" spans="1:14" x14ac:dyDescent="0.3">
      <c r="A477" t="s">
        <v>559</v>
      </c>
      <c r="B477" s="1">
        <v>45820</v>
      </c>
      <c r="C477" t="s">
        <v>23</v>
      </c>
      <c r="D477" t="s">
        <v>49</v>
      </c>
      <c r="E477">
        <v>564</v>
      </c>
      <c r="F477" t="s">
        <v>42</v>
      </c>
      <c r="G477" t="s">
        <v>43</v>
      </c>
      <c r="H477" t="s">
        <v>162</v>
      </c>
      <c r="I477" t="s">
        <v>94</v>
      </c>
      <c r="J477" s="1">
        <v>45707</v>
      </c>
      <c r="K477">
        <v>50</v>
      </c>
      <c r="L477" t="b">
        <v>0</v>
      </c>
      <c r="M477" t="b">
        <v>1</v>
      </c>
      <c r="N477" t="b">
        <v>0</v>
      </c>
    </row>
    <row r="478" spans="1:14" x14ac:dyDescent="0.3">
      <c r="A478" t="s">
        <v>560</v>
      </c>
      <c r="B478" s="1">
        <v>45769</v>
      </c>
      <c r="C478" t="s">
        <v>23</v>
      </c>
      <c r="D478" t="s">
        <v>49</v>
      </c>
      <c r="E478">
        <v>345</v>
      </c>
      <c r="F478" t="s">
        <v>42</v>
      </c>
      <c r="G478" t="s">
        <v>43</v>
      </c>
      <c r="H478" t="s">
        <v>133</v>
      </c>
      <c r="I478" t="s">
        <v>53</v>
      </c>
      <c r="J478" s="1">
        <v>45673</v>
      </c>
      <c r="K478">
        <v>16</v>
      </c>
      <c r="L478" t="b">
        <v>0</v>
      </c>
      <c r="M478" t="b">
        <v>1</v>
      </c>
      <c r="N478" t="b">
        <v>0</v>
      </c>
    </row>
    <row r="479" spans="1:14" x14ac:dyDescent="0.3">
      <c r="A479" t="s">
        <v>561</v>
      </c>
      <c r="B479" s="1">
        <v>45749</v>
      </c>
      <c r="C479" t="s">
        <v>17</v>
      </c>
      <c r="D479" t="s">
        <v>49</v>
      </c>
      <c r="E479">
        <v>922</v>
      </c>
      <c r="F479" t="s">
        <v>42</v>
      </c>
      <c r="G479" t="s">
        <v>43</v>
      </c>
      <c r="H479" t="s">
        <v>79</v>
      </c>
      <c r="I479" t="s">
        <v>67</v>
      </c>
      <c r="J479" s="1">
        <v>45756</v>
      </c>
      <c r="K479">
        <v>99</v>
      </c>
      <c r="L479" t="b">
        <v>0</v>
      </c>
      <c r="M479" t="b">
        <v>1</v>
      </c>
      <c r="N479" t="b">
        <v>0</v>
      </c>
    </row>
    <row r="480" spans="1:14" x14ac:dyDescent="0.3">
      <c r="A480" t="s">
        <v>562</v>
      </c>
      <c r="B480" s="1">
        <v>45828</v>
      </c>
      <c r="C480" t="s">
        <v>17</v>
      </c>
      <c r="D480" t="s">
        <v>49</v>
      </c>
      <c r="E480">
        <v>11</v>
      </c>
      <c r="F480" t="s">
        <v>42</v>
      </c>
      <c r="G480" t="s">
        <v>43</v>
      </c>
      <c r="H480" t="s">
        <v>149</v>
      </c>
      <c r="I480" t="s">
        <v>73</v>
      </c>
      <c r="J480" s="1">
        <v>45659</v>
      </c>
      <c r="K480">
        <v>2</v>
      </c>
      <c r="L480" t="b">
        <v>0</v>
      </c>
      <c r="M480" t="b">
        <v>1</v>
      </c>
      <c r="N480" t="b">
        <v>0</v>
      </c>
    </row>
    <row r="481" spans="1:14" x14ac:dyDescent="0.3">
      <c r="A481" t="s">
        <v>563</v>
      </c>
      <c r="B481" s="1">
        <v>45684</v>
      </c>
      <c r="C481" t="s">
        <v>21</v>
      </c>
      <c r="D481" t="s">
        <v>41</v>
      </c>
      <c r="E481">
        <v>16</v>
      </c>
      <c r="F481" t="s">
        <v>42</v>
      </c>
      <c r="G481" t="s">
        <v>43</v>
      </c>
      <c r="H481" t="s">
        <v>156</v>
      </c>
      <c r="I481" t="s">
        <v>88</v>
      </c>
      <c r="J481" s="1">
        <v>45810</v>
      </c>
      <c r="K481">
        <v>153</v>
      </c>
      <c r="L481" t="b">
        <v>0</v>
      </c>
      <c r="M481" t="b">
        <v>1</v>
      </c>
      <c r="N481" t="b">
        <v>0</v>
      </c>
    </row>
    <row r="482" spans="1:14" x14ac:dyDescent="0.3">
      <c r="A482" t="s">
        <v>564</v>
      </c>
      <c r="B482" s="1">
        <v>45700</v>
      </c>
      <c r="C482" t="s">
        <v>23</v>
      </c>
      <c r="D482" t="s">
        <v>49</v>
      </c>
      <c r="E482">
        <v>810</v>
      </c>
      <c r="F482" t="s">
        <v>42</v>
      </c>
      <c r="G482" t="s">
        <v>43</v>
      </c>
      <c r="H482" t="s">
        <v>82</v>
      </c>
      <c r="I482" t="s">
        <v>45</v>
      </c>
      <c r="J482" s="1">
        <v>45713</v>
      </c>
      <c r="K482">
        <v>56</v>
      </c>
      <c r="L482" t="b">
        <v>0</v>
      </c>
      <c r="M482" t="b">
        <v>1</v>
      </c>
      <c r="N482" t="b">
        <v>0</v>
      </c>
    </row>
    <row r="483" spans="1:14" x14ac:dyDescent="0.3">
      <c r="A483" t="s">
        <v>565</v>
      </c>
      <c r="B483" s="1">
        <v>45684</v>
      </c>
      <c r="C483" t="s">
        <v>23</v>
      </c>
      <c r="D483" t="s">
        <v>41</v>
      </c>
      <c r="E483">
        <v>858</v>
      </c>
      <c r="F483" t="s">
        <v>42</v>
      </c>
      <c r="G483" t="s">
        <v>43</v>
      </c>
      <c r="H483" t="s">
        <v>79</v>
      </c>
      <c r="I483" t="s">
        <v>67</v>
      </c>
      <c r="J483" s="1">
        <v>45688</v>
      </c>
      <c r="K483">
        <v>31</v>
      </c>
      <c r="L483" t="b">
        <v>0</v>
      </c>
      <c r="M483" t="b">
        <v>1</v>
      </c>
      <c r="N483" t="b">
        <v>0</v>
      </c>
    </row>
    <row r="484" spans="1:14" x14ac:dyDescent="0.3">
      <c r="A484" t="s">
        <v>566</v>
      </c>
      <c r="B484" s="1">
        <v>45770</v>
      </c>
      <c r="C484" t="s">
        <v>17</v>
      </c>
      <c r="D484" t="s">
        <v>49</v>
      </c>
      <c r="E484">
        <v>616</v>
      </c>
      <c r="F484" t="s">
        <v>42</v>
      </c>
      <c r="G484" t="s">
        <v>43</v>
      </c>
      <c r="H484" t="s">
        <v>108</v>
      </c>
      <c r="I484" t="s">
        <v>75</v>
      </c>
      <c r="J484" s="1">
        <v>45658</v>
      </c>
      <c r="K484">
        <v>1</v>
      </c>
      <c r="L484" t="b">
        <v>0</v>
      </c>
      <c r="M484" t="b">
        <v>1</v>
      </c>
      <c r="N484" t="b">
        <v>0</v>
      </c>
    </row>
    <row r="485" spans="1:14" x14ac:dyDescent="0.3">
      <c r="A485" t="s">
        <v>567</v>
      </c>
      <c r="B485" s="1">
        <v>45736</v>
      </c>
      <c r="C485" t="s">
        <v>23</v>
      </c>
      <c r="D485" t="s">
        <v>49</v>
      </c>
      <c r="E485">
        <v>666</v>
      </c>
      <c r="F485" t="s">
        <v>42</v>
      </c>
      <c r="G485" t="s">
        <v>43</v>
      </c>
      <c r="H485" t="s">
        <v>149</v>
      </c>
      <c r="I485" t="s">
        <v>56</v>
      </c>
      <c r="J485" s="1">
        <v>45826</v>
      </c>
      <c r="K485">
        <v>169</v>
      </c>
      <c r="L485" t="b">
        <v>0</v>
      </c>
      <c r="M485" t="b">
        <v>1</v>
      </c>
      <c r="N485" t="b">
        <v>0</v>
      </c>
    </row>
    <row r="486" spans="1:14" x14ac:dyDescent="0.3">
      <c r="A486" t="s">
        <v>568</v>
      </c>
      <c r="B486" s="1">
        <v>45686</v>
      </c>
      <c r="C486" t="s">
        <v>19</v>
      </c>
      <c r="D486" t="s">
        <v>49</v>
      </c>
      <c r="E486">
        <v>61</v>
      </c>
      <c r="F486" t="s">
        <v>42</v>
      </c>
      <c r="G486" t="s">
        <v>43</v>
      </c>
      <c r="H486" t="s">
        <v>52</v>
      </c>
      <c r="I486" t="s">
        <v>73</v>
      </c>
      <c r="J486" s="1">
        <v>45826</v>
      </c>
      <c r="K486">
        <v>169</v>
      </c>
      <c r="L486" t="b">
        <v>0</v>
      </c>
      <c r="M486" t="b">
        <v>1</v>
      </c>
      <c r="N486" t="b">
        <v>0</v>
      </c>
    </row>
    <row r="487" spans="1:14" x14ac:dyDescent="0.3">
      <c r="A487" t="s">
        <v>569</v>
      </c>
      <c r="B487" s="1">
        <v>45751</v>
      </c>
      <c r="C487" t="s">
        <v>22</v>
      </c>
      <c r="D487" t="s">
        <v>41</v>
      </c>
      <c r="E487">
        <v>515</v>
      </c>
      <c r="F487" t="s">
        <v>42</v>
      </c>
      <c r="G487" t="s">
        <v>43</v>
      </c>
      <c r="H487" t="s">
        <v>50</v>
      </c>
      <c r="I487" t="s">
        <v>73</v>
      </c>
      <c r="J487" s="1">
        <v>45680</v>
      </c>
      <c r="K487">
        <v>23</v>
      </c>
      <c r="L487" t="b">
        <v>0</v>
      </c>
      <c r="M487" t="b">
        <v>1</v>
      </c>
      <c r="N487" t="b">
        <v>0</v>
      </c>
    </row>
    <row r="488" spans="1:14" x14ac:dyDescent="0.3">
      <c r="A488" t="s">
        <v>570</v>
      </c>
      <c r="B488" s="1">
        <v>45807</v>
      </c>
      <c r="C488" t="s">
        <v>22</v>
      </c>
      <c r="D488" t="s">
        <v>49</v>
      </c>
      <c r="E488">
        <v>972</v>
      </c>
      <c r="F488" t="s">
        <v>42</v>
      </c>
      <c r="G488" t="s">
        <v>43</v>
      </c>
      <c r="H488" t="s">
        <v>70</v>
      </c>
      <c r="I488" t="s">
        <v>67</v>
      </c>
      <c r="J488" s="1">
        <v>45835</v>
      </c>
      <c r="K488">
        <v>178</v>
      </c>
      <c r="L488" t="b">
        <v>0</v>
      </c>
      <c r="M488" t="b">
        <v>1</v>
      </c>
      <c r="N488" t="b">
        <v>0</v>
      </c>
    </row>
    <row r="489" spans="1:14" x14ac:dyDescent="0.3">
      <c r="A489" t="s">
        <v>571</v>
      </c>
      <c r="B489" s="1">
        <v>45750</v>
      </c>
      <c r="C489" t="s">
        <v>19</v>
      </c>
      <c r="D489" t="s">
        <v>49</v>
      </c>
      <c r="E489">
        <v>814</v>
      </c>
      <c r="F489" t="s">
        <v>42</v>
      </c>
      <c r="G489" t="s">
        <v>43</v>
      </c>
      <c r="H489" t="s">
        <v>98</v>
      </c>
      <c r="I489" t="s">
        <v>75</v>
      </c>
      <c r="J489" s="1">
        <v>45733</v>
      </c>
      <c r="K489">
        <v>76</v>
      </c>
      <c r="L489" t="b">
        <v>0</v>
      </c>
      <c r="M489" t="b">
        <v>1</v>
      </c>
      <c r="N489" t="b">
        <v>0</v>
      </c>
    </row>
    <row r="490" spans="1:14" x14ac:dyDescent="0.3">
      <c r="A490" t="s">
        <v>572</v>
      </c>
      <c r="B490" s="1">
        <v>45827</v>
      </c>
      <c r="C490" t="s">
        <v>22</v>
      </c>
      <c r="D490" t="s">
        <v>49</v>
      </c>
      <c r="E490">
        <v>867</v>
      </c>
      <c r="F490" t="s">
        <v>42</v>
      </c>
      <c r="G490" t="s">
        <v>43</v>
      </c>
      <c r="H490" t="s">
        <v>139</v>
      </c>
      <c r="I490" t="s">
        <v>53</v>
      </c>
      <c r="J490" s="1">
        <v>45681</v>
      </c>
      <c r="K490">
        <v>24</v>
      </c>
      <c r="L490" t="b">
        <v>0</v>
      </c>
      <c r="M490" t="b">
        <v>1</v>
      </c>
      <c r="N490" t="b">
        <v>0</v>
      </c>
    </row>
    <row r="491" spans="1:14" x14ac:dyDescent="0.3">
      <c r="A491" t="s">
        <v>573</v>
      </c>
      <c r="B491" s="1">
        <v>45693</v>
      </c>
      <c r="C491" t="s">
        <v>23</v>
      </c>
      <c r="D491" t="s">
        <v>41</v>
      </c>
      <c r="E491">
        <v>50</v>
      </c>
      <c r="F491" t="s">
        <v>42</v>
      </c>
      <c r="G491" t="s">
        <v>43</v>
      </c>
      <c r="H491" t="s">
        <v>91</v>
      </c>
      <c r="I491" t="s">
        <v>109</v>
      </c>
      <c r="J491" s="1">
        <v>45702</v>
      </c>
      <c r="K491">
        <v>45</v>
      </c>
      <c r="L491" t="b">
        <v>0</v>
      </c>
      <c r="M491" t="b">
        <v>1</v>
      </c>
      <c r="N491" t="b">
        <v>0</v>
      </c>
    </row>
    <row r="492" spans="1:14" x14ac:dyDescent="0.3">
      <c r="A492" t="s">
        <v>574</v>
      </c>
      <c r="B492" s="1">
        <v>45741</v>
      </c>
      <c r="C492" t="s">
        <v>16</v>
      </c>
      <c r="D492" t="s">
        <v>49</v>
      </c>
      <c r="E492">
        <v>460</v>
      </c>
      <c r="F492" t="s">
        <v>42</v>
      </c>
      <c r="G492" t="s">
        <v>43</v>
      </c>
      <c r="H492" t="s">
        <v>64</v>
      </c>
      <c r="I492" t="s">
        <v>45</v>
      </c>
      <c r="J492" s="1">
        <v>45721</v>
      </c>
      <c r="K492">
        <v>64</v>
      </c>
      <c r="L492" t="b">
        <v>0</v>
      </c>
      <c r="M492" t="b">
        <v>1</v>
      </c>
      <c r="N492" t="b">
        <v>0</v>
      </c>
    </row>
    <row r="493" spans="1:14" x14ac:dyDescent="0.3">
      <c r="A493" t="s">
        <v>575</v>
      </c>
      <c r="B493" s="1">
        <v>45719</v>
      </c>
      <c r="C493" t="s">
        <v>18</v>
      </c>
      <c r="D493" t="s">
        <v>41</v>
      </c>
      <c r="E493">
        <v>153</v>
      </c>
      <c r="F493" t="s">
        <v>42</v>
      </c>
      <c r="G493" t="s">
        <v>43</v>
      </c>
      <c r="H493" t="s">
        <v>52</v>
      </c>
      <c r="I493" t="s">
        <v>88</v>
      </c>
      <c r="J493" s="1">
        <v>45807</v>
      </c>
      <c r="K493">
        <v>150</v>
      </c>
      <c r="L493" t="b">
        <v>0</v>
      </c>
      <c r="M493" t="b">
        <v>1</v>
      </c>
      <c r="N493" t="b">
        <v>0</v>
      </c>
    </row>
    <row r="494" spans="1:14" x14ac:dyDescent="0.3">
      <c r="A494" t="s">
        <v>576</v>
      </c>
      <c r="B494" s="1">
        <v>45799</v>
      </c>
      <c r="C494" t="s">
        <v>20</v>
      </c>
      <c r="D494" t="s">
        <v>41</v>
      </c>
      <c r="E494">
        <v>432</v>
      </c>
      <c r="F494" t="s">
        <v>42</v>
      </c>
      <c r="G494" t="s">
        <v>43</v>
      </c>
      <c r="H494" t="s">
        <v>66</v>
      </c>
      <c r="I494" t="s">
        <v>94</v>
      </c>
      <c r="J494" s="1">
        <v>45806</v>
      </c>
      <c r="K494">
        <v>149</v>
      </c>
      <c r="L494" t="b">
        <v>0</v>
      </c>
      <c r="M494" t="b">
        <v>1</v>
      </c>
      <c r="N494" t="b">
        <v>0</v>
      </c>
    </row>
    <row r="495" spans="1:14" x14ac:dyDescent="0.3">
      <c r="A495" t="s">
        <v>577</v>
      </c>
      <c r="B495" s="1">
        <v>45761</v>
      </c>
      <c r="C495" t="s">
        <v>17</v>
      </c>
      <c r="D495" t="s">
        <v>49</v>
      </c>
      <c r="E495">
        <v>562</v>
      </c>
      <c r="F495" t="s">
        <v>42</v>
      </c>
      <c r="G495" t="s">
        <v>43</v>
      </c>
      <c r="H495" t="s">
        <v>50</v>
      </c>
      <c r="I495" t="s">
        <v>53</v>
      </c>
      <c r="J495" s="1">
        <v>45743</v>
      </c>
      <c r="K495">
        <v>86</v>
      </c>
      <c r="L495" t="b">
        <v>0</v>
      </c>
      <c r="M495" t="b">
        <v>1</v>
      </c>
      <c r="N495" t="b">
        <v>0</v>
      </c>
    </row>
    <row r="496" spans="1:14" x14ac:dyDescent="0.3">
      <c r="A496" t="s">
        <v>578</v>
      </c>
      <c r="B496" s="1">
        <v>45778</v>
      </c>
      <c r="C496" t="s">
        <v>17</v>
      </c>
      <c r="D496" t="s">
        <v>41</v>
      </c>
      <c r="E496">
        <v>630</v>
      </c>
      <c r="F496" t="s">
        <v>42</v>
      </c>
      <c r="G496" t="s">
        <v>43</v>
      </c>
      <c r="H496" t="s">
        <v>72</v>
      </c>
      <c r="I496" t="s">
        <v>94</v>
      </c>
      <c r="J496" s="1">
        <v>45834</v>
      </c>
      <c r="K496">
        <v>177</v>
      </c>
      <c r="L496" t="b">
        <v>0</v>
      </c>
      <c r="M496" t="b">
        <v>1</v>
      </c>
      <c r="N496" t="b">
        <v>0</v>
      </c>
    </row>
    <row r="497" spans="1:14" x14ac:dyDescent="0.3">
      <c r="A497" t="s">
        <v>579</v>
      </c>
      <c r="B497" s="1">
        <v>45699</v>
      </c>
      <c r="C497" t="s">
        <v>19</v>
      </c>
      <c r="D497" t="s">
        <v>41</v>
      </c>
      <c r="E497">
        <v>965</v>
      </c>
      <c r="F497" t="s">
        <v>42</v>
      </c>
      <c r="G497" t="s">
        <v>43</v>
      </c>
      <c r="H497" t="s">
        <v>55</v>
      </c>
      <c r="I497" t="s">
        <v>56</v>
      </c>
      <c r="J497" s="1">
        <v>45702</v>
      </c>
      <c r="K497">
        <v>45</v>
      </c>
      <c r="L497" t="b">
        <v>0</v>
      </c>
      <c r="M497" t="b">
        <v>1</v>
      </c>
      <c r="N497" t="b">
        <v>0</v>
      </c>
    </row>
    <row r="498" spans="1:14" x14ac:dyDescent="0.3">
      <c r="A498" t="s">
        <v>580</v>
      </c>
      <c r="B498" s="1">
        <v>45826</v>
      </c>
      <c r="C498" t="s">
        <v>21</v>
      </c>
      <c r="D498" t="s">
        <v>49</v>
      </c>
      <c r="E498">
        <v>206</v>
      </c>
      <c r="F498" t="s">
        <v>42</v>
      </c>
      <c r="G498" t="s">
        <v>43</v>
      </c>
      <c r="H498" t="s">
        <v>47</v>
      </c>
      <c r="I498" t="s">
        <v>67</v>
      </c>
      <c r="J498" s="1">
        <v>45834</v>
      </c>
      <c r="K498">
        <v>177</v>
      </c>
      <c r="L498" t="b">
        <v>0</v>
      </c>
      <c r="M498" t="b">
        <v>1</v>
      </c>
      <c r="N498" t="b">
        <v>0</v>
      </c>
    </row>
    <row r="499" spans="1:14" x14ac:dyDescent="0.3">
      <c r="A499" t="s">
        <v>581</v>
      </c>
      <c r="B499" s="1">
        <v>45685</v>
      </c>
      <c r="C499" t="s">
        <v>19</v>
      </c>
      <c r="D499" t="s">
        <v>41</v>
      </c>
      <c r="E499">
        <v>537</v>
      </c>
      <c r="F499" t="s">
        <v>42</v>
      </c>
      <c r="G499" t="s">
        <v>43</v>
      </c>
      <c r="H499" t="s">
        <v>100</v>
      </c>
      <c r="I499" t="s">
        <v>53</v>
      </c>
      <c r="J499" s="1">
        <v>45796</v>
      </c>
      <c r="K499">
        <v>139</v>
      </c>
      <c r="L499" t="b">
        <v>0</v>
      </c>
      <c r="M499" t="b">
        <v>1</v>
      </c>
      <c r="N499" t="b">
        <v>0</v>
      </c>
    </row>
    <row r="500" spans="1:14" x14ac:dyDescent="0.3">
      <c r="A500" t="s">
        <v>582</v>
      </c>
      <c r="B500" s="1">
        <v>45715</v>
      </c>
      <c r="C500" t="s">
        <v>22</v>
      </c>
      <c r="D500" t="s">
        <v>49</v>
      </c>
      <c r="E500">
        <v>21</v>
      </c>
      <c r="F500" t="s">
        <v>42</v>
      </c>
      <c r="G500" t="s">
        <v>43</v>
      </c>
      <c r="H500" t="s">
        <v>44</v>
      </c>
      <c r="I500" t="s">
        <v>73</v>
      </c>
      <c r="J500" s="1">
        <v>45735</v>
      </c>
      <c r="K500">
        <v>78</v>
      </c>
      <c r="L500" t="b">
        <v>0</v>
      </c>
      <c r="M500" t="b">
        <v>1</v>
      </c>
      <c r="N500" t="b">
        <v>0</v>
      </c>
    </row>
    <row r="501" spans="1:14" x14ac:dyDescent="0.3">
      <c r="A501" t="s">
        <v>583</v>
      </c>
      <c r="B501" s="1">
        <v>45765</v>
      </c>
      <c r="C501" t="s">
        <v>19</v>
      </c>
      <c r="D501" t="s">
        <v>41</v>
      </c>
      <c r="E501">
        <v>902</v>
      </c>
      <c r="F501" t="s">
        <v>42</v>
      </c>
      <c r="G501" t="s">
        <v>43</v>
      </c>
      <c r="H501" t="s">
        <v>70</v>
      </c>
      <c r="I501" t="s">
        <v>73</v>
      </c>
      <c r="J501" s="1">
        <v>45749</v>
      </c>
      <c r="K501">
        <v>92</v>
      </c>
      <c r="L501" t="b">
        <v>0</v>
      </c>
      <c r="M501" t="b">
        <v>1</v>
      </c>
      <c r="N501" t="b">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7546-01D0-42EB-B183-9AEE9684F0C0}">
  <dimension ref="A1:F9"/>
  <sheetViews>
    <sheetView workbookViewId="0">
      <selection activeCell="F50" sqref="F50"/>
    </sheetView>
  </sheetViews>
  <sheetFormatPr defaultRowHeight="14.4" x14ac:dyDescent="0.3"/>
  <cols>
    <col min="1" max="1" width="9.44140625" bestFit="1" customWidth="1"/>
    <col min="2" max="2" width="13.21875" bestFit="1" customWidth="1"/>
    <col min="3" max="3" width="19.88671875" bestFit="1" customWidth="1"/>
    <col min="4" max="4" width="12.77734375" bestFit="1" customWidth="1"/>
    <col min="5" max="5" width="13.44140625" bestFit="1" customWidth="1"/>
    <col min="6" max="6" width="19.77734375" bestFit="1" customWidth="1"/>
  </cols>
  <sheetData>
    <row r="1" spans="1:6" x14ac:dyDescent="0.3">
      <c r="A1" t="s">
        <v>0</v>
      </c>
      <c r="B1" t="s">
        <v>6</v>
      </c>
      <c r="C1" t="s">
        <v>24</v>
      </c>
      <c r="D1" t="s">
        <v>1</v>
      </c>
      <c r="E1" t="s">
        <v>25</v>
      </c>
      <c r="F1" t="s">
        <v>26</v>
      </c>
    </row>
    <row r="2" spans="1:6" x14ac:dyDescent="0.3">
      <c r="A2" s="1">
        <v>45747</v>
      </c>
      <c r="B2" t="s">
        <v>18</v>
      </c>
      <c r="C2">
        <v>12.5</v>
      </c>
      <c r="D2">
        <v>90</v>
      </c>
      <c r="E2" t="s">
        <v>27</v>
      </c>
      <c r="F2" t="b">
        <v>0</v>
      </c>
    </row>
    <row r="3" spans="1:6" x14ac:dyDescent="0.3">
      <c r="A3" s="1">
        <v>45747</v>
      </c>
      <c r="B3" t="s">
        <v>21</v>
      </c>
      <c r="C3">
        <v>4.37</v>
      </c>
      <c r="D3">
        <v>90</v>
      </c>
      <c r="E3" t="s">
        <v>28</v>
      </c>
      <c r="F3" t="b">
        <v>0</v>
      </c>
    </row>
    <row r="4" spans="1:6" x14ac:dyDescent="0.3">
      <c r="A4" s="1">
        <v>45747</v>
      </c>
      <c r="B4" t="s">
        <v>22</v>
      </c>
      <c r="C4">
        <v>20.39</v>
      </c>
      <c r="D4">
        <v>90</v>
      </c>
      <c r="E4" t="s">
        <v>28</v>
      </c>
      <c r="F4" t="b">
        <v>0</v>
      </c>
    </row>
    <row r="5" spans="1:6" x14ac:dyDescent="0.3">
      <c r="A5" s="1">
        <v>45838</v>
      </c>
      <c r="B5" t="s">
        <v>16</v>
      </c>
      <c r="C5">
        <v>17.05</v>
      </c>
      <c r="D5">
        <v>181</v>
      </c>
      <c r="E5" t="s">
        <v>27</v>
      </c>
      <c r="F5" t="b">
        <v>0</v>
      </c>
    </row>
    <row r="6" spans="1:6" x14ac:dyDescent="0.3">
      <c r="A6" s="1">
        <v>45838</v>
      </c>
      <c r="B6" t="s">
        <v>17</v>
      </c>
      <c r="C6">
        <v>17.600000000000001</v>
      </c>
      <c r="D6">
        <v>181</v>
      </c>
      <c r="E6" t="s">
        <v>27</v>
      </c>
      <c r="F6" t="b">
        <v>0</v>
      </c>
    </row>
    <row r="7" spans="1:6" x14ac:dyDescent="0.3">
      <c r="A7" s="1">
        <v>45838</v>
      </c>
      <c r="B7" t="s">
        <v>21</v>
      </c>
      <c r="C7">
        <v>22.35</v>
      </c>
      <c r="D7">
        <v>181</v>
      </c>
      <c r="E7" t="s">
        <v>28</v>
      </c>
      <c r="F7" t="b">
        <v>0</v>
      </c>
    </row>
    <row r="8" spans="1:6" x14ac:dyDescent="0.3">
      <c r="A8" s="1">
        <v>45838</v>
      </c>
      <c r="B8" t="s">
        <v>22</v>
      </c>
      <c r="C8">
        <v>13.49</v>
      </c>
      <c r="D8">
        <v>181</v>
      </c>
      <c r="E8" t="s">
        <v>28</v>
      </c>
      <c r="F8" t="b">
        <v>0</v>
      </c>
    </row>
    <row r="9" spans="1:6" x14ac:dyDescent="0.3">
      <c r="A9" s="1">
        <v>45838</v>
      </c>
      <c r="B9" t="s">
        <v>23</v>
      </c>
      <c r="C9">
        <v>12.25</v>
      </c>
      <c r="D9">
        <v>181</v>
      </c>
      <c r="E9" t="s">
        <v>28</v>
      </c>
      <c r="F9" t="b">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3AD0-E5CD-4CBC-AF4C-D30AD66D95C2}">
  <dimension ref="A1:P1034"/>
  <sheetViews>
    <sheetView workbookViewId="0">
      <selection activeCell="F50" sqref="F50"/>
    </sheetView>
  </sheetViews>
  <sheetFormatPr defaultRowHeight="14.4" x14ac:dyDescent="0.3"/>
  <cols>
    <col min="1" max="1" width="9.44140625" bestFit="1" customWidth="1"/>
    <col min="2" max="2" width="13.21875" bestFit="1" customWidth="1"/>
    <col min="3" max="6" width="7.77734375" bestFit="1" customWidth="1"/>
    <col min="7" max="7" width="9.21875" bestFit="1" customWidth="1"/>
    <col min="8" max="8" width="12.77734375" bestFit="1" customWidth="1"/>
    <col min="9" max="9" width="18.33203125" bestFit="1" customWidth="1"/>
    <col min="10" max="10" width="15.77734375" bestFit="1" customWidth="1"/>
    <col min="11" max="11" width="11.77734375" bestFit="1" customWidth="1"/>
    <col min="12" max="12" width="19" bestFit="1" customWidth="1"/>
    <col min="13" max="13" width="10.109375" customWidth="1"/>
    <col min="14" max="14" width="11.5546875" style="3" customWidth="1"/>
    <col min="15" max="15" width="9.44140625" style="1" bestFit="1" customWidth="1"/>
    <col min="16" max="16" width="11.21875" style="3" bestFit="1" customWidth="1"/>
  </cols>
  <sheetData>
    <row r="1" spans="1:16" x14ac:dyDescent="0.3">
      <c r="A1" t="s">
        <v>0</v>
      </c>
      <c r="B1" t="s">
        <v>6</v>
      </c>
      <c r="C1" t="s">
        <v>7</v>
      </c>
      <c r="D1" t="s">
        <v>8</v>
      </c>
      <c r="E1" t="s">
        <v>9</v>
      </c>
      <c r="F1" t="s">
        <v>10</v>
      </c>
      <c r="G1" t="s">
        <v>11</v>
      </c>
      <c r="H1" t="s">
        <v>1</v>
      </c>
      <c r="I1" t="s">
        <v>12</v>
      </c>
      <c r="J1" t="s">
        <v>13</v>
      </c>
      <c r="K1" t="s">
        <v>14</v>
      </c>
      <c r="L1" t="s">
        <v>15</v>
      </c>
      <c r="M1" t="s">
        <v>1189</v>
      </c>
      <c r="N1" s="3" t="s">
        <v>1190</v>
      </c>
      <c r="O1" s="1" t="s">
        <v>1191</v>
      </c>
      <c r="P1" t="s">
        <v>1147</v>
      </c>
    </row>
    <row r="2" spans="1:16" x14ac:dyDescent="0.3">
      <c r="A2" s="1">
        <v>45658</v>
      </c>
      <c r="B2" t="s">
        <v>16</v>
      </c>
      <c r="C2">
        <v>796.56</v>
      </c>
      <c r="D2">
        <v>800.79</v>
      </c>
      <c r="E2">
        <v>792.33</v>
      </c>
      <c r="F2">
        <v>800.53</v>
      </c>
      <c r="G2">
        <v>42106</v>
      </c>
      <c r="H2">
        <v>1</v>
      </c>
      <c r="I2">
        <v>1.5</v>
      </c>
      <c r="J2">
        <v>533.68666666666661</v>
      </c>
      <c r="K2">
        <v>25295.844961240309</v>
      </c>
      <c r="L2" t="b">
        <v>0</v>
      </c>
      <c r="M2" t="b">
        <f>IF(fact_daily_prices[[#This Row],[company_id]] =$B1,$F1)</f>
        <v>0</v>
      </c>
      <c r="N2" s="3">
        <f>IFERROR(IF(fact_daily_prices[[#This Row],[Prev_close]]="","",((fact_daily_prices[[#This Row],[close]]-fact_daily_prices[[#This Row],[Prev_close]] )/ fact_daily_prices[[#This Row],[Prev_close]])),0)</f>
        <v>0</v>
      </c>
      <c r="O2" s="1">
        <f>EOMONTH(fact_daily_prices[[#This Row],[date]],0)</f>
        <v>45688</v>
      </c>
      <c r="P2"/>
    </row>
    <row r="3" spans="1:16" x14ac:dyDescent="0.3">
      <c r="A3" s="1">
        <v>45659</v>
      </c>
      <c r="B3" t="s">
        <v>16</v>
      </c>
      <c r="C3">
        <v>805.97</v>
      </c>
      <c r="D3">
        <v>809.55</v>
      </c>
      <c r="E3">
        <v>802.39</v>
      </c>
      <c r="F3">
        <v>803.94</v>
      </c>
      <c r="G3">
        <v>9680</v>
      </c>
      <c r="H3">
        <v>2</v>
      </c>
      <c r="I3">
        <v>1.5</v>
      </c>
      <c r="J3">
        <v>535.96</v>
      </c>
      <c r="K3">
        <v>25295.844961240309</v>
      </c>
      <c r="L3" t="b">
        <v>0</v>
      </c>
      <c r="M3">
        <f>IF(fact_daily_prices[[#This Row],[company_id]] =$B2,$F2)</f>
        <v>800.53</v>
      </c>
      <c r="N3" s="3">
        <f>IFERROR(IF(fact_daily_prices[[#This Row],[Prev_close]]="","",((fact_daily_prices[[#This Row],[close]]-fact_daily_prices[[#This Row],[Prev_close]] )/ fact_daily_prices[[#This Row],[Prev_close]])),0)</f>
        <v>4.2596779633493837E-3</v>
      </c>
      <c r="O3" s="1">
        <f>EOMONTH(fact_daily_prices[[#This Row],[date]],0)</f>
        <v>45688</v>
      </c>
      <c r="P3"/>
    </row>
    <row r="4" spans="1:16" x14ac:dyDescent="0.3">
      <c r="A4" s="1">
        <v>45660</v>
      </c>
      <c r="B4" t="s">
        <v>16</v>
      </c>
      <c r="C4">
        <v>809.42</v>
      </c>
      <c r="D4">
        <v>818.12</v>
      </c>
      <c r="E4">
        <v>800.72</v>
      </c>
      <c r="F4">
        <v>806.96</v>
      </c>
      <c r="G4">
        <v>36153</v>
      </c>
      <c r="H4">
        <v>3</v>
      </c>
      <c r="I4">
        <v>1.5</v>
      </c>
      <c r="J4">
        <v>537.97333333333336</v>
      </c>
      <c r="K4">
        <v>25295.844961240309</v>
      </c>
      <c r="L4" t="b">
        <v>0</v>
      </c>
      <c r="M4">
        <f>IF(fact_daily_prices[[#This Row],[company_id]] =$B3,$F3)</f>
        <v>803.94</v>
      </c>
      <c r="N4" s="3">
        <f>IFERROR(IF(fact_daily_prices[[#This Row],[Prev_close]]="","",((fact_daily_prices[[#This Row],[close]]-fact_daily_prices[[#This Row],[Prev_close]] )/ fact_daily_prices[[#This Row],[Prev_close]])),0)</f>
        <v>3.7564992412368855E-3</v>
      </c>
      <c r="O4" s="1">
        <f>EOMONTH(fact_daily_prices[[#This Row],[date]],0)</f>
        <v>45688</v>
      </c>
      <c r="P4"/>
    </row>
    <row r="5" spans="1:16" x14ac:dyDescent="0.3">
      <c r="A5" s="1">
        <v>45663</v>
      </c>
      <c r="B5" t="s">
        <v>16</v>
      </c>
      <c r="C5">
        <v>818.82</v>
      </c>
      <c r="D5">
        <v>831.19</v>
      </c>
      <c r="E5">
        <v>806.45</v>
      </c>
      <c r="F5">
        <v>817.5</v>
      </c>
      <c r="G5">
        <v>9120</v>
      </c>
      <c r="H5">
        <v>6</v>
      </c>
      <c r="I5">
        <v>1.5</v>
      </c>
      <c r="J5">
        <v>545</v>
      </c>
      <c r="K5">
        <v>25295.844961240309</v>
      </c>
      <c r="L5" t="b">
        <v>0</v>
      </c>
      <c r="M5">
        <f>IF(fact_daily_prices[[#This Row],[company_id]] =$B4,$F4)</f>
        <v>806.96</v>
      </c>
      <c r="N5" s="3">
        <f>IFERROR(IF(fact_daily_prices[[#This Row],[Prev_close]]="","",((fact_daily_prices[[#This Row],[close]]-fact_daily_prices[[#This Row],[Prev_close]] )/ fact_daily_prices[[#This Row],[Prev_close]])),0)</f>
        <v>1.3061366114801184E-2</v>
      </c>
      <c r="O5" s="1">
        <f>EOMONTH(fact_daily_prices[[#This Row],[date]],0)</f>
        <v>45688</v>
      </c>
      <c r="P5"/>
    </row>
    <row r="6" spans="1:16" x14ac:dyDescent="0.3">
      <c r="A6" s="1">
        <v>45664</v>
      </c>
      <c r="B6" t="s">
        <v>16</v>
      </c>
      <c r="C6">
        <v>805.15</v>
      </c>
      <c r="D6">
        <v>813.57</v>
      </c>
      <c r="E6">
        <v>796.72</v>
      </c>
      <c r="F6">
        <v>811.73</v>
      </c>
      <c r="G6">
        <v>21445</v>
      </c>
      <c r="H6">
        <v>7</v>
      </c>
      <c r="I6">
        <v>1.5</v>
      </c>
      <c r="J6">
        <v>541.15333333333331</v>
      </c>
      <c r="K6">
        <v>25295.844961240309</v>
      </c>
      <c r="L6" t="b">
        <v>0</v>
      </c>
      <c r="M6">
        <f>IF(fact_daily_prices[[#This Row],[company_id]] =$B5,$F5)</f>
        <v>817.5</v>
      </c>
      <c r="N6" s="3">
        <f>IFERROR(IF(fact_daily_prices[[#This Row],[Prev_close]]="","",((fact_daily_prices[[#This Row],[close]]-fact_daily_prices[[#This Row],[Prev_close]] )/ fact_daily_prices[[#This Row],[Prev_close]])),0)</f>
        <v>-7.0581039755351462E-3</v>
      </c>
      <c r="O6" s="1">
        <f>EOMONTH(fact_daily_prices[[#This Row],[date]],0)</f>
        <v>45688</v>
      </c>
      <c r="P6"/>
    </row>
    <row r="7" spans="1:16" x14ac:dyDescent="0.3">
      <c r="A7" s="1">
        <v>45665</v>
      </c>
      <c r="B7" t="s">
        <v>16</v>
      </c>
      <c r="C7">
        <v>810.34</v>
      </c>
      <c r="D7">
        <v>817.79</v>
      </c>
      <c r="E7">
        <v>802.88</v>
      </c>
      <c r="F7">
        <v>806.57</v>
      </c>
      <c r="G7">
        <v>32065</v>
      </c>
      <c r="H7">
        <v>8</v>
      </c>
      <c r="I7">
        <v>1.5</v>
      </c>
      <c r="J7">
        <v>537.71333333333337</v>
      </c>
      <c r="K7">
        <v>25295.844961240309</v>
      </c>
      <c r="L7" t="b">
        <v>0</v>
      </c>
      <c r="M7">
        <f>IF(fact_daily_prices[[#This Row],[company_id]] =$B6,$F6)</f>
        <v>811.73</v>
      </c>
      <c r="N7" s="3">
        <f>IFERROR(IF(fact_daily_prices[[#This Row],[Prev_close]]="","",((fact_daily_prices[[#This Row],[close]]-fact_daily_prices[[#This Row],[Prev_close]] )/ fact_daily_prices[[#This Row],[Prev_close]])),0)</f>
        <v>-6.3567935150850262E-3</v>
      </c>
      <c r="O7" s="1">
        <f>EOMONTH(fact_daily_prices[[#This Row],[date]],0)</f>
        <v>45688</v>
      </c>
      <c r="P7"/>
    </row>
    <row r="8" spans="1:16" x14ac:dyDescent="0.3">
      <c r="A8" s="1">
        <v>45666</v>
      </c>
      <c r="B8" t="s">
        <v>16</v>
      </c>
      <c r="C8">
        <v>804.7</v>
      </c>
      <c r="D8">
        <v>816.71</v>
      </c>
      <c r="E8">
        <v>792.7</v>
      </c>
      <c r="F8">
        <v>800.97</v>
      </c>
      <c r="G8">
        <v>46936</v>
      </c>
      <c r="H8">
        <v>9</v>
      </c>
      <c r="I8">
        <v>1.5</v>
      </c>
      <c r="J8">
        <v>533.98</v>
      </c>
      <c r="K8">
        <v>25295.844961240309</v>
      </c>
      <c r="L8" t="b">
        <v>0</v>
      </c>
      <c r="M8">
        <f>IF(fact_daily_prices[[#This Row],[company_id]] =$B7,$F7)</f>
        <v>806.57</v>
      </c>
      <c r="N8" s="3">
        <f>IFERROR(IF(fact_daily_prices[[#This Row],[Prev_close]]="","",((fact_daily_prices[[#This Row],[close]]-fact_daily_prices[[#This Row],[Prev_close]] )/ fact_daily_prices[[#This Row],[Prev_close]])),0)</f>
        <v>-6.94298077042293E-3</v>
      </c>
      <c r="O8" s="1">
        <f>EOMONTH(fact_daily_prices[[#This Row],[date]],0)</f>
        <v>45688</v>
      </c>
      <c r="P8"/>
    </row>
    <row r="9" spans="1:16" x14ac:dyDescent="0.3">
      <c r="A9" s="1">
        <v>45667</v>
      </c>
      <c r="B9" t="s">
        <v>16</v>
      </c>
      <c r="C9">
        <v>793.07</v>
      </c>
      <c r="D9">
        <v>795.72</v>
      </c>
      <c r="E9">
        <v>790.42</v>
      </c>
      <c r="F9">
        <v>791.89</v>
      </c>
      <c r="G9">
        <v>21932</v>
      </c>
      <c r="H9">
        <v>10</v>
      </c>
      <c r="I9">
        <v>1.5</v>
      </c>
      <c r="J9">
        <v>527.92666666666662</v>
      </c>
      <c r="K9">
        <v>25295.844961240309</v>
      </c>
      <c r="L9" t="b">
        <v>0</v>
      </c>
      <c r="M9">
        <f>IF(fact_daily_prices[[#This Row],[company_id]] =$B8,$F8)</f>
        <v>800.97</v>
      </c>
      <c r="N9" s="3">
        <f>IFERROR(IF(fact_daily_prices[[#This Row],[Prev_close]]="","",((fact_daily_prices[[#This Row],[close]]-fact_daily_prices[[#This Row],[Prev_close]] )/ fact_daily_prices[[#This Row],[Prev_close]])),0)</f>
        <v>-1.1336254791065883E-2</v>
      </c>
      <c r="O9" s="1">
        <f>EOMONTH(fact_daily_prices[[#This Row],[date]],0)</f>
        <v>45688</v>
      </c>
      <c r="P9"/>
    </row>
    <row r="10" spans="1:16" x14ac:dyDescent="0.3">
      <c r="A10" s="1">
        <v>45670</v>
      </c>
      <c r="B10" t="s">
        <v>16</v>
      </c>
      <c r="C10">
        <v>768.48</v>
      </c>
      <c r="D10">
        <v>780.24</v>
      </c>
      <c r="E10">
        <v>756.73</v>
      </c>
      <c r="F10">
        <v>766.43</v>
      </c>
      <c r="G10">
        <v>44016</v>
      </c>
      <c r="H10">
        <v>13</v>
      </c>
      <c r="I10">
        <v>1.5</v>
      </c>
      <c r="J10">
        <v>510.95333333333332</v>
      </c>
      <c r="K10">
        <v>25295.844961240309</v>
      </c>
      <c r="L10" t="b">
        <v>0</v>
      </c>
      <c r="M10">
        <f>IF(fact_daily_prices[[#This Row],[company_id]] =$B9,$F9)</f>
        <v>791.89</v>
      </c>
      <c r="N10" s="3">
        <f>IFERROR(IF(fact_daily_prices[[#This Row],[Prev_close]]="","",((fact_daily_prices[[#This Row],[close]]-fact_daily_prices[[#This Row],[Prev_close]] )/ fact_daily_prices[[#This Row],[Prev_close]])),0)</f>
        <v>-3.2150930053416557E-2</v>
      </c>
      <c r="O10" s="1">
        <f>EOMONTH(fact_daily_prices[[#This Row],[date]],0)</f>
        <v>45688</v>
      </c>
      <c r="P10"/>
    </row>
    <row r="11" spans="1:16" x14ac:dyDescent="0.3">
      <c r="A11" s="1">
        <v>45671</v>
      </c>
      <c r="B11" t="s">
        <v>16</v>
      </c>
      <c r="C11">
        <v>772.58</v>
      </c>
      <c r="D11">
        <v>780.18</v>
      </c>
      <c r="E11">
        <v>764.98</v>
      </c>
      <c r="F11">
        <v>775.85</v>
      </c>
      <c r="G11">
        <v>2154</v>
      </c>
      <c r="H11">
        <v>14</v>
      </c>
      <c r="I11">
        <v>1.5</v>
      </c>
      <c r="J11">
        <v>517.23333333333335</v>
      </c>
      <c r="K11">
        <v>25295.844961240309</v>
      </c>
      <c r="L11" t="b">
        <v>1</v>
      </c>
      <c r="M11">
        <f>IF(fact_daily_prices[[#This Row],[company_id]] =$B10,$F10)</f>
        <v>766.43</v>
      </c>
      <c r="N11" s="3">
        <f>IFERROR(IF(fact_daily_prices[[#This Row],[Prev_close]]="","",((fact_daily_prices[[#This Row],[close]]-fact_daily_prices[[#This Row],[Prev_close]] )/ fact_daily_prices[[#This Row],[Prev_close]])),0)</f>
        <v>1.2290750623018506E-2</v>
      </c>
      <c r="O11" s="1">
        <f>EOMONTH(fact_daily_prices[[#This Row],[date]],0)</f>
        <v>45688</v>
      </c>
      <c r="P11"/>
    </row>
    <row r="12" spans="1:16" x14ac:dyDescent="0.3">
      <c r="A12" s="1">
        <v>45672</v>
      </c>
      <c r="B12" t="s">
        <v>16</v>
      </c>
      <c r="C12">
        <v>787.6</v>
      </c>
      <c r="D12">
        <v>797.49</v>
      </c>
      <c r="E12">
        <v>777.72</v>
      </c>
      <c r="F12">
        <v>784.06</v>
      </c>
      <c r="G12">
        <v>13183</v>
      </c>
      <c r="H12">
        <v>15</v>
      </c>
      <c r="I12">
        <v>1.5</v>
      </c>
      <c r="J12">
        <v>522.70666666666659</v>
      </c>
      <c r="K12">
        <v>25295.844961240309</v>
      </c>
      <c r="L12" t="b">
        <v>0</v>
      </c>
      <c r="M12">
        <f>IF(fact_daily_prices[[#This Row],[company_id]] =$B11,$F11)</f>
        <v>775.85</v>
      </c>
      <c r="N12" s="3">
        <f>IFERROR(IF(fact_daily_prices[[#This Row],[Prev_close]]="","",((fact_daily_prices[[#This Row],[close]]-fact_daily_prices[[#This Row],[Prev_close]] )/ fact_daily_prices[[#This Row],[Prev_close]])),0)</f>
        <v>1.0581942385770345E-2</v>
      </c>
      <c r="O12" s="1">
        <f>EOMONTH(fact_daily_prices[[#This Row],[date]],0)</f>
        <v>45688</v>
      </c>
      <c r="P12"/>
    </row>
    <row r="13" spans="1:16" x14ac:dyDescent="0.3">
      <c r="A13" s="1">
        <v>45673</v>
      </c>
      <c r="B13" t="s">
        <v>16</v>
      </c>
      <c r="C13">
        <v>768.68</v>
      </c>
      <c r="D13">
        <v>782.43</v>
      </c>
      <c r="E13">
        <v>754.94</v>
      </c>
      <c r="F13">
        <v>769.33</v>
      </c>
      <c r="G13">
        <v>6539</v>
      </c>
      <c r="H13">
        <v>16</v>
      </c>
      <c r="I13">
        <v>1.5</v>
      </c>
      <c r="J13">
        <v>512.88666666666666</v>
      </c>
      <c r="K13">
        <v>25295.844961240309</v>
      </c>
      <c r="L13" t="b">
        <v>0</v>
      </c>
      <c r="M13">
        <f>IF(fact_daily_prices[[#This Row],[company_id]] =$B12,$F12)</f>
        <v>784.06</v>
      </c>
      <c r="N13" s="3">
        <f>IFERROR(IF(fact_daily_prices[[#This Row],[Prev_close]]="","",((fact_daily_prices[[#This Row],[close]]-fact_daily_prices[[#This Row],[Prev_close]] )/ fact_daily_prices[[#This Row],[Prev_close]])),0)</f>
        <v>-1.8786827538708653E-2</v>
      </c>
      <c r="O13" s="1">
        <f>EOMONTH(fact_daily_prices[[#This Row],[date]],0)</f>
        <v>45688</v>
      </c>
      <c r="P13"/>
    </row>
    <row r="14" spans="1:16" x14ac:dyDescent="0.3">
      <c r="A14" s="1">
        <v>45674</v>
      </c>
      <c r="B14" t="s">
        <v>16</v>
      </c>
      <c r="C14">
        <v>767.61</v>
      </c>
      <c r="D14">
        <v>779.13</v>
      </c>
      <c r="E14">
        <v>756.09</v>
      </c>
      <c r="F14">
        <v>765.38</v>
      </c>
      <c r="G14">
        <v>49354</v>
      </c>
      <c r="H14">
        <v>17</v>
      </c>
      <c r="I14">
        <v>1.5</v>
      </c>
      <c r="J14">
        <v>510.25333333333327</v>
      </c>
      <c r="K14">
        <v>25295.844961240309</v>
      </c>
      <c r="L14" t="b">
        <v>0</v>
      </c>
      <c r="M14">
        <f>IF(fact_daily_prices[[#This Row],[company_id]] =$B13,$F13)</f>
        <v>769.33</v>
      </c>
      <c r="N14" s="3">
        <f>IFERROR(IF(fact_daily_prices[[#This Row],[Prev_close]]="","",((fact_daily_prices[[#This Row],[close]]-fact_daily_prices[[#This Row],[Prev_close]] )/ fact_daily_prices[[#This Row],[Prev_close]])),0)</f>
        <v>-5.1343376704405721E-3</v>
      </c>
      <c r="O14" s="1">
        <f>EOMONTH(fact_daily_prices[[#This Row],[date]],0)</f>
        <v>45688</v>
      </c>
      <c r="P14"/>
    </row>
    <row r="15" spans="1:16" x14ac:dyDescent="0.3">
      <c r="A15" s="1">
        <v>45677</v>
      </c>
      <c r="B15" t="s">
        <v>16</v>
      </c>
      <c r="C15">
        <v>754.13</v>
      </c>
      <c r="D15">
        <v>764.08</v>
      </c>
      <c r="E15">
        <v>744.17</v>
      </c>
      <c r="F15">
        <v>758.43</v>
      </c>
      <c r="G15">
        <v>3200</v>
      </c>
      <c r="H15">
        <v>20</v>
      </c>
      <c r="I15">
        <v>1.5</v>
      </c>
      <c r="J15">
        <v>505.62</v>
      </c>
      <c r="K15">
        <v>25295.844961240309</v>
      </c>
      <c r="L15" t="b">
        <v>0</v>
      </c>
      <c r="M15">
        <f>IF(fact_daily_prices[[#This Row],[company_id]] =$B14,$F14)</f>
        <v>765.38</v>
      </c>
      <c r="N15" s="3">
        <f>IFERROR(IF(fact_daily_prices[[#This Row],[Prev_close]]="","",((fact_daily_prices[[#This Row],[close]]-fact_daily_prices[[#This Row],[Prev_close]] )/ fact_daily_prices[[#This Row],[Prev_close]])),0)</f>
        <v>-9.0804567665735258E-3</v>
      </c>
      <c r="O15" s="1">
        <f>EOMONTH(fact_daily_prices[[#This Row],[date]],0)</f>
        <v>45688</v>
      </c>
      <c r="P15"/>
    </row>
    <row r="16" spans="1:16" x14ac:dyDescent="0.3">
      <c r="A16" s="1">
        <v>45678</v>
      </c>
      <c r="B16" t="s">
        <v>16</v>
      </c>
      <c r="C16">
        <v>750.75</v>
      </c>
      <c r="D16">
        <v>752</v>
      </c>
      <c r="E16">
        <v>749.5</v>
      </c>
      <c r="F16">
        <v>751.92</v>
      </c>
      <c r="G16">
        <v>12969</v>
      </c>
      <c r="H16">
        <v>21</v>
      </c>
      <c r="I16">
        <v>1.5</v>
      </c>
      <c r="J16">
        <v>501.28</v>
      </c>
      <c r="K16">
        <v>25295.844961240309</v>
      </c>
      <c r="L16" t="b">
        <v>0</v>
      </c>
      <c r="M16">
        <f>IF(fact_daily_prices[[#This Row],[company_id]] =$B15,$F15)</f>
        <v>758.43</v>
      </c>
      <c r="N16" s="3">
        <f>IFERROR(IF(fact_daily_prices[[#This Row],[Prev_close]]="","",((fact_daily_prices[[#This Row],[close]]-fact_daily_prices[[#This Row],[Prev_close]] )/ fact_daily_prices[[#This Row],[Prev_close]])),0)</f>
        <v>-8.583521221470658E-3</v>
      </c>
      <c r="O16" s="1">
        <f>EOMONTH(fact_daily_prices[[#This Row],[date]],0)</f>
        <v>45688</v>
      </c>
      <c r="P16"/>
    </row>
    <row r="17" spans="1:16" x14ac:dyDescent="0.3">
      <c r="A17" s="1">
        <v>45679</v>
      </c>
      <c r="B17" t="s">
        <v>16</v>
      </c>
      <c r="C17">
        <v>732.39</v>
      </c>
      <c r="D17">
        <v>742.23</v>
      </c>
      <c r="E17">
        <v>722.55</v>
      </c>
      <c r="F17">
        <v>732.1</v>
      </c>
      <c r="G17">
        <v>47760</v>
      </c>
      <c r="H17">
        <v>22</v>
      </c>
      <c r="I17">
        <v>1.5</v>
      </c>
      <c r="J17">
        <v>488.06666666666672</v>
      </c>
      <c r="K17">
        <v>25295.844961240309</v>
      </c>
      <c r="L17" t="b">
        <v>0</v>
      </c>
      <c r="M17">
        <f>IF(fact_daily_prices[[#This Row],[company_id]] =$B16,$F16)</f>
        <v>751.92</v>
      </c>
      <c r="N17" s="3">
        <f>IFERROR(IF(fact_daily_prices[[#This Row],[Prev_close]]="","",((fact_daily_prices[[#This Row],[close]]-fact_daily_prices[[#This Row],[Prev_close]] )/ fact_daily_prices[[#This Row],[Prev_close]])),0)</f>
        <v>-2.6359187147568807E-2</v>
      </c>
      <c r="O17" s="1">
        <f>EOMONTH(fact_daily_prices[[#This Row],[date]],0)</f>
        <v>45688</v>
      </c>
      <c r="P17"/>
    </row>
    <row r="18" spans="1:16" x14ac:dyDescent="0.3">
      <c r="A18" s="1">
        <v>45680</v>
      </c>
      <c r="B18" t="s">
        <v>16</v>
      </c>
      <c r="C18">
        <v>727.63</v>
      </c>
      <c r="D18">
        <v>729.04</v>
      </c>
      <c r="E18">
        <v>726.22</v>
      </c>
      <c r="F18">
        <v>726.49</v>
      </c>
      <c r="G18">
        <v>26876</v>
      </c>
      <c r="H18">
        <v>23</v>
      </c>
      <c r="I18">
        <v>1.5</v>
      </c>
      <c r="J18">
        <v>484.32666666666671</v>
      </c>
      <c r="K18">
        <v>25295.844961240309</v>
      </c>
      <c r="L18" t="b">
        <v>0</v>
      </c>
      <c r="M18">
        <f>IF(fact_daily_prices[[#This Row],[company_id]] =$B17,$F17)</f>
        <v>732.1</v>
      </c>
      <c r="N18" s="3">
        <f>IFERROR(IF(fact_daily_prices[[#This Row],[Prev_close]]="","",((fact_daily_prices[[#This Row],[close]]-fact_daily_prices[[#This Row],[Prev_close]] )/ fact_daily_prices[[#This Row],[Prev_close]])),0)</f>
        <v>-7.6628875836634519E-3</v>
      </c>
      <c r="O18" s="1">
        <f>EOMONTH(fact_daily_prices[[#This Row],[date]],0)</f>
        <v>45688</v>
      </c>
      <c r="P18"/>
    </row>
    <row r="19" spans="1:16" x14ac:dyDescent="0.3">
      <c r="A19" s="1">
        <v>45681</v>
      </c>
      <c r="B19" t="s">
        <v>16</v>
      </c>
      <c r="C19">
        <v>730.78</v>
      </c>
      <c r="D19">
        <v>734.77</v>
      </c>
      <c r="E19">
        <v>726.79</v>
      </c>
      <c r="F19">
        <v>732.15</v>
      </c>
      <c r="G19">
        <v>47214</v>
      </c>
      <c r="H19">
        <v>24</v>
      </c>
      <c r="I19">
        <v>1.5</v>
      </c>
      <c r="J19">
        <v>488.1</v>
      </c>
      <c r="K19">
        <v>25295.844961240309</v>
      </c>
      <c r="L19" t="b">
        <v>0</v>
      </c>
      <c r="M19">
        <f>IF(fact_daily_prices[[#This Row],[company_id]] =$B18,$F18)</f>
        <v>726.49</v>
      </c>
      <c r="N19" s="3">
        <f>IFERROR(IF(fact_daily_prices[[#This Row],[Prev_close]]="","",((fact_daily_prices[[#This Row],[close]]-fact_daily_prices[[#This Row],[Prev_close]] )/ fact_daily_prices[[#This Row],[Prev_close]])),0)</f>
        <v>7.790884939916541E-3</v>
      </c>
      <c r="O19" s="1">
        <f>EOMONTH(fact_daily_prices[[#This Row],[date]],0)</f>
        <v>45688</v>
      </c>
      <c r="P19"/>
    </row>
    <row r="20" spans="1:16" x14ac:dyDescent="0.3">
      <c r="A20" s="1">
        <v>45684</v>
      </c>
      <c r="B20" t="s">
        <v>16</v>
      </c>
      <c r="C20">
        <v>759.45</v>
      </c>
      <c r="D20">
        <v>767.23</v>
      </c>
      <c r="E20">
        <v>751.67</v>
      </c>
      <c r="F20">
        <v>756.33</v>
      </c>
      <c r="G20">
        <v>5555</v>
      </c>
      <c r="H20">
        <v>27</v>
      </c>
      <c r="I20">
        <v>1.5</v>
      </c>
      <c r="J20">
        <v>504.22</v>
      </c>
      <c r="K20">
        <v>25295.844961240309</v>
      </c>
      <c r="L20" t="b">
        <v>0</v>
      </c>
      <c r="M20">
        <f>IF(fact_daily_prices[[#This Row],[company_id]] =$B19,$F19)</f>
        <v>732.15</v>
      </c>
      <c r="N20" s="3">
        <f>IFERROR(IF(fact_daily_prices[[#This Row],[Prev_close]]="","",((fact_daily_prices[[#This Row],[close]]-fact_daily_prices[[#This Row],[Prev_close]] )/ fact_daily_prices[[#This Row],[Prev_close]])),0)</f>
        <v>3.302601925834879E-2</v>
      </c>
      <c r="O20" s="1">
        <f>EOMONTH(fact_daily_prices[[#This Row],[date]],0)</f>
        <v>45688</v>
      </c>
      <c r="P20"/>
    </row>
    <row r="21" spans="1:16" x14ac:dyDescent="0.3">
      <c r="A21" s="1">
        <v>45685</v>
      </c>
      <c r="B21" t="s">
        <v>16</v>
      </c>
      <c r="C21">
        <v>759.3</v>
      </c>
      <c r="D21">
        <v>768.01</v>
      </c>
      <c r="E21">
        <v>750.6</v>
      </c>
      <c r="F21">
        <v>760.27</v>
      </c>
      <c r="G21">
        <v>18429</v>
      </c>
      <c r="H21">
        <v>28</v>
      </c>
      <c r="I21">
        <v>1.5</v>
      </c>
      <c r="J21">
        <v>506.84666666666658</v>
      </c>
      <c r="K21">
        <v>25295.844961240309</v>
      </c>
      <c r="L21" t="b">
        <v>0</v>
      </c>
      <c r="M21">
        <f>IF(fact_daily_prices[[#This Row],[company_id]] =$B20,$F20)</f>
        <v>756.33</v>
      </c>
      <c r="N21" s="3">
        <f>IFERROR(IF(fact_daily_prices[[#This Row],[Prev_close]]="","",((fact_daily_prices[[#This Row],[close]]-fact_daily_prices[[#This Row],[Prev_close]] )/ fact_daily_prices[[#This Row],[Prev_close]])),0)</f>
        <v>5.2093662819139011E-3</v>
      </c>
      <c r="O21" s="1">
        <f>EOMONTH(fact_daily_prices[[#This Row],[date]],0)</f>
        <v>45688</v>
      </c>
      <c r="P21"/>
    </row>
    <row r="22" spans="1:16" x14ac:dyDescent="0.3">
      <c r="A22" s="1">
        <v>45686</v>
      </c>
      <c r="B22" t="s">
        <v>16</v>
      </c>
      <c r="C22">
        <v>756.07</v>
      </c>
      <c r="D22">
        <v>765.34</v>
      </c>
      <c r="E22">
        <v>746.8</v>
      </c>
      <c r="F22">
        <v>761.63</v>
      </c>
      <c r="G22">
        <v>4436</v>
      </c>
      <c r="H22">
        <v>29</v>
      </c>
      <c r="I22">
        <v>1.5</v>
      </c>
      <c r="J22">
        <v>507.75333333333327</v>
      </c>
      <c r="K22">
        <v>25295.844961240309</v>
      </c>
      <c r="L22" t="b">
        <v>0</v>
      </c>
      <c r="M22">
        <f>IF(fact_daily_prices[[#This Row],[company_id]] =$B21,$F21)</f>
        <v>760.27</v>
      </c>
      <c r="N22" s="3">
        <f>IFERROR(IF(fact_daily_prices[[#This Row],[Prev_close]]="","",((fact_daily_prices[[#This Row],[close]]-fact_daily_prices[[#This Row],[Prev_close]] )/ fact_daily_prices[[#This Row],[Prev_close]])),0)</f>
        <v>1.7888381759112075E-3</v>
      </c>
      <c r="O22" s="1">
        <f>EOMONTH(fact_daily_prices[[#This Row],[date]],0)</f>
        <v>45688</v>
      </c>
      <c r="P22"/>
    </row>
    <row r="23" spans="1:16" x14ac:dyDescent="0.3">
      <c r="A23" s="1">
        <v>45687</v>
      </c>
      <c r="B23" t="s">
        <v>16</v>
      </c>
      <c r="C23">
        <v>753.7</v>
      </c>
      <c r="D23">
        <v>764.24</v>
      </c>
      <c r="E23">
        <v>743.16</v>
      </c>
      <c r="F23">
        <v>756.88</v>
      </c>
      <c r="G23">
        <v>31746</v>
      </c>
      <c r="H23">
        <v>30</v>
      </c>
      <c r="I23">
        <v>1.5</v>
      </c>
      <c r="J23">
        <v>504.58666666666659</v>
      </c>
      <c r="K23">
        <v>25295.844961240309</v>
      </c>
      <c r="L23" t="b">
        <v>0</v>
      </c>
      <c r="M23">
        <f>IF(fact_daily_prices[[#This Row],[company_id]] =$B22,$F22)</f>
        <v>761.63</v>
      </c>
      <c r="N23" s="3">
        <f>IFERROR(IF(fact_daily_prices[[#This Row],[Prev_close]]="","",((fact_daily_prices[[#This Row],[close]]-fact_daily_prices[[#This Row],[Prev_close]] )/ fact_daily_prices[[#This Row],[Prev_close]])),0)</f>
        <v>-6.2366240825597729E-3</v>
      </c>
      <c r="O23" s="1">
        <f>EOMONTH(fact_daily_prices[[#This Row],[date]],0)</f>
        <v>45688</v>
      </c>
      <c r="P23"/>
    </row>
    <row r="24" spans="1:16" x14ac:dyDescent="0.3">
      <c r="A24" s="1">
        <v>45688</v>
      </c>
      <c r="B24" t="s">
        <v>16</v>
      </c>
      <c r="C24">
        <v>753.55</v>
      </c>
      <c r="D24">
        <v>763.3</v>
      </c>
      <c r="E24">
        <v>743.8</v>
      </c>
      <c r="F24">
        <v>751.35</v>
      </c>
      <c r="G24">
        <v>40790</v>
      </c>
      <c r="H24">
        <v>31</v>
      </c>
      <c r="I24">
        <v>1.5</v>
      </c>
      <c r="J24">
        <v>500.9</v>
      </c>
      <c r="K24">
        <v>25295.844961240309</v>
      </c>
      <c r="L24" t="b">
        <v>0</v>
      </c>
      <c r="M24">
        <f>IF(fact_daily_prices[[#This Row],[company_id]] =$B23,$F23)</f>
        <v>756.88</v>
      </c>
      <c r="N24" s="3">
        <f>IFERROR(IF(fact_daily_prices[[#This Row],[Prev_close]]="","",((fact_daily_prices[[#This Row],[close]]-fact_daily_prices[[#This Row],[Prev_close]] )/ fact_daily_prices[[#This Row],[Prev_close]])),0)</f>
        <v>-7.306310115209773E-3</v>
      </c>
      <c r="O24" s="1">
        <f>EOMONTH(fact_daily_prices[[#This Row],[date]],0)</f>
        <v>45688</v>
      </c>
      <c r="P24"/>
    </row>
    <row r="25" spans="1:16" x14ac:dyDescent="0.3">
      <c r="A25" s="1">
        <v>45691</v>
      </c>
      <c r="B25" t="s">
        <v>16</v>
      </c>
      <c r="C25">
        <v>762.82</v>
      </c>
      <c r="D25">
        <v>768.05</v>
      </c>
      <c r="E25">
        <v>757.59</v>
      </c>
      <c r="F25">
        <v>760.56</v>
      </c>
      <c r="G25">
        <v>41764</v>
      </c>
      <c r="H25">
        <v>34</v>
      </c>
      <c r="I25">
        <v>1.5</v>
      </c>
      <c r="J25">
        <v>507.04</v>
      </c>
      <c r="K25">
        <v>25295.844961240309</v>
      </c>
      <c r="L25" t="b">
        <v>0</v>
      </c>
      <c r="M25">
        <f>IF(fact_daily_prices[[#This Row],[company_id]] =$B24,$F24)</f>
        <v>751.35</v>
      </c>
      <c r="N25" s="3">
        <f>IFERROR(IF(fact_daily_prices[[#This Row],[Prev_close]]="","",((fact_daily_prices[[#This Row],[close]]-fact_daily_prices[[#This Row],[Prev_close]] )/ fact_daily_prices[[#This Row],[Prev_close]])),0)</f>
        <v>1.2257935715711616E-2</v>
      </c>
      <c r="O25" s="1">
        <f>EOMONTH(fact_daily_prices[[#This Row],[date]],0)</f>
        <v>45716</v>
      </c>
      <c r="P25"/>
    </row>
    <row r="26" spans="1:16" x14ac:dyDescent="0.3">
      <c r="A26" s="1">
        <v>45692</v>
      </c>
      <c r="B26" t="s">
        <v>16</v>
      </c>
      <c r="C26">
        <v>762.98</v>
      </c>
      <c r="D26">
        <v>771.15</v>
      </c>
      <c r="E26">
        <v>754.8</v>
      </c>
      <c r="F26">
        <v>763.53</v>
      </c>
      <c r="G26">
        <v>45080</v>
      </c>
      <c r="H26">
        <v>35</v>
      </c>
      <c r="I26">
        <v>1.5</v>
      </c>
      <c r="J26">
        <v>509.02</v>
      </c>
      <c r="K26">
        <v>25295.844961240309</v>
      </c>
      <c r="L26" t="b">
        <v>0</v>
      </c>
      <c r="M26">
        <f>IF(fact_daily_prices[[#This Row],[company_id]] =$B25,$F25)</f>
        <v>760.56</v>
      </c>
      <c r="N26" s="3">
        <f>IFERROR(IF(fact_daily_prices[[#This Row],[Prev_close]]="","",((fact_daily_prices[[#This Row],[close]]-fact_daily_prices[[#This Row],[Prev_close]] )/ fact_daily_prices[[#This Row],[Prev_close]])),0)</f>
        <v>3.9050173556327279E-3</v>
      </c>
      <c r="O26" s="1">
        <f>EOMONTH(fact_daily_prices[[#This Row],[date]],0)</f>
        <v>45716</v>
      </c>
      <c r="P26"/>
    </row>
    <row r="27" spans="1:16" x14ac:dyDescent="0.3">
      <c r="A27" s="1">
        <v>45693</v>
      </c>
      <c r="B27" t="s">
        <v>16</v>
      </c>
      <c r="C27">
        <v>750.42</v>
      </c>
      <c r="D27">
        <v>758.28</v>
      </c>
      <c r="E27">
        <v>742.55</v>
      </c>
      <c r="F27">
        <v>757.62</v>
      </c>
      <c r="G27">
        <v>19589</v>
      </c>
      <c r="H27">
        <v>36</v>
      </c>
      <c r="I27">
        <v>1.5</v>
      </c>
      <c r="J27">
        <v>505.08</v>
      </c>
      <c r="K27">
        <v>25295.844961240309</v>
      </c>
      <c r="L27" t="b">
        <v>0</v>
      </c>
      <c r="M27">
        <f>IF(fact_daily_prices[[#This Row],[company_id]] =$B26,$F26)</f>
        <v>763.53</v>
      </c>
      <c r="N27" s="3">
        <f>IFERROR(IF(fact_daily_prices[[#This Row],[Prev_close]]="","",((fact_daily_prices[[#This Row],[close]]-fact_daily_prices[[#This Row],[Prev_close]] )/ fact_daily_prices[[#This Row],[Prev_close]])),0)</f>
        <v>-7.7403638363914562E-3</v>
      </c>
      <c r="O27" s="1">
        <f>EOMONTH(fact_daily_prices[[#This Row],[date]],0)</f>
        <v>45716</v>
      </c>
      <c r="P27"/>
    </row>
    <row r="28" spans="1:16" x14ac:dyDescent="0.3">
      <c r="A28" s="1">
        <v>45694</v>
      </c>
      <c r="B28" t="s">
        <v>16</v>
      </c>
      <c r="C28">
        <v>748.4</v>
      </c>
      <c r="D28">
        <v>762.38</v>
      </c>
      <c r="E28">
        <v>734.42</v>
      </c>
      <c r="F28">
        <v>748.11</v>
      </c>
      <c r="G28">
        <v>48202</v>
      </c>
      <c r="H28">
        <v>37</v>
      </c>
      <c r="I28">
        <v>1.5</v>
      </c>
      <c r="J28">
        <v>498.74</v>
      </c>
      <c r="K28">
        <v>25295.844961240309</v>
      </c>
      <c r="L28" t="b">
        <v>0</v>
      </c>
      <c r="M28">
        <f>IF(fact_daily_prices[[#This Row],[company_id]] =$B27,$F27)</f>
        <v>757.62</v>
      </c>
      <c r="N28" s="3">
        <f>IFERROR(IF(fact_daily_prices[[#This Row],[Prev_close]]="","",((fact_daily_prices[[#This Row],[close]]-fact_daily_prices[[#This Row],[Prev_close]] )/ fact_daily_prices[[#This Row],[Prev_close]])),0)</f>
        <v>-1.255246693593093E-2</v>
      </c>
      <c r="O28" s="1">
        <f>EOMONTH(fact_daily_prices[[#This Row],[date]],0)</f>
        <v>45716</v>
      </c>
      <c r="P28"/>
    </row>
    <row r="29" spans="1:16" x14ac:dyDescent="0.3">
      <c r="A29" s="1">
        <v>45695</v>
      </c>
      <c r="B29" t="s">
        <v>16</v>
      </c>
      <c r="C29">
        <v>745.23</v>
      </c>
      <c r="D29">
        <v>757.93</v>
      </c>
      <c r="E29">
        <v>732.53</v>
      </c>
      <c r="F29">
        <v>746.77</v>
      </c>
      <c r="G29">
        <v>4420</v>
      </c>
      <c r="H29">
        <v>38</v>
      </c>
      <c r="I29">
        <v>1.5</v>
      </c>
      <c r="J29">
        <v>497.84666666666658</v>
      </c>
      <c r="K29">
        <v>25295.844961240309</v>
      </c>
      <c r="L29" t="b">
        <v>0</v>
      </c>
      <c r="M29">
        <f>IF(fact_daily_prices[[#This Row],[company_id]] =$B28,$F28)</f>
        <v>748.11</v>
      </c>
      <c r="N29" s="3">
        <f>IFERROR(IF(fact_daily_prices[[#This Row],[Prev_close]]="","",((fact_daily_prices[[#This Row],[close]]-fact_daily_prices[[#This Row],[Prev_close]] )/ fact_daily_prices[[#This Row],[Prev_close]])),0)</f>
        <v>-1.7911804413789842E-3</v>
      </c>
      <c r="O29" s="1">
        <f>EOMONTH(fact_daily_prices[[#This Row],[date]],0)</f>
        <v>45716</v>
      </c>
      <c r="P29"/>
    </row>
    <row r="30" spans="1:16" x14ac:dyDescent="0.3">
      <c r="A30" s="1">
        <v>45698</v>
      </c>
      <c r="B30" t="s">
        <v>16</v>
      </c>
      <c r="C30">
        <v>737.94</v>
      </c>
      <c r="D30">
        <v>748.29</v>
      </c>
      <c r="E30">
        <v>727.6</v>
      </c>
      <c r="F30">
        <v>741.94</v>
      </c>
      <c r="G30">
        <v>1699</v>
      </c>
      <c r="H30">
        <v>41</v>
      </c>
      <c r="I30">
        <v>1.5</v>
      </c>
      <c r="J30">
        <v>494.62666666666672</v>
      </c>
      <c r="K30">
        <v>25295.844961240309</v>
      </c>
      <c r="L30" t="b">
        <v>1</v>
      </c>
      <c r="M30">
        <f>IF(fact_daily_prices[[#This Row],[company_id]] =$B29,$F29)</f>
        <v>746.77</v>
      </c>
      <c r="N30" s="3">
        <f>IFERROR(IF(fact_daily_prices[[#This Row],[Prev_close]]="","",((fact_daily_prices[[#This Row],[close]]-fact_daily_prices[[#This Row],[Prev_close]] )/ fact_daily_prices[[#This Row],[Prev_close]])),0)</f>
        <v>-6.4678548950813869E-3</v>
      </c>
      <c r="O30" s="1">
        <f>EOMONTH(fact_daily_prices[[#This Row],[date]],0)</f>
        <v>45716</v>
      </c>
      <c r="P30"/>
    </row>
    <row r="31" spans="1:16" x14ac:dyDescent="0.3">
      <c r="A31" s="1">
        <v>45699</v>
      </c>
      <c r="B31" t="s">
        <v>16</v>
      </c>
      <c r="C31">
        <v>746.21</v>
      </c>
      <c r="D31">
        <v>754.72</v>
      </c>
      <c r="E31">
        <v>737.69</v>
      </c>
      <c r="F31">
        <v>742.06</v>
      </c>
      <c r="G31">
        <v>36743</v>
      </c>
      <c r="H31">
        <v>42</v>
      </c>
      <c r="I31">
        <v>1.5</v>
      </c>
      <c r="J31">
        <v>494.70666666666659</v>
      </c>
      <c r="K31">
        <v>25295.844961240309</v>
      </c>
      <c r="L31" t="b">
        <v>0</v>
      </c>
      <c r="M31">
        <f>IF(fact_daily_prices[[#This Row],[company_id]] =$B30,$F30)</f>
        <v>741.94</v>
      </c>
      <c r="N31" s="3">
        <f>IFERROR(IF(fact_daily_prices[[#This Row],[Prev_close]]="","",((fact_daily_prices[[#This Row],[close]]-fact_daily_prices[[#This Row],[Prev_close]] )/ fact_daily_prices[[#This Row],[Prev_close]])),0)</f>
        <v>1.6173814594157325E-4</v>
      </c>
      <c r="O31" s="1">
        <f>EOMONTH(fact_daily_prices[[#This Row],[date]],0)</f>
        <v>45716</v>
      </c>
      <c r="P31"/>
    </row>
    <row r="32" spans="1:16" x14ac:dyDescent="0.3">
      <c r="A32" s="1">
        <v>45700</v>
      </c>
      <c r="B32" t="s">
        <v>16</v>
      </c>
      <c r="C32">
        <v>744.05</v>
      </c>
      <c r="D32">
        <v>752.7</v>
      </c>
      <c r="E32">
        <v>735.41</v>
      </c>
      <c r="F32">
        <v>740.1</v>
      </c>
      <c r="G32">
        <v>27641</v>
      </c>
      <c r="H32">
        <v>43</v>
      </c>
      <c r="I32">
        <v>1.5</v>
      </c>
      <c r="J32">
        <v>493.4</v>
      </c>
      <c r="K32">
        <v>25295.844961240309</v>
      </c>
      <c r="L32" t="b">
        <v>0</v>
      </c>
      <c r="M32">
        <f>IF(fact_daily_prices[[#This Row],[company_id]] =$B31,$F31)</f>
        <v>742.06</v>
      </c>
      <c r="N32" s="3">
        <f>IFERROR(IF(fact_daily_prices[[#This Row],[Prev_close]]="","",((fact_daily_prices[[#This Row],[close]]-fact_daily_prices[[#This Row],[Prev_close]] )/ fact_daily_prices[[#This Row],[Prev_close]])),0)</f>
        <v>-2.6412958520873283E-3</v>
      </c>
      <c r="O32" s="1">
        <f>EOMONTH(fact_daily_prices[[#This Row],[date]],0)</f>
        <v>45716</v>
      </c>
      <c r="P32"/>
    </row>
    <row r="33" spans="1:16" x14ac:dyDescent="0.3">
      <c r="A33" s="1">
        <v>45701</v>
      </c>
      <c r="B33" t="s">
        <v>16</v>
      </c>
      <c r="C33">
        <v>741.09</v>
      </c>
      <c r="D33">
        <v>752.2</v>
      </c>
      <c r="E33">
        <v>729.99</v>
      </c>
      <c r="F33">
        <v>743.91</v>
      </c>
      <c r="G33">
        <v>1569</v>
      </c>
      <c r="H33">
        <v>44</v>
      </c>
      <c r="I33">
        <v>1.5</v>
      </c>
      <c r="J33">
        <v>495.94</v>
      </c>
      <c r="K33">
        <v>25295.844961240309</v>
      </c>
      <c r="L33" t="b">
        <v>1</v>
      </c>
      <c r="M33">
        <f>IF(fact_daily_prices[[#This Row],[company_id]] =$B32,$F32)</f>
        <v>740.1</v>
      </c>
      <c r="N33" s="3">
        <f>IFERROR(IF(fact_daily_prices[[#This Row],[Prev_close]]="","",((fact_daily_prices[[#This Row],[close]]-fact_daily_prices[[#This Row],[Prev_close]] )/ fact_daily_prices[[#This Row],[Prev_close]])),0)</f>
        <v>5.1479529793270438E-3</v>
      </c>
      <c r="O33" s="1">
        <f>EOMONTH(fact_daily_prices[[#This Row],[date]],0)</f>
        <v>45716</v>
      </c>
      <c r="P33"/>
    </row>
    <row r="34" spans="1:16" x14ac:dyDescent="0.3">
      <c r="A34" s="1">
        <v>45702</v>
      </c>
      <c r="B34" t="s">
        <v>16</v>
      </c>
      <c r="C34">
        <v>738.62</v>
      </c>
      <c r="D34">
        <v>745.95</v>
      </c>
      <c r="E34">
        <v>731.29</v>
      </c>
      <c r="F34">
        <v>732.33</v>
      </c>
      <c r="G34">
        <v>46681</v>
      </c>
      <c r="H34">
        <v>45</v>
      </c>
      <c r="I34">
        <v>1.5</v>
      </c>
      <c r="J34">
        <v>488.22</v>
      </c>
      <c r="K34">
        <v>25295.844961240309</v>
      </c>
      <c r="L34" t="b">
        <v>0</v>
      </c>
      <c r="M34">
        <f>IF(fact_daily_prices[[#This Row],[company_id]] =$B33,$F33)</f>
        <v>743.91</v>
      </c>
      <c r="N34" s="3">
        <f>IFERROR(IF(fact_daily_prices[[#This Row],[Prev_close]]="","",((fact_daily_prices[[#This Row],[close]]-fact_daily_prices[[#This Row],[Prev_close]] )/ fact_daily_prices[[#This Row],[Prev_close]])),0)</f>
        <v>-1.5566399161188757E-2</v>
      </c>
      <c r="O34" s="1">
        <f>EOMONTH(fact_daily_prices[[#This Row],[date]],0)</f>
        <v>45716</v>
      </c>
      <c r="P34"/>
    </row>
    <row r="35" spans="1:16" x14ac:dyDescent="0.3">
      <c r="A35" s="1">
        <v>45705</v>
      </c>
      <c r="B35" t="s">
        <v>16</v>
      </c>
      <c r="C35">
        <v>739.86</v>
      </c>
      <c r="D35">
        <v>751.78</v>
      </c>
      <c r="E35">
        <v>727.94</v>
      </c>
      <c r="F35">
        <v>742.65</v>
      </c>
      <c r="G35">
        <v>36777</v>
      </c>
      <c r="H35">
        <v>48</v>
      </c>
      <c r="I35">
        <v>1.5</v>
      </c>
      <c r="J35">
        <v>495.1</v>
      </c>
      <c r="K35">
        <v>25295.844961240309</v>
      </c>
      <c r="L35" t="b">
        <v>0</v>
      </c>
      <c r="M35">
        <f>IF(fact_daily_prices[[#This Row],[company_id]] =$B34,$F34)</f>
        <v>732.33</v>
      </c>
      <c r="N35" s="3">
        <f>IFERROR(IF(fact_daily_prices[[#This Row],[Prev_close]]="","",((fact_daily_prices[[#This Row],[close]]-fact_daily_prices[[#This Row],[Prev_close]] )/ fact_daily_prices[[#This Row],[Prev_close]])),0)</f>
        <v>1.4092007701445981E-2</v>
      </c>
      <c r="O35" s="1">
        <f>EOMONTH(fact_daily_prices[[#This Row],[date]],0)</f>
        <v>45716</v>
      </c>
      <c r="P35"/>
    </row>
    <row r="36" spans="1:16" x14ac:dyDescent="0.3">
      <c r="A36" s="1">
        <v>45706</v>
      </c>
      <c r="B36" t="s">
        <v>16</v>
      </c>
      <c r="C36">
        <v>768.97</v>
      </c>
      <c r="D36">
        <v>773.2</v>
      </c>
      <c r="E36">
        <v>764.74</v>
      </c>
      <c r="F36">
        <v>769.29</v>
      </c>
      <c r="G36">
        <v>46017</v>
      </c>
      <c r="H36">
        <v>49</v>
      </c>
      <c r="I36">
        <v>1.5</v>
      </c>
      <c r="J36">
        <v>512.86</v>
      </c>
      <c r="K36">
        <v>25295.844961240309</v>
      </c>
      <c r="L36" t="b">
        <v>0</v>
      </c>
      <c r="M36">
        <f>IF(fact_daily_prices[[#This Row],[company_id]] =$B35,$F35)</f>
        <v>742.65</v>
      </c>
      <c r="N36" s="3">
        <f>IFERROR(IF(fact_daily_prices[[#This Row],[Prev_close]]="","",((fact_daily_prices[[#This Row],[close]]-fact_daily_prices[[#This Row],[Prev_close]] )/ fact_daily_prices[[#This Row],[Prev_close]])),0)</f>
        <v>3.5871541102807498E-2</v>
      </c>
      <c r="O36" s="1">
        <f>EOMONTH(fact_daily_prices[[#This Row],[date]],0)</f>
        <v>45716</v>
      </c>
      <c r="P36"/>
    </row>
    <row r="37" spans="1:16" x14ac:dyDescent="0.3">
      <c r="A37" s="1">
        <v>45707</v>
      </c>
      <c r="B37" t="s">
        <v>16</v>
      </c>
      <c r="C37">
        <v>781.47</v>
      </c>
      <c r="D37">
        <v>792.7</v>
      </c>
      <c r="E37">
        <v>770.24</v>
      </c>
      <c r="F37">
        <v>781.13</v>
      </c>
      <c r="G37">
        <v>13533</v>
      </c>
      <c r="H37">
        <v>50</v>
      </c>
      <c r="I37">
        <v>1.5</v>
      </c>
      <c r="J37">
        <v>520.75333333333333</v>
      </c>
      <c r="K37">
        <v>25295.844961240309</v>
      </c>
      <c r="L37" t="b">
        <v>0</v>
      </c>
      <c r="M37">
        <f>IF(fact_daily_prices[[#This Row],[company_id]] =$B36,$F36)</f>
        <v>769.29</v>
      </c>
      <c r="N37" s="3">
        <f>IFERROR(IF(fact_daily_prices[[#This Row],[Prev_close]]="","",((fact_daily_prices[[#This Row],[close]]-fact_daily_prices[[#This Row],[Prev_close]] )/ fact_daily_prices[[#This Row],[Prev_close]])),0)</f>
        <v>1.5390814907252184E-2</v>
      </c>
      <c r="O37" s="1">
        <f>EOMONTH(fact_daily_prices[[#This Row],[date]],0)</f>
        <v>45716</v>
      </c>
      <c r="P37"/>
    </row>
    <row r="38" spans="1:16" x14ac:dyDescent="0.3">
      <c r="A38" s="1">
        <v>45708</v>
      </c>
      <c r="B38" t="s">
        <v>16</v>
      </c>
      <c r="C38">
        <v>783.99</v>
      </c>
      <c r="D38">
        <v>789.1</v>
      </c>
      <c r="E38">
        <v>778.87</v>
      </c>
      <c r="F38">
        <v>783.47</v>
      </c>
      <c r="G38">
        <v>20190</v>
      </c>
      <c r="H38">
        <v>51</v>
      </c>
      <c r="I38">
        <v>1.5</v>
      </c>
      <c r="J38">
        <v>522.31333333333339</v>
      </c>
      <c r="K38">
        <v>25295.844961240309</v>
      </c>
      <c r="L38" t="b">
        <v>0</v>
      </c>
      <c r="M38">
        <f>IF(fact_daily_prices[[#This Row],[company_id]] =$B37,$F37)</f>
        <v>781.13</v>
      </c>
      <c r="N38" s="3">
        <f>IFERROR(IF(fact_daily_prices[[#This Row],[Prev_close]]="","",((fact_daily_prices[[#This Row],[close]]-fact_daily_prices[[#This Row],[Prev_close]] )/ fact_daily_prices[[#This Row],[Prev_close]])),0)</f>
        <v>2.9956601333965306E-3</v>
      </c>
      <c r="O38" s="1">
        <f>EOMONTH(fact_daily_prices[[#This Row],[date]],0)</f>
        <v>45716</v>
      </c>
      <c r="P38"/>
    </row>
    <row r="39" spans="1:16" x14ac:dyDescent="0.3">
      <c r="A39" s="1">
        <v>45709</v>
      </c>
      <c r="B39" t="s">
        <v>16</v>
      </c>
      <c r="C39">
        <v>793.71</v>
      </c>
      <c r="D39">
        <v>799.06</v>
      </c>
      <c r="E39">
        <v>788.35</v>
      </c>
      <c r="F39">
        <v>792.41</v>
      </c>
      <c r="G39">
        <v>11647</v>
      </c>
      <c r="H39">
        <v>52</v>
      </c>
      <c r="I39">
        <v>1.5</v>
      </c>
      <c r="J39">
        <v>528.27333333333331</v>
      </c>
      <c r="K39">
        <v>25295.844961240309</v>
      </c>
      <c r="L39" t="b">
        <v>0</v>
      </c>
      <c r="M39">
        <f>IF(fact_daily_prices[[#This Row],[company_id]] =$B38,$F38)</f>
        <v>783.47</v>
      </c>
      <c r="N39" s="3">
        <f>IFERROR(IF(fact_daily_prices[[#This Row],[Prev_close]]="","",((fact_daily_prices[[#This Row],[close]]-fact_daily_prices[[#This Row],[Prev_close]] )/ fact_daily_prices[[#This Row],[Prev_close]])),0)</f>
        <v>1.1410775141358241E-2</v>
      </c>
      <c r="O39" s="1">
        <f>EOMONTH(fact_daily_prices[[#This Row],[date]],0)</f>
        <v>45716</v>
      </c>
      <c r="P39"/>
    </row>
    <row r="40" spans="1:16" x14ac:dyDescent="0.3">
      <c r="A40" s="1">
        <v>45712</v>
      </c>
      <c r="B40" t="s">
        <v>16</v>
      </c>
      <c r="C40">
        <v>785.73</v>
      </c>
      <c r="D40">
        <v>796.88</v>
      </c>
      <c r="E40">
        <v>774.58</v>
      </c>
      <c r="F40">
        <v>782.59</v>
      </c>
      <c r="G40">
        <v>25376</v>
      </c>
      <c r="H40">
        <v>55</v>
      </c>
      <c r="I40">
        <v>1.5</v>
      </c>
      <c r="J40">
        <v>521.72666666666669</v>
      </c>
      <c r="K40">
        <v>25295.844961240309</v>
      </c>
      <c r="L40" t="b">
        <v>0</v>
      </c>
      <c r="M40">
        <f>IF(fact_daily_prices[[#This Row],[company_id]] =$B39,$F39)</f>
        <v>792.41</v>
      </c>
      <c r="N40" s="3">
        <f>IFERROR(IF(fact_daily_prices[[#This Row],[Prev_close]]="","",((fact_daily_prices[[#This Row],[close]]-fact_daily_prices[[#This Row],[Prev_close]] )/ fact_daily_prices[[#This Row],[Prev_close]])),0)</f>
        <v>-1.2392574551053036E-2</v>
      </c>
      <c r="O40" s="1">
        <f>EOMONTH(fact_daily_prices[[#This Row],[date]],0)</f>
        <v>45716</v>
      </c>
      <c r="P40"/>
    </row>
    <row r="41" spans="1:16" x14ac:dyDescent="0.3">
      <c r="A41" s="1">
        <v>45713</v>
      </c>
      <c r="B41" t="s">
        <v>16</v>
      </c>
      <c r="C41">
        <v>770.64</v>
      </c>
      <c r="D41">
        <v>776.95</v>
      </c>
      <c r="E41">
        <v>764.33</v>
      </c>
      <c r="F41">
        <v>767.31</v>
      </c>
      <c r="G41">
        <v>13039</v>
      </c>
      <c r="H41">
        <v>56</v>
      </c>
      <c r="I41">
        <v>1.5</v>
      </c>
      <c r="J41">
        <v>511.54</v>
      </c>
      <c r="K41">
        <v>25295.844961240309</v>
      </c>
      <c r="L41" t="b">
        <v>0</v>
      </c>
      <c r="M41">
        <f>IF(fact_daily_prices[[#This Row],[company_id]] =$B40,$F40)</f>
        <v>782.59</v>
      </c>
      <c r="N41" s="3">
        <f>IFERROR(IF(fact_daily_prices[[#This Row],[Prev_close]]="","",((fact_daily_prices[[#This Row],[close]]-fact_daily_prices[[#This Row],[Prev_close]] )/ fact_daily_prices[[#This Row],[Prev_close]])),0)</f>
        <v>-1.9524910872870962E-2</v>
      </c>
      <c r="O41" s="1">
        <f>EOMONTH(fact_daily_prices[[#This Row],[date]],0)</f>
        <v>45716</v>
      </c>
      <c r="P41"/>
    </row>
    <row r="42" spans="1:16" x14ac:dyDescent="0.3">
      <c r="A42" s="1">
        <v>45714</v>
      </c>
      <c r="B42" t="s">
        <v>16</v>
      </c>
      <c r="C42">
        <v>774.29</v>
      </c>
      <c r="D42">
        <v>785.89</v>
      </c>
      <c r="E42">
        <v>762.68</v>
      </c>
      <c r="F42">
        <v>775.01</v>
      </c>
      <c r="G42">
        <v>26547</v>
      </c>
      <c r="H42">
        <v>57</v>
      </c>
      <c r="I42">
        <v>1.5</v>
      </c>
      <c r="J42">
        <v>516.67333333333329</v>
      </c>
      <c r="K42">
        <v>25295.844961240309</v>
      </c>
      <c r="L42" t="b">
        <v>0</v>
      </c>
      <c r="M42">
        <f>IF(fact_daily_prices[[#This Row],[company_id]] =$B41,$F41)</f>
        <v>767.31</v>
      </c>
      <c r="N42" s="3">
        <f>IFERROR(IF(fact_daily_prices[[#This Row],[Prev_close]]="","",((fact_daily_prices[[#This Row],[close]]-fact_daily_prices[[#This Row],[Prev_close]] )/ fact_daily_prices[[#This Row],[Prev_close]])),0)</f>
        <v>1.003505753867413E-2</v>
      </c>
      <c r="O42" s="1">
        <f>EOMONTH(fact_daily_prices[[#This Row],[date]],0)</f>
        <v>45716</v>
      </c>
      <c r="P42"/>
    </row>
    <row r="43" spans="1:16" x14ac:dyDescent="0.3">
      <c r="A43" s="1">
        <v>45715</v>
      </c>
      <c r="B43" t="s">
        <v>16</v>
      </c>
      <c r="C43">
        <v>776.57</v>
      </c>
      <c r="D43">
        <v>783.61</v>
      </c>
      <c r="E43">
        <v>769.54</v>
      </c>
      <c r="F43">
        <v>769.96</v>
      </c>
      <c r="G43">
        <v>33097</v>
      </c>
      <c r="H43">
        <v>58</v>
      </c>
      <c r="I43">
        <v>1.5</v>
      </c>
      <c r="J43">
        <v>513.30666666666673</v>
      </c>
      <c r="K43">
        <v>25295.844961240309</v>
      </c>
      <c r="L43" t="b">
        <v>0</v>
      </c>
      <c r="M43">
        <f>IF(fact_daily_prices[[#This Row],[company_id]] =$B42,$F42)</f>
        <v>775.01</v>
      </c>
      <c r="N43" s="3">
        <f>IFERROR(IF(fact_daily_prices[[#This Row],[Prev_close]]="","",((fact_daily_prices[[#This Row],[close]]-fact_daily_prices[[#This Row],[Prev_close]] )/ fact_daily_prices[[#This Row],[Prev_close]])),0)</f>
        <v>-6.5160449542585961E-3</v>
      </c>
      <c r="O43" s="1">
        <f>EOMONTH(fact_daily_prices[[#This Row],[date]],0)</f>
        <v>45716</v>
      </c>
      <c r="P43"/>
    </row>
    <row r="44" spans="1:16" x14ac:dyDescent="0.3">
      <c r="A44" s="1">
        <v>45716</v>
      </c>
      <c r="B44" t="s">
        <v>16</v>
      </c>
      <c r="C44">
        <v>753.52</v>
      </c>
      <c r="D44">
        <v>758.61</v>
      </c>
      <c r="E44">
        <v>748.43</v>
      </c>
      <c r="F44">
        <v>757.19</v>
      </c>
      <c r="G44">
        <v>34621</v>
      </c>
      <c r="H44">
        <v>59</v>
      </c>
      <c r="I44">
        <v>1.5</v>
      </c>
      <c r="J44">
        <v>504.79333333333341</v>
      </c>
      <c r="K44">
        <v>25295.844961240309</v>
      </c>
      <c r="L44" t="b">
        <v>0</v>
      </c>
      <c r="M44">
        <f>IF(fact_daily_prices[[#This Row],[company_id]] =$B43,$F43)</f>
        <v>769.96</v>
      </c>
      <c r="N44" s="3">
        <f>IFERROR(IF(fact_daily_prices[[#This Row],[Prev_close]]="","",((fact_daily_prices[[#This Row],[close]]-fact_daily_prices[[#This Row],[Prev_close]] )/ fact_daily_prices[[#This Row],[Prev_close]])),0)</f>
        <v>-1.6585277157254899E-2</v>
      </c>
      <c r="O44" s="1">
        <f>EOMONTH(fact_daily_prices[[#This Row],[date]],0)</f>
        <v>45716</v>
      </c>
      <c r="P44"/>
    </row>
    <row r="45" spans="1:16" x14ac:dyDescent="0.3">
      <c r="A45" s="1">
        <v>45719</v>
      </c>
      <c r="B45" t="s">
        <v>16</v>
      </c>
      <c r="C45">
        <v>750.31</v>
      </c>
      <c r="D45">
        <v>753.93</v>
      </c>
      <c r="E45">
        <v>746.69</v>
      </c>
      <c r="F45">
        <v>749.01</v>
      </c>
      <c r="G45">
        <v>23677</v>
      </c>
      <c r="H45">
        <v>62</v>
      </c>
      <c r="I45">
        <v>1.5</v>
      </c>
      <c r="J45">
        <v>499.34</v>
      </c>
      <c r="K45">
        <v>25295.844961240309</v>
      </c>
      <c r="L45" t="b">
        <v>0</v>
      </c>
      <c r="M45">
        <f>IF(fact_daily_prices[[#This Row],[company_id]] =$B44,$F44)</f>
        <v>757.19</v>
      </c>
      <c r="N45" s="3">
        <f>IFERROR(IF(fact_daily_prices[[#This Row],[Prev_close]]="","",((fact_daily_prices[[#This Row],[close]]-fact_daily_prices[[#This Row],[Prev_close]] )/ fact_daily_prices[[#This Row],[Prev_close]])),0)</f>
        <v>-1.0803100938998221E-2</v>
      </c>
      <c r="O45" s="1">
        <f>EOMONTH(fact_daily_prices[[#This Row],[date]],0)</f>
        <v>45747</v>
      </c>
      <c r="P45"/>
    </row>
    <row r="46" spans="1:16" x14ac:dyDescent="0.3">
      <c r="A46" s="1">
        <v>45720</v>
      </c>
      <c r="B46" t="s">
        <v>16</v>
      </c>
      <c r="C46">
        <v>742.73</v>
      </c>
      <c r="D46">
        <v>747.32</v>
      </c>
      <c r="E46">
        <v>738.14</v>
      </c>
      <c r="F46">
        <v>738.59</v>
      </c>
      <c r="G46">
        <v>43675</v>
      </c>
      <c r="H46">
        <v>63</v>
      </c>
      <c r="I46">
        <v>1.5</v>
      </c>
      <c r="J46">
        <v>492.39333333333337</v>
      </c>
      <c r="K46">
        <v>25295.844961240309</v>
      </c>
      <c r="L46" t="b">
        <v>0</v>
      </c>
      <c r="M46">
        <f>IF(fact_daily_prices[[#This Row],[company_id]] =$B45,$F45)</f>
        <v>749.01</v>
      </c>
      <c r="N46" s="3">
        <f>IFERROR(IF(fact_daily_prices[[#This Row],[Prev_close]]="","",((fact_daily_prices[[#This Row],[close]]-fact_daily_prices[[#This Row],[Prev_close]] )/ fact_daily_prices[[#This Row],[Prev_close]])),0)</f>
        <v>-1.3911696773073736E-2</v>
      </c>
      <c r="O46" s="1">
        <f>EOMONTH(fact_daily_prices[[#This Row],[date]],0)</f>
        <v>45747</v>
      </c>
      <c r="P46"/>
    </row>
    <row r="47" spans="1:16" x14ac:dyDescent="0.3">
      <c r="A47" s="1">
        <v>45721</v>
      </c>
      <c r="B47" t="s">
        <v>16</v>
      </c>
      <c r="C47">
        <v>738.07</v>
      </c>
      <c r="D47">
        <v>740.6</v>
      </c>
      <c r="E47">
        <v>735.53</v>
      </c>
      <c r="F47">
        <v>740.02</v>
      </c>
      <c r="G47">
        <v>16338</v>
      </c>
      <c r="H47">
        <v>64</v>
      </c>
      <c r="I47">
        <v>1.5</v>
      </c>
      <c r="J47">
        <v>493.34666666666658</v>
      </c>
      <c r="K47">
        <v>25295.844961240309</v>
      </c>
      <c r="L47" t="b">
        <v>0</v>
      </c>
      <c r="M47">
        <f>IF(fact_daily_prices[[#This Row],[company_id]] =$B46,$F46)</f>
        <v>738.59</v>
      </c>
      <c r="N47" s="3">
        <f>IFERROR(IF(fact_daily_prices[[#This Row],[Prev_close]]="","",((fact_daily_prices[[#This Row],[close]]-fact_daily_prices[[#This Row],[Prev_close]] )/ fact_daily_prices[[#This Row],[Prev_close]])),0)</f>
        <v>1.9361215288589745E-3</v>
      </c>
      <c r="O47" s="1">
        <f>EOMONTH(fact_daily_prices[[#This Row],[date]],0)</f>
        <v>45747</v>
      </c>
      <c r="P47"/>
    </row>
    <row r="48" spans="1:16" x14ac:dyDescent="0.3">
      <c r="A48" s="1">
        <v>45722</v>
      </c>
      <c r="B48" t="s">
        <v>16</v>
      </c>
      <c r="C48">
        <v>742.7</v>
      </c>
      <c r="D48">
        <v>747.54</v>
      </c>
      <c r="E48">
        <v>737.86</v>
      </c>
      <c r="F48">
        <v>745.65</v>
      </c>
      <c r="G48">
        <v>20508</v>
      </c>
      <c r="H48">
        <v>65</v>
      </c>
      <c r="I48">
        <v>1.5</v>
      </c>
      <c r="J48">
        <v>497.1</v>
      </c>
      <c r="K48">
        <v>25295.844961240309</v>
      </c>
      <c r="L48" t="b">
        <v>0</v>
      </c>
      <c r="M48">
        <f>IF(fact_daily_prices[[#This Row],[company_id]] =$B47,$F47)</f>
        <v>740.02</v>
      </c>
      <c r="N48" s="3">
        <f>IFERROR(IF(fact_daily_prices[[#This Row],[Prev_close]]="","",((fact_daily_prices[[#This Row],[close]]-fact_daily_prices[[#This Row],[Prev_close]] )/ fact_daily_prices[[#This Row],[Prev_close]])),0)</f>
        <v>7.6079024891219094E-3</v>
      </c>
      <c r="O48" s="1">
        <f>EOMONTH(fact_daily_prices[[#This Row],[date]],0)</f>
        <v>45747</v>
      </c>
      <c r="P48"/>
    </row>
    <row r="49" spans="1:16" x14ac:dyDescent="0.3">
      <c r="A49" s="1">
        <v>45723</v>
      </c>
      <c r="B49" t="s">
        <v>16</v>
      </c>
      <c r="C49">
        <v>748.98</v>
      </c>
      <c r="D49">
        <v>758.31</v>
      </c>
      <c r="E49">
        <v>739.65</v>
      </c>
      <c r="F49">
        <v>754.21</v>
      </c>
      <c r="G49">
        <v>22606</v>
      </c>
      <c r="H49">
        <v>66</v>
      </c>
      <c r="I49">
        <v>1.5</v>
      </c>
      <c r="J49">
        <v>502.80666666666667</v>
      </c>
      <c r="K49">
        <v>25295.844961240309</v>
      </c>
      <c r="L49" t="b">
        <v>0</v>
      </c>
      <c r="M49">
        <f>IF(fact_daily_prices[[#This Row],[company_id]] =$B48,$F48)</f>
        <v>745.65</v>
      </c>
      <c r="N49" s="3">
        <f>IFERROR(IF(fact_daily_prices[[#This Row],[Prev_close]]="","",((fact_daily_prices[[#This Row],[close]]-fact_daily_prices[[#This Row],[Prev_close]] )/ fact_daily_prices[[#This Row],[Prev_close]])),0)</f>
        <v>1.1479916851069616E-2</v>
      </c>
      <c r="O49" s="1">
        <f>EOMONTH(fact_daily_prices[[#This Row],[date]],0)</f>
        <v>45747</v>
      </c>
      <c r="P49"/>
    </row>
    <row r="50" spans="1:16" x14ac:dyDescent="0.3">
      <c r="A50" s="1">
        <v>45726</v>
      </c>
      <c r="B50" t="s">
        <v>16</v>
      </c>
      <c r="C50">
        <v>763.2</v>
      </c>
      <c r="D50">
        <v>764.24</v>
      </c>
      <c r="E50">
        <v>762.15</v>
      </c>
      <c r="F50">
        <v>762.94</v>
      </c>
      <c r="G50">
        <v>33093</v>
      </c>
      <c r="H50">
        <v>69</v>
      </c>
      <c r="I50">
        <v>1.5</v>
      </c>
      <c r="J50">
        <v>508.62666666666672</v>
      </c>
      <c r="K50">
        <v>25295.844961240309</v>
      </c>
      <c r="L50" t="b">
        <v>0</v>
      </c>
      <c r="M50">
        <f>IF(fact_daily_prices[[#This Row],[company_id]] =$B49,$F49)</f>
        <v>754.21</v>
      </c>
      <c r="N50" s="3">
        <f>IFERROR(IF(fact_daily_prices[[#This Row],[Prev_close]]="","",((fact_daily_prices[[#This Row],[close]]-fact_daily_prices[[#This Row],[Prev_close]] )/ fact_daily_prices[[#This Row],[Prev_close]])),0)</f>
        <v>1.1575025523395364E-2</v>
      </c>
      <c r="O50" s="1">
        <f>EOMONTH(fact_daily_prices[[#This Row],[date]],0)</f>
        <v>45747</v>
      </c>
      <c r="P50"/>
    </row>
    <row r="51" spans="1:16" x14ac:dyDescent="0.3">
      <c r="A51" s="1">
        <v>45727</v>
      </c>
      <c r="B51" t="s">
        <v>16</v>
      </c>
      <c r="C51">
        <v>769.67</v>
      </c>
      <c r="D51">
        <v>778.75</v>
      </c>
      <c r="E51">
        <v>760.59</v>
      </c>
      <c r="F51">
        <v>770.42</v>
      </c>
      <c r="G51">
        <v>8987</v>
      </c>
      <c r="H51">
        <v>70</v>
      </c>
      <c r="I51">
        <v>1.5</v>
      </c>
      <c r="J51">
        <v>513.61333333333334</v>
      </c>
      <c r="K51">
        <v>25295.844961240309</v>
      </c>
      <c r="L51" t="b">
        <v>0</v>
      </c>
      <c r="M51">
        <f>IF(fact_daily_prices[[#This Row],[company_id]] =$B50,$F50)</f>
        <v>762.94</v>
      </c>
      <c r="N51" s="3">
        <f>IFERROR(IF(fact_daily_prices[[#This Row],[Prev_close]]="","",((fact_daily_prices[[#This Row],[close]]-fact_daily_prices[[#This Row],[Prev_close]] )/ fact_daily_prices[[#This Row],[Prev_close]])),0)</f>
        <v>9.8041785723646732E-3</v>
      </c>
      <c r="O51" s="1">
        <f>EOMONTH(fact_daily_prices[[#This Row],[date]],0)</f>
        <v>45747</v>
      </c>
      <c r="P51"/>
    </row>
    <row r="52" spans="1:16" x14ac:dyDescent="0.3">
      <c r="A52" s="1">
        <v>45728</v>
      </c>
      <c r="B52" t="s">
        <v>16</v>
      </c>
      <c r="C52">
        <v>762.16</v>
      </c>
      <c r="D52">
        <v>770.63</v>
      </c>
      <c r="E52">
        <v>753.69</v>
      </c>
      <c r="F52">
        <v>768.59</v>
      </c>
      <c r="G52">
        <v>47185</v>
      </c>
      <c r="H52">
        <v>71</v>
      </c>
      <c r="I52">
        <v>1.5</v>
      </c>
      <c r="J52">
        <v>512.39333333333332</v>
      </c>
      <c r="K52">
        <v>25295.844961240309</v>
      </c>
      <c r="L52" t="b">
        <v>0</v>
      </c>
      <c r="M52">
        <f>IF(fact_daily_prices[[#This Row],[company_id]] =$B51,$F51)</f>
        <v>770.42</v>
      </c>
      <c r="N52" s="3">
        <f>IFERROR(IF(fact_daily_prices[[#This Row],[Prev_close]]="","",((fact_daily_prices[[#This Row],[close]]-fact_daily_prices[[#This Row],[Prev_close]] )/ fact_daily_prices[[#This Row],[Prev_close]])),0)</f>
        <v>-2.37532774330875E-3</v>
      </c>
      <c r="O52" s="1">
        <f>EOMONTH(fact_daily_prices[[#This Row],[date]],0)</f>
        <v>45747</v>
      </c>
      <c r="P52"/>
    </row>
    <row r="53" spans="1:16" x14ac:dyDescent="0.3">
      <c r="A53" s="1">
        <v>45729</v>
      </c>
      <c r="B53" t="s">
        <v>16</v>
      </c>
      <c r="C53">
        <v>759.16</v>
      </c>
      <c r="D53">
        <v>767.69</v>
      </c>
      <c r="E53">
        <v>750.63</v>
      </c>
      <c r="F53">
        <v>762.76</v>
      </c>
      <c r="G53">
        <v>18214</v>
      </c>
      <c r="H53">
        <v>72</v>
      </c>
      <c r="I53">
        <v>1.5</v>
      </c>
      <c r="J53">
        <v>508.50666666666672</v>
      </c>
      <c r="K53">
        <v>25295.844961240309</v>
      </c>
      <c r="L53" t="b">
        <v>0</v>
      </c>
      <c r="M53">
        <f>IF(fact_daily_prices[[#This Row],[company_id]] =$B52,$F52)</f>
        <v>768.59</v>
      </c>
      <c r="N53" s="3">
        <f>IFERROR(IF(fact_daily_prices[[#This Row],[Prev_close]]="","",((fact_daily_prices[[#This Row],[close]]-fact_daily_prices[[#This Row],[Prev_close]] )/ fact_daily_prices[[#This Row],[Prev_close]])),0)</f>
        <v>-7.58531857036917E-3</v>
      </c>
      <c r="O53" s="1">
        <f>EOMONTH(fact_daily_prices[[#This Row],[date]],0)</f>
        <v>45747</v>
      </c>
      <c r="P53"/>
    </row>
    <row r="54" spans="1:16" x14ac:dyDescent="0.3">
      <c r="A54" s="1">
        <v>45730</v>
      </c>
      <c r="B54" t="s">
        <v>16</v>
      </c>
      <c r="C54">
        <v>746.26</v>
      </c>
      <c r="D54">
        <v>755.07</v>
      </c>
      <c r="E54">
        <v>737.44</v>
      </c>
      <c r="F54">
        <v>748.58</v>
      </c>
      <c r="G54">
        <v>26945</v>
      </c>
      <c r="H54">
        <v>73</v>
      </c>
      <c r="I54">
        <v>1.5</v>
      </c>
      <c r="J54">
        <v>499.05333333333328</v>
      </c>
      <c r="K54">
        <v>25295.844961240309</v>
      </c>
      <c r="L54" t="b">
        <v>0</v>
      </c>
      <c r="M54">
        <f>IF(fact_daily_prices[[#This Row],[company_id]] =$B53,$F53)</f>
        <v>762.76</v>
      </c>
      <c r="N54" s="3">
        <f>IFERROR(IF(fact_daily_prices[[#This Row],[Prev_close]]="","",((fact_daily_prices[[#This Row],[close]]-fact_daily_prices[[#This Row],[Prev_close]] )/ fact_daily_prices[[#This Row],[Prev_close]])),0)</f>
        <v>-1.8590382295872818E-2</v>
      </c>
      <c r="O54" s="1">
        <f>EOMONTH(fact_daily_prices[[#This Row],[date]],0)</f>
        <v>45747</v>
      </c>
      <c r="P54"/>
    </row>
    <row r="55" spans="1:16" x14ac:dyDescent="0.3">
      <c r="A55" s="1">
        <v>45733</v>
      </c>
      <c r="B55" t="s">
        <v>16</v>
      </c>
      <c r="C55">
        <v>752.09</v>
      </c>
      <c r="D55">
        <v>759.59</v>
      </c>
      <c r="E55">
        <v>744.59</v>
      </c>
      <c r="F55">
        <v>759.2</v>
      </c>
      <c r="G55">
        <v>2150</v>
      </c>
      <c r="H55">
        <v>76</v>
      </c>
      <c r="I55">
        <v>1.5</v>
      </c>
      <c r="J55">
        <v>506.13333333333338</v>
      </c>
      <c r="K55">
        <v>25295.844961240309</v>
      </c>
      <c r="L55" t="b">
        <v>1</v>
      </c>
      <c r="M55">
        <f>IF(fact_daily_prices[[#This Row],[company_id]] =$B54,$F54)</f>
        <v>748.58</v>
      </c>
      <c r="N55" s="3">
        <f>IFERROR(IF(fact_daily_prices[[#This Row],[Prev_close]]="","",((fact_daily_prices[[#This Row],[close]]-fact_daily_prices[[#This Row],[Prev_close]] )/ fact_daily_prices[[#This Row],[Prev_close]])),0)</f>
        <v>1.4186860455796313E-2</v>
      </c>
      <c r="O55" s="1">
        <f>EOMONTH(fact_daily_prices[[#This Row],[date]],0)</f>
        <v>45747</v>
      </c>
      <c r="P55"/>
    </row>
    <row r="56" spans="1:16" x14ac:dyDescent="0.3">
      <c r="A56" s="1">
        <v>45734</v>
      </c>
      <c r="B56" t="s">
        <v>16</v>
      </c>
      <c r="C56">
        <v>759.86</v>
      </c>
      <c r="D56">
        <v>768.23</v>
      </c>
      <c r="E56">
        <v>751.49</v>
      </c>
      <c r="F56">
        <v>757.69</v>
      </c>
      <c r="G56">
        <v>2081</v>
      </c>
      <c r="H56">
        <v>77</v>
      </c>
      <c r="I56">
        <v>1.5</v>
      </c>
      <c r="J56">
        <v>505.12666666666672</v>
      </c>
      <c r="K56">
        <v>25295.844961240309</v>
      </c>
      <c r="L56" t="b">
        <v>1</v>
      </c>
      <c r="M56">
        <f>IF(fact_daily_prices[[#This Row],[company_id]] =$B55,$F55)</f>
        <v>759.2</v>
      </c>
      <c r="N56" s="3">
        <f>IFERROR(IF(fact_daily_prices[[#This Row],[Prev_close]]="","",((fact_daily_prices[[#This Row],[close]]-fact_daily_prices[[#This Row],[Prev_close]] )/ fact_daily_prices[[#This Row],[Prev_close]])),0)</f>
        <v>-1.9889357218124222E-3</v>
      </c>
      <c r="O56" s="1">
        <f>EOMONTH(fact_daily_prices[[#This Row],[date]],0)</f>
        <v>45747</v>
      </c>
      <c r="P56"/>
    </row>
    <row r="57" spans="1:16" x14ac:dyDescent="0.3">
      <c r="A57" s="1">
        <v>45735</v>
      </c>
      <c r="B57" t="s">
        <v>16</v>
      </c>
      <c r="C57">
        <v>757.52</v>
      </c>
      <c r="D57">
        <v>767.76</v>
      </c>
      <c r="E57">
        <v>747.29</v>
      </c>
      <c r="F57">
        <v>753.96</v>
      </c>
      <c r="G57">
        <v>47175</v>
      </c>
      <c r="H57">
        <v>78</v>
      </c>
      <c r="I57">
        <v>1.5</v>
      </c>
      <c r="J57">
        <v>502.64</v>
      </c>
      <c r="K57">
        <v>25295.844961240309</v>
      </c>
      <c r="L57" t="b">
        <v>0</v>
      </c>
      <c r="M57">
        <f>IF(fact_daily_prices[[#This Row],[company_id]] =$B56,$F56)</f>
        <v>757.69</v>
      </c>
      <c r="N57" s="3">
        <f>IFERROR(IF(fact_daily_prices[[#This Row],[Prev_close]]="","",((fact_daily_prices[[#This Row],[close]]-fact_daily_prices[[#This Row],[Prev_close]] )/ fact_daily_prices[[#This Row],[Prev_close]])),0)</f>
        <v>-4.9228576330689567E-3</v>
      </c>
      <c r="O57" s="1">
        <f>EOMONTH(fact_daily_prices[[#This Row],[date]],0)</f>
        <v>45747</v>
      </c>
      <c r="P57"/>
    </row>
    <row r="58" spans="1:16" x14ac:dyDescent="0.3">
      <c r="A58" s="1">
        <v>45736</v>
      </c>
      <c r="B58" t="s">
        <v>16</v>
      </c>
      <c r="C58">
        <v>764.17</v>
      </c>
      <c r="D58">
        <v>773.84</v>
      </c>
      <c r="E58">
        <v>754.49</v>
      </c>
      <c r="F58">
        <v>765.43</v>
      </c>
      <c r="G58">
        <v>46543</v>
      </c>
      <c r="H58">
        <v>79</v>
      </c>
      <c r="I58">
        <v>1.5</v>
      </c>
      <c r="J58">
        <v>510.28666666666658</v>
      </c>
      <c r="K58">
        <v>25295.844961240309</v>
      </c>
      <c r="L58" t="b">
        <v>0</v>
      </c>
      <c r="M58">
        <f>IF(fact_daily_prices[[#This Row],[company_id]] =$B57,$F57)</f>
        <v>753.96</v>
      </c>
      <c r="N58" s="3">
        <f>IFERROR(IF(fact_daily_prices[[#This Row],[Prev_close]]="","",((fact_daily_prices[[#This Row],[close]]-fact_daily_prices[[#This Row],[Prev_close]] )/ fact_daily_prices[[#This Row],[Prev_close]])),0)</f>
        <v>1.5213008647673502E-2</v>
      </c>
      <c r="O58" s="1">
        <f>EOMONTH(fact_daily_prices[[#This Row],[date]],0)</f>
        <v>45747</v>
      </c>
      <c r="P58"/>
    </row>
    <row r="59" spans="1:16" x14ac:dyDescent="0.3">
      <c r="A59" s="1">
        <v>45737</v>
      </c>
      <c r="B59" t="s">
        <v>16</v>
      </c>
      <c r="C59">
        <v>759.24</v>
      </c>
      <c r="D59">
        <v>771.15</v>
      </c>
      <c r="E59">
        <v>747.34</v>
      </c>
      <c r="F59">
        <v>757</v>
      </c>
      <c r="G59">
        <v>14500</v>
      </c>
      <c r="H59">
        <v>80</v>
      </c>
      <c r="I59">
        <v>1.5</v>
      </c>
      <c r="J59">
        <v>504.66666666666669</v>
      </c>
      <c r="K59">
        <v>25295.844961240309</v>
      </c>
      <c r="L59" t="b">
        <v>0</v>
      </c>
      <c r="M59">
        <f>IF(fact_daily_prices[[#This Row],[company_id]] =$B58,$F58)</f>
        <v>765.43</v>
      </c>
      <c r="N59" s="3">
        <f>IFERROR(IF(fact_daily_prices[[#This Row],[Prev_close]]="","",((fact_daily_prices[[#This Row],[close]]-fact_daily_prices[[#This Row],[Prev_close]] )/ fact_daily_prices[[#This Row],[Prev_close]])),0)</f>
        <v>-1.1013417294853809E-2</v>
      </c>
      <c r="O59" s="1">
        <f>EOMONTH(fact_daily_prices[[#This Row],[date]],0)</f>
        <v>45747</v>
      </c>
      <c r="P59"/>
    </row>
    <row r="60" spans="1:16" x14ac:dyDescent="0.3">
      <c r="A60" s="1">
        <v>45740</v>
      </c>
      <c r="B60" t="s">
        <v>16</v>
      </c>
      <c r="C60">
        <v>766.59</v>
      </c>
      <c r="D60">
        <v>776.48</v>
      </c>
      <c r="E60">
        <v>756.7</v>
      </c>
      <c r="F60">
        <v>765.18</v>
      </c>
      <c r="G60">
        <v>48893</v>
      </c>
      <c r="H60">
        <v>83</v>
      </c>
      <c r="I60">
        <v>1.5</v>
      </c>
      <c r="J60">
        <v>510.12</v>
      </c>
      <c r="K60">
        <v>25295.844961240309</v>
      </c>
      <c r="L60" t="b">
        <v>0</v>
      </c>
      <c r="M60">
        <f>IF(fact_daily_prices[[#This Row],[company_id]] =$B59,$F59)</f>
        <v>757</v>
      </c>
      <c r="N60" s="3">
        <f>IFERROR(IF(fact_daily_prices[[#This Row],[Prev_close]]="","",((fact_daily_prices[[#This Row],[close]]-fact_daily_prices[[#This Row],[Prev_close]] )/ fact_daily_prices[[#This Row],[Prev_close]])),0)</f>
        <v>1.0805812417437187E-2</v>
      </c>
      <c r="O60" s="1">
        <f>EOMONTH(fact_daily_prices[[#This Row],[date]],0)</f>
        <v>45747</v>
      </c>
      <c r="P60"/>
    </row>
    <row r="61" spans="1:16" x14ac:dyDescent="0.3">
      <c r="A61" s="1">
        <v>45741</v>
      </c>
      <c r="B61" t="s">
        <v>16</v>
      </c>
      <c r="C61">
        <v>773.47</v>
      </c>
      <c r="D61">
        <v>779.45</v>
      </c>
      <c r="E61">
        <v>767.5</v>
      </c>
      <c r="F61">
        <v>768.23</v>
      </c>
      <c r="G61">
        <v>2679</v>
      </c>
      <c r="H61">
        <v>84</v>
      </c>
      <c r="I61">
        <v>1.5</v>
      </c>
      <c r="J61">
        <v>512.15333333333331</v>
      </c>
      <c r="K61">
        <v>25295.844961240309</v>
      </c>
      <c r="L61" t="b">
        <v>0</v>
      </c>
      <c r="M61">
        <f>IF(fact_daily_prices[[#This Row],[company_id]] =$B60,$F60)</f>
        <v>765.18</v>
      </c>
      <c r="N61" s="3">
        <f>IFERROR(IF(fact_daily_prices[[#This Row],[Prev_close]]="","",((fact_daily_prices[[#This Row],[close]]-fact_daily_prices[[#This Row],[Prev_close]] )/ fact_daily_prices[[#This Row],[Prev_close]])),0)</f>
        <v>3.9859902245224241E-3</v>
      </c>
      <c r="O61" s="1">
        <f>EOMONTH(fact_daily_prices[[#This Row],[date]],0)</f>
        <v>45747</v>
      </c>
      <c r="P61"/>
    </row>
    <row r="62" spans="1:16" x14ac:dyDescent="0.3">
      <c r="A62" s="1">
        <v>45742</v>
      </c>
      <c r="B62" t="s">
        <v>16</v>
      </c>
      <c r="C62">
        <v>758.72</v>
      </c>
      <c r="D62">
        <v>760.84</v>
      </c>
      <c r="E62">
        <v>756.61</v>
      </c>
      <c r="F62">
        <v>758.43</v>
      </c>
      <c r="G62">
        <v>28932</v>
      </c>
      <c r="H62">
        <v>85</v>
      </c>
      <c r="I62">
        <v>1.5</v>
      </c>
      <c r="J62">
        <v>505.62</v>
      </c>
      <c r="K62">
        <v>25295.844961240309</v>
      </c>
      <c r="L62" t="b">
        <v>0</v>
      </c>
      <c r="M62">
        <f>IF(fact_daily_prices[[#This Row],[company_id]] =$B61,$F61)</f>
        <v>768.23</v>
      </c>
      <c r="N62" s="3">
        <f>IFERROR(IF(fact_daily_prices[[#This Row],[Prev_close]]="","",((fact_daily_prices[[#This Row],[close]]-fact_daily_prices[[#This Row],[Prev_close]] )/ fact_daily_prices[[#This Row],[Prev_close]])),0)</f>
        <v>-1.2756596331827796E-2</v>
      </c>
      <c r="O62" s="1">
        <f>EOMONTH(fact_daily_prices[[#This Row],[date]],0)</f>
        <v>45747</v>
      </c>
      <c r="P62"/>
    </row>
    <row r="63" spans="1:16" x14ac:dyDescent="0.3">
      <c r="A63" s="1">
        <v>45743</v>
      </c>
      <c r="B63" t="s">
        <v>16</v>
      </c>
      <c r="C63">
        <v>758.42</v>
      </c>
      <c r="D63">
        <v>759.65</v>
      </c>
      <c r="E63">
        <v>757.19</v>
      </c>
      <c r="F63">
        <v>757.89</v>
      </c>
      <c r="G63">
        <v>14296</v>
      </c>
      <c r="H63">
        <v>86</v>
      </c>
      <c r="I63">
        <v>1.5</v>
      </c>
      <c r="J63">
        <v>505.26</v>
      </c>
      <c r="K63">
        <v>25295.844961240309</v>
      </c>
      <c r="L63" t="b">
        <v>0</v>
      </c>
      <c r="M63">
        <f>IF(fact_daily_prices[[#This Row],[company_id]] =$B62,$F62)</f>
        <v>758.43</v>
      </c>
      <c r="N63" s="3">
        <f>IFERROR(IF(fact_daily_prices[[#This Row],[Prev_close]]="","",((fact_daily_prices[[#This Row],[close]]-fact_daily_prices[[#This Row],[Prev_close]] )/ fact_daily_prices[[#This Row],[Prev_close]])),0)</f>
        <v>-7.1199715201134407E-4</v>
      </c>
      <c r="O63" s="1">
        <f>EOMONTH(fact_daily_prices[[#This Row],[date]],0)</f>
        <v>45747</v>
      </c>
      <c r="P63"/>
    </row>
    <row r="64" spans="1:16" x14ac:dyDescent="0.3">
      <c r="A64" s="1">
        <v>45744</v>
      </c>
      <c r="B64" t="s">
        <v>16</v>
      </c>
      <c r="C64">
        <v>762.29</v>
      </c>
      <c r="D64">
        <v>772.2</v>
      </c>
      <c r="E64">
        <v>752.39</v>
      </c>
      <c r="F64">
        <v>767.42</v>
      </c>
      <c r="G64">
        <v>30124</v>
      </c>
      <c r="H64">
        <v>87</v>
      </c>
      <c r="I64">
        <v>1.5</v>
      </c>
      <c r="J64">
        <v>511.61333333333329</v>
      </c>
      <c r="K64">
        <v>25295.844961240309</v>
      </c>
      <c r="L64" t="b">
        <v>0</v>
      </c>
      <c r="M64">
        <f>IF(fact_daily_prices[[#This Row],[company_id]] =$B63,$F63)</f>
        <v>757.89</v>
      </c>
      <c r="N64" s="3">
        <f>IFERROR(IF(fact_daily_prices[[#This Row],[Prev_close]]="","",((fact_daily_prices[[#This Row],[close]]-fact_daily_prices[[#This Row],[Prev_close]] )/ fact_daily_prices[[#This Row],[Prev_close]])),0)</f>
        <v>1.2574384145456429E-2</v>
      </c>
      <c r="O64" s="1">
        <f>EOMONTH(fact_daily_prices[[#This Row],[date]],0)</f>
        <v>45747</v>
      </c>
      <c r="P64"/>
    </row>
    <row r="65" spans="1:16" x14ac:dyDescent="0.3">
      <c r="A65" s="1">
        <v>45747</v>
      </c>
      <c r="B65" t="s">
        <v>16</v>
      </c>
      <c r="C65">
        <v>778.25</v>
      </c>
      <c r="D65">
        <v>782.69</v>
      </c>
      <c r="E65">
        <v>773.82</v>
      </c>
      <c r="F65">
        <v>775.33</v>
      </c>
      <c r="G65">
        <v>36247</v>
      </c>
      <c r="H65">
        <v>90</v>
      </c>
      <c r="I65">
        <v>1.5</v>
      </c>
      <c r="J65">
        <v>516.88666666666666</v>
      </c>
      <c r="K65">
        <v>25295.844961240309</v>
      </c>
      <c r="L65" t="b">
        <v>0</v>
      </c>
      <c r="M65">
        <f>IF(fact_daily_prices[[#This Row],[company_id]] =$B64,$F64)</f>
        <v>767.42</v>
      </c>
      <c r="N65" s="3">
        <f>IFERROR(IF(fact_daily_prices[[#This Row],[Prev_close]]="","",((fact_daily_prices[[#This Row],[close]]-fact_daily_prices[[#This Row],[Prev_close]] )/ fact_daily_prices[[#This Row],[Prev_close]])),0)</f>
        <v>1.0307263297803135E-2</v>
      </c>
      <c r="O65" s="1">
        <f>EOMONTH(fact_daily_prices[[#This Row],[date]],0)</f>
        <v>45747</v>
      </c>
      <c r="P65"/>
    </row>
    <row r="66" spans="1:16" x14ac:dyDescent="0.3">
      <c r="A66" s="1">
        <v>45748</v>
      </c>
      <c r="B66" t="s">
        <v>16</v>
      </c>
      <c r="C66">
        <v>793.91</v>
      </c>
      <c r="D66">
        <v>803.02</v>
      </c>
      <c r="E66">
        <v>784.8</v>
      </c>
      <c r="F66">
        <v>790.27</v>
      </c>
      <c r="G66">
        <v>38220</v>
      </c>
      <c r="H66">
        <v>91</v>
      </c>
      <c r="I66">
        <v>1.5</v>
      </c>
      <c r="J66">
        <v>526.84666666666669</v>
      </c>
      <c r="K66">
        <v>25295.844961240309</v>
      </c>
      <c r="L66" t="b">
        <v>0</v>
      </c>
      <c r="M66">
        <f>IF(fact_daily_prices[[#This Row],[company_id]] =$B65,$F65)</f>
        <v>775.33</v>
      </c>
      <c r="N66" s="3">
        <f>IFERROR(IF(fact_daily_prices[[#This Row],[Prev_close]]="","",((fact_daily_prices[[#This Row],[close]]-fact_daily_prices[[#This Row],[Prev_close]] )/ fact_daily_prices[[#This Row],[Prev_close]])),0)</f>
        <v>1.9269214399030014E-2</v>
      </c>
      <c r="O66" s="1">
        <f>EOMONTH(fact_daily_prices[[#This Row],[date]],0)</f>
        <v>45777</v>
      </c>
      <c r="P66"/>
    </row>
    <row r="67" spans="1:16" x14ac:dyDescent="0.3">
      <c r="A67" s="1">
        <v>45749</v>
      </c>
      <c r="B67" t="s">
        <v>16</v>
      </c>
      <c r="C67">
        <v>792.11</v>
      </c>
      <c r="D67">
        <v>800.16</v>
      </c>
      <c r="E67">
        <v>784.05</v>
      </c>
      <c r="F67">
        <v>793.83</v>
      </c>
      <c r="G67">
        <v>33580</v>
      </c>
      <c r="H67">
        <v>92</v>
      </c>
      <c r="I67">
        <v>1.5</v>
      </c>
      <c r="J67">
        <v>529.22</v>
      </c>
      <c r="K67">
        <v>25295.844961240309</v>
      </c>
      <c r="L67" t="b">
        <v>0</v>
      </c>
      <c r="M67">
        <f>IF(fact_daily_prices[[#This Row],[company_id]] =$B66,$F66)</f>
        <v>790.27</v>
      </c>
      <c r="N67" s="3">
        <f>IFERROR(IF(fact_daily_prices[[#This Row],[Prev_close]]="","",((fact_daily_prices[[#This Row],[close]]-fact_daily_prices[[#This Row],[Prev_close]] )/ fact_daily_prices[[#This Row],[Prev_close]])),0)</f>
        <v>4.5047895023220662E-3</v>
      </c>
      <c r="O67" s="1">
        <f>EOMONTH(fact_daily_prices[[#This Row],[date]],0)</f>
        <v>45777</v>
      </c>
      <c r="P67"/>
    </row>
    <row r="68" spans="1:16" x14ac:dyDescent="0.3">
      <c r="A68" s="1">
        <v>45750</v>
      </c>
      <c r="B68" t="s">
        <v>16</v>
      </c>
      <c r="C68">
        <v>833.67</v>
      </c>
      <c r="D68">
        <v>843.18</v>
      </c>
      <c r="E68">
        <v>824.16</v>
      </c>
      <c r="F68">
        <v>828.48</v>
      </c>
      <c r="G68">
        <v>24289</v>
      </c>
      <c r="H68">
        <v>93</v>
      </c>
      <c r="I68">
        <v>1.5</v>
      </c>
      <c r="J68">
        <v>552.32000000000005</v>
      </c>
      <c r="K68">
        <v>25295.844961240309</v>
      </c>
      <c r="L68" t="b">
        <v>0</v>
      </c>
      <c r="M68">
        <f>IF(fact_daily_prices[[#This Row],[company_id]] =$B67,$F67)</f>
        <v>793.83</v>
      </c>
      <c r="N68" s="3">
        <f>IFERROR(IF(fact_daily_prices[[#This Row],[Prev_close]]="","",((fact_daily_prices[[#This Row],[close]]-fact_daily_prices[[#This Row],[Prev_close]] )/ fact_daily_prices[[#This Row],[Prev_close]])),0)</f>
        <v>4.3649144023279511E-2</v>
      </c>
      <c r="O68" s="1">
        <f>EOMONTH(fact_daily_prices[[#This Row],[date]],0)</f>
        <v>45777</v>
      </c>
      <c r="P68"/>
    </row>
    <row r="69" spans="1:16" x14ac:dyDescent="0.3">
      <c r="A69" s="1">
        <v>45751</v>
      </c>
      <c r="B69" t="s">
        <v>16</v>
      </c>
      <c r="C69">
        <v>822.67</v>
      </c>
      <c r="D69">
        <v>834.42</v>
      </c>
      <c r="E69">
        <v>810.92</v>
      </c>
      <c r="F69">
        <v>819.13</v>
      </c>
      <c r="G69">
        <v>42975</v>
      </c>
      <c r="H69">
        <v>94</v>
      </c>
      <c r="I69">
        <v>1.5</v>
      </c>
      <c r="J69">
        <v>546.0866666666667</v>
      </c>
      <c r="K69">
        <v>25295.844961240309</v>
      </c>
      <c r="L69" t="b">
        <v>0</v>
      </c>
      <c r="M69">
        <f>IF(fact_daily_prices[[#This Row],[company_id]] =$B68,$F68)</f>
        <v>828.48</v>
      </c>
      <c r="N69" s="3">
        <f>IFERROR(IF(fact_daily_prices[[#This Row],[Prev_close]]="","",((fact_daily_prices[[#This Row],[close]]-fact_daily_prices[[#This Row],[Prev_close]] )/ fact_daily_prices[[#This Row],[Prev_close]])),0)</f>
        <v>-1.1285728080339927E-2</v>
      </c>
      <c r="O69" s="1">
        <f>EOMONTH(fact_daily_prices[[#This Row],[date]],0)</f>
        <v>45777</v>
      </c>
      <c r="P69"/>
    </row>
    <row r="70" spans="1:16" x14ac:dyDescent="0.3">
      <c r="A70" s="1">
        <v>45754</v>
      </c>
      <c r="B70" t="s">
        <v>16</v>
      </c>
      <c r="C70">
        <v>819.26</v>
      </c>
      <c r="D70">
        <v>825.96</v>
      </c>
      <c r="E70">
        <v>812.56</v>
      </c>
      <c r="F70">
        <v>815.22</v>
      </c>
      <c r="G70">
        <v>39646</v>
      </c>
      <c r="H70">
        <v>97</v>
      </c>
      <c r="I70">
        <v>1.5</v>
      </c>
      <c r="J70">
        <v>543.48</v>
      </c>
      <c r="K70">
        <v>25295.844961240309</v>
      </c>
      <c r="L70" t="b">
        <v>0</v>
      </c>
      <c r="M70">
        <f>IF(fact_daily_prices[[#This Row],[company_id]] =$B69,$F69)</f>
        <v>819.13</v>
      </c>
      <c r="N70" s="3">
        <f>IFERROR(IF(fact_daily_prices[[#This Row],[Prev_close]]="","",((fact_daily_prices[[#This Row],[close]]-fact_daily_prices[[#This Row],[Prev_close]] )/ fact_daily_prices[[#This Row],[Prev_close]])),0)</f>
        <v>-4.773357098384833E-3</v>
      </c>
      <c r="O70" s="1">
        <f>EOMONTH(fact_daily_prices[[#This Row],[date]],0)</f>
        <v>45777</v>
      </c>
      <c r="P70"/>
    </row>
    <row r="71" spans="1:16" x14ac:dyDescent="0.3">
      <c r="A71" s="1">
        <v>45755</v>
      </c>
      <c r="B71" t="s">
        <v>16</v>
      </c>
      <c r="C71">
        <v>815.41</v>
      </c>
      <c r="D71">
        <v>830.17</v>
      </c>
      <c r="E71">
        <v>800.66</v>
      </c>
      <c r="F71">
        <v>814.79</v>
      </c>
      <c r="G71">
        <v>23687</v>
      </c>
      <c r="H71">
        <v>98</v>
      </c>
      <c r="I71">
        <v>1.5</v>
      </c>
      <c r="J71">
        <v>543.19333333333327</v>
      </c>
      <c r="K71">
        <v>25295.844961240309</v>
      </c>
      <c r="L71" t="b">
        <v>0</v>
      </c>
      <c r="M71">
        <f>IF(fact_daily_prices[[#This Row],[company_id]] =$B70,$F70)</f>
        <v>815.22</v>
      </c>
      <c r="N71" s="3">
        <f>IFERROR(IF(fact_daily_prices[[#This Row],[Prev_close]]="","",((fact_daily_prices[[#This Row],[close]]-fact_daily_prices[[#This Row],[Prev_close]] )/ fact_daily_prices[[#This Row],[Prev_close]])),0)</f>
        <v>-5.2746497877881261E-4</v>
      </c>
      <c r="O71" s="1">
        <f>EOMONTH(fact_daily_prices[[#This Row],[date]],0)</f>
        <v>45777</v>
      </c>
      <c r="P71"/>
    </row>
    <row r="72" spans="1:16" x14ac:dyDescent="0.3">
      <c r="A72" s="1">
        <v>45756</v>
      </c>
      <c r="B72" t="s">
        <v>16</v>
      </c>
      <c r="C72">
        <v>803.46</v>
      </c>
      <c r="D72">
        <v>815.6</v>
      </c>
      <c r="E72">
        <v>791.33</v>
      </c>
      <c r="F72">
        <v>800.54</v>
      </c>
      <c r="G72">
        <v>7833</v>
      </c>
      <c r="H72">
        <v>99</v>
      </c>
      <c r="I72">
        <v>1.5</v>
      </c>
      <c r="J72">
        <v>533.69333333333327</v>
      </c>
      <c r="K72">
        <v>25295.844961240309</v>
      </c>
      <c r="L72" t="b">
        <v>0</v>
      </c>
      <c r="M72">
        <f>IF(fact_daily_prices[[#This Row],[company_id]] =$B71,$F71)</f>
        <v>814.79</v>
      </c>
      <c r="N72" s="3">
        <f>IFERROR(IF(fact_daily_prices[[#This Row],[Prev_close]]="","",((fact_daily_prices[[#This Row],[close]]-fact_daily_prices[[#This Row],[Prev_close]] )/ fact_daily_prices[[#This Row],[Prev_close]])),0)</f>
        <v>-1.7489168988328283E-2</v>
      </c>
      <c r="O72" s="1">
        <f>EOMONTH(fact_daily_prices[[#This Row],[date]],0)</f>
        <v>45777</v>
      </c>
      <c r="P72"/>
    </row>
    <row r="73" spans="1:16" x14ac:dyDescent="0.3">
      <c r="A73" s="1">
        <v>45757</v>
      </c>
      <c r="B73" t="s">
        <v>16</v>
      </c>
      <c r="C73">
        <v>814.93</v>
      </c>
      <c r="D73">
        <v>820.62</v>
      </c>
      <c r="E73">
        <v>809.23</v>
      </c>
      <c r="F73">
        <v>811.32</v>
      </c>
      <c r="G73">
        <v>6052</v>
      </c>
      <c r="H73">
        <v>100</v>
      </c>
      <c r="I73">
        <v>1.5</v>
      </c>
      <c r="J73">
        <v>540.88</v>
      </c>
      <c r="K73">
        <v>25295.844961240309</v>
      </c>
      <c r="L73" t="b">
        <v>0</v>
      </c>
      <c r="M73">
        <f>IF(fact_daily_prices[[#This Row],[company_id]] =$B72,$F72)</f>
        <v>800.54</v>
      </c>
      <c r="N73" s="3">
        <f>IFERROR(IF(fact_daily_prices[[#This Row],[Prev_close]]="","",((fact_daily_prices[[#This Row],[close]]-fact_daily_prices[[#This Row],[Prev_close]] )/ fact_daily_prices[[#This Row],[Prev_close]])),0)</f>
        <v>1.3465910510405585E-2</v>
      </c>
      <c r="O73" s="1">
        <f>EOMONTH(fact_daily_prices[[#This Row],[date]],0)</f>
        <v>45777</v>
      </c>
      <c r="P73"/>
    </row>
    <row r="74" spans="1:16" x14ac:dyDescent="0.3">
      <c r="A74" s="1">
        <v>45758</v>
      </c>
      <c r="B74" t="s">
        <v>16</v>
      </c>
      <c r="C74">
        <v>817.55</v>
      </c>
      <c r="D74">
        <v>829.76</v>
      </c>
      <c r="E74">
        <v>805.35</v>
      </c>
      <c r="F74">
        <v>820.8</v>
      </c>
      <c r="G74">
        <v>41770</v>
      </c>
      <c r="H74">
        <v>101</v>
      </c>
      <c r="I74">
        <v>1.5</v>
      </c>
      <c r="J74">
        <v>547.19999999999993</v>
      </c>
      <c r="K74">
        <v>25295.844961240309</v>
      </c>
      <c r="L74" t="b">
        <v>0</v>
      </c>
      <c r="M74">
        <f>IF(fact_daily_prices[[#This Row],[company_id]] =$B73,$F73)</f>
        <v>811.32</v>
      </c>
      <c r="N74" s="3">
        <f>IFERROR(IF(fact_daily_prices[[#This Row],[Prev_close]]="","",((fact_daily_prices[[#This Row],[close]]-fact_daily_prices[[#This Row],[Prev_close]] )/ fact_daily_prices[[#This Row],[Prev_close]])),0)</f>
        <v>1.1684662032243633E-2</v>
      </c>
      <c r="O74" s="1">
        <f>EOMONTH(fact_daily_prices[[#This Row],[date]],0)</f>
        <v>45777</v>
      </c>
      <c r="P74"/>
    </row>
    <row r="75" spans="1:16" x14ac:dyDescent="0.3">
      <c r="A75" s="1">
        <v>45761</v>
      </c>
      <c r="B75" t="s">
        <v>16</v>
      </c>
      <c r="C75">
        <v>822.58</v>
      </c>
      <c r="D75">
        <v>834.67</v>
      </c>
      <c r="E75">
        <v>810.5</v>
      </c>
      <c r="F75">
        <v>821.2</v>
      </c>
      <c r="G75">
        <v>18450</v>
      </c>
      <c r="H75">
        <v>104</v>
      </c>
      <c r="I75">
        <v>1.5</v>
      </c>
      <c r="J75">
        <v>547.4666666666667</v>
      </c>
      <c r="K75">
        <v>25295.844961240309</v>
      </c>
      <c r="L75" t="b">
        <v>0</v>
      </c>
      <c r="M75">
        <f>IF(fact_daily_prices[[#This Row],[company_id]] =$B74,$F74)</f>
        <v>820.8</v>
      </c>
      <c r="N75" s="3">
        <f>IFERROR(IF(fact_daily_prices[[#This Row],[Prev_close]]="","",((fact_daily_prices[[#This Row],[close]]-fact_daily_prices[[#This Row],[Prev_close]] )/ fact_daily_prices[[#This Row],[Prev_close]])),0)</f>
        <v>4.8732943469796658E-4</v>
      </c>
      <c r="O75" s="1">
        <f>EOMONTH(fact_daily_prices[[#This Row],[date]],0)</f>
        <v>45777</v>
      </c>
      <c r="P75"/>
    </row>
    <row r="76" spans="1:16" x14ac:dyDescent="0.3">
      <c r="A76" s="1">
        <v>45762</v>
      </c>
      <c r="B76" t="s">
        <v>16</v>
      </c>
      <c r="C76">
        <v>816.91</v>
      </c>
      <c r="D76">
        <v>819.07</v>
      </c>
      <c r="E76">
        <v>814.75</v>
      </c>
      <c r="F76">
        <v>815.88</v>
      </c>
      <c r="G76">
        <v>39494</v>
      </c>
      <c r="H76">
        <v>105</v>
      </c>
      <c r="I76">
        <v>1.5</v>
      </c>
      <c r="J76">
        <v>543.91999999999996</v>
      </c>
      <c r="K76">
        <v>25295.844961240309</v>
      </c>
      <c r="L76" t="b">
        <v>0</v>
      </c>
      <c r="M76">
        <f>IF(fact_daily_prices[[#This Row],[company_id]] =$B75,$F75)</f>
        <v>821.2</v>
      </c>
      <c r="N76" s="3">
        <f>IFERROR(IF(fact_daily_prices[[#This Row],[Prev_close]]="","",((fact_daily_prices[[#This Row],[close]]-fact_daily_prices[[#This Row],[Prev_close]] )/ fact_daily_prices[[#This Row],[Prev_close]])),0)</f>
        <v>-6.4783244033122869E-3</v>
      </c>
      <c r="O76" s="1">
        <f>EOMONTH(fact_daily_prices[[#This Row],[date]],0)</f>
        <v>45777</v>
      </c>
      <c r="P76"/>
    </row>
    <row r="77" spans="1:16" x14ac:dyDescent="0.3">
      <c r="A77" s="1">
        <v>45763</v>
      </c>
      <c r="B77" t="s">
        <v>16</v>
      </c>
      <c r="C77">
        <v>803.56</v>
      </c>
      <c r="D77">
        <v>806.89</v>
      </c>
      <c r="E77">
        <v>800.22</v>
      </c>
      <c r="F77">
        <v>800.85</v>
      </c>
      <c r="G77">
        <v>35850</v>
      </c>
      <c r="H77">
        <v>106</v>
      </c>
      <c r="I77">
        <v>1.5</v>
      </c>
      <c r="J77">
        <v>533.9</v>
      </c>
      <c r="K77">
        <v>25295.844961240309</v>
      </c>
      <c r="L77" t="b">
        <v>0</v>
      </c>
      <c r="M77">
        <f>IF(fact_daily_prices[[#This Row],[company_id]] =$B76,$F76)</f>
        <v>815.88</v>
      </c>
      <c r="N77" s="3">
        <f>IFERROR(IF(fact_daily_prices[[#This Row],[Prev_close]]="","",((fact_daily_prices[[#This Row],[close]]-fact_daily_prices[[#This Row],[Prev_close]] )/ fact_daily_prices[[#This Row],[Prev_close]])),0)</f>
        <v>-1.8421826739226325E-2</v>
      </c>
      <c r="O77" s="1">
        <f>EOMONTH(fact_daily_prices[[#This Row],[date]],0)</f>
        <v>45777</v>
      </c>
      <c r="P77"/>
    </row>
    <row r="78" spans="1:16" x14ac:dyDescent="0.3">
      <c r="A78" s="1">
        <v>45764</v>
      </c>
      <c r="B78" t="s">
        <v>16</v>
      </c>
      <c r="C78">
        <v>790.58</v>
      </c>
      <c r="D78">
        <v>798.45</v>
      </c>
      <c r="E78">
        <v>782.71</v>
      </c>
      <c r="F78">
        <v>793.11</v>
      </c>
      <c r="G78">
        <v>24132</v>
      </c>
      <c r="H78">
        <v>107</v>
      </c>
      <c r="I78">
        <v>1.5</v>
      </c>
      <c r="J78">
        <v>528.74</v>
      </c>
      <c r="K78">
        <v>25295.844961240309</v>
      </c>
      <c r="L78" t="b">
        <v>0</v>
      </c>
      <c r="M78">
        <f>IF(fact_daily_prices[[#This Row],[company_id]] =$B77,$F77)</f>
        <v>800.85</v>
      </c>
      <c r="N78" s="3">
        <f>IFERROR(IF(fact_daily_prices[[#This Row],[Prev_close]]="","",((fact_daily_prices[[#This Row],[close]]-fact_daily_prices[[#This Row],[Prev_close]] )/ fact_daily_prices[[#This Row],[Prev_close]])),0)</f>
        <v>-9.6647312230754932E-3</v>
      </c>
      <c r="O78" s="1">
        <f>EOMONTH(fact_daily_prices[[#This Row],[date]],0)</f>
        <v>45777</v>
      </c>
      <c r="P78"/>
    </row>
    <row r="79" spans="1:16" x14ac:dyDescent="0.3">
      <c r="A79" s="1">
        <v>45765</v>
      </c>
      <c r="B79" t="s">
        <v>16</v>
      </c>
      <c r="C79">
        <v>807.35</v>
      </c>
      <c r="D79">
        <v>814.3</v>
      </c>
      <c r="E79">
        <v>800.4</v>
      </c>
      <c r="F79">
        <v>800.77</v>
      </c>
      <c r="G79">
        <v>1417</v>
      </c>
      <c r="H79">
        <v>108</v>
      </c>
      <c r="I79">
        <v>1.5</v>
      </c>
      <c r="J79">
        <v>533.84666666666669</v>
      </c>
      <c r="K79">
        <v>25295.844961240309</v>
      </c>
      <c r="L79" t="b">
        <v>1</v>
      </c>
      <c r="M79">
        <f>IF(fact_daily_prices[[#This Row],[company_id]] =$B78,$F78)</f>
        <v>793.11</v>
      </c>
      <c r="N79" s="3">
        <f>IFERROR(IF(fact_daily_prices[[#This Row],[Prev_close]]="","",((fact_daily_prices[[#This Row],[close]]-fact_daily_prices[[#This Row],[Prev_close]] )/ fact_daily_prices[[#This Row],[Prev_close]])),0)</f>
        <v>9.6581810845909992E-3</v>
      </c>
      <c r="O79" s="1">
        <f>EOMONTH(fact_daily_prices[[#This Row],[date]],0)</f>
        <v>45777</v>
      </c>
      <c r="P79"/>
    </row>
    <row r="80" spans="1:16" x14ac:dyDescent="0.3">
      <c r="A80" s="1">
        <v>45768</v>
      </c>
      <c r="B80" t="s">
        <v>16</v>
      </c>
      <c r="C80">
        <v>796.94</v>
      </c>
      <c r="D80">
        <v>802.99</v>
      </c>
      <c r="E80">
        <v>790.9</v>
      </c>
      <c r="F80">
        <v>798.82</v>
      </c>
      <c r="G80">
        <v>18209</v>
      </c>
      <c r="H80">
        <v>111</v>
      </c>
      <c r="I80">
        <v>1.5</v>
      </c>
      <c r="J80">
        <v>532.54666666666674</v>
      </c>
      <c r="K80">
        <v>25295.844961240309</v>
      </c>
      <c r="L80" t="b">
        <v>0</v>
      </c>
      <c r="M80">
        <f>IF(fact_daily_prices[[#This Row],[company_id]] =$B79,$F79)</f>
        <v>800.77</v>
      </c>
      <c r="N80" s="3">
        <f>IFERROR(IF(fact_daily_prices[[#This Row],[Prev_close]]="","",((fact_daily_prices[[#This Row],[close]]-fact_daily_prices[[#This Row],[Prev_close]] )/ fact_daily_prices[[#This Row],[Prev_close]])),0)</f>
        <v>-2.435156162193803E-3</v>
      </c>
      <c r="O80" s="1">
        <f>EOMONTH(fact_daily_prices[[#This Row],[date]],0)</f>
        <v>45777</v>
      </c>
      <c r="P80"/>
    </row>
    <row r="81" spans="1:16" x14ac:dyDescent="0.3">
      <c r="A81" s="1">
        <v>45769</v>
      </c>
      <c r="B81" t="s">
        <v>16</v>
      </c>
      <c r="C81">
        <v>795.26</v>
      </c>
      <c r="D81">
        <v>805.8</v>
      </c>
      <c r="E81">
        <v>784.73</v>
      </c>
      <c r="F81">
        <v>794.73</v>
      </c>
      <c r="G81">
        <v>1412</v>
      </c>
      <c r="H81">
        <v>112</v>
      </c>
      <c r="I81">
        <v>1.5</v>
      </c>
      <c r="J81">
        <v>529.82000000000005</v>
      </c>
      <c r="K81">
        <v>25295.844961240309</v>
      </c>
      <c r="L81" t="b">
        <v>1</v>
      </c>
      <c r="M81">
        <f>IF(fact_daily_prices[[#This Row],[company_id]] =$B80,$F80)</f>
        <v>798.82</v>
      </c>
      <c r="N81" s="3">
        <f>IFERROR(IF(fact_daily_prices[[#This Row],[Prev_close]]="","",((fact_daily_prices[[#This Row],[close]]-fact_daily_prices[[#This Row],[Prev_close]] )/ fact_daily_prices[[#This Row],[Prev_close]])),0)</f>
        <v>-5.1200520768133395E-3</v>
      </c>
      <c r="O81" s="1">
        <f>EOMONTH(fact_daily_prices[[#This Row],[date]],0)</f>
        <v>45777</v>
      </c>
      <c r="P81"/>
    </row>
    <row r="82" spans="1:16" x14ac:dyDescent="0.3">
      <c r="A82" s="1">
        <v>45770</v>
      </c>
      <c r="B82" t="s">
        <v>16</v>
      </c>
      <c r="C82">
        <v>796.92</v>
      </c>
      <c r="D82">
        <v>800.58</v>
      </c>
      <c r="E82">
        <v>793.27</v>
      </c>
      <c r="F82">
        <v>799.95</v>
      </c>
      <c r="G82">
        <v>24548</v>
      </c>
      <c r="H82">
        <v>113</v>
      </c>
      <c r="I82">
        <v>1.5</v>
      </c>
      <c r="J82">
        <v>533.30000000000007</v>
      </c>
      <c r="K82">
        <v>25295.844961240309</v>
      </c>
      <c r="L82" t="b">
        <v>0</v>
      </c>
      <c r="M82">
        <f>IF(fact_daily_prices[[#This Row],[company_id]] =$B81,$F81)</f>
        <v>794.73</v>
      </c>
      <c r="N82" s="3">
        <f>IFERROR(IF(fact_daily_prices[[#This Row],[Prev_close]]="","",((fact_daily_prices[[#This Row],[close]]-fact_daily_prices[[#This Row],[Prev_close]] )/ fact_daily_prices[[#This Row],[Prev_close]])),0)</f>
        <v>6.5682684685365181E-3</v>
      </c>
      <c r="O82" s="1">
        <f>EOMONTH(fact_daily_prices[[#This Row],[date]],0)</f>
        <v>45777</v>
      </c>
      <c r="P82"/>
    </row>
    <row r="83" spans="1:16" x14ac:dyDescent="0.3">
      <c r="A83" s="1">
        <v>45771</v>
      </c>
      <c r="B83" t="s">
        <v>16</v>
      </c>
      <c r="C83">
        <v>812.75</v>
      </c>
      <c r="D83">
        <v>816.48</v>
      </c>
      <c r="E83">
        <v>809.02</v>
      </c>
      <c r="F83">
        <v>811.9</v>
      </c>
      <c r="G83">
        <v>19888</v>
      </c>
      <c r="H83">
        <v>114</v>
      </c>
      <c r="I83">
        <v>1.5</v>
      </c>
      <c r="J83">
        <v>541.26666666666665</v>
      </c>
      <c r="K83">
        <v>25295.844961240309</v>
      </c>
      <c r="L83" t="b">
        <v>0</v>
      </c>
      <c r="M83">
        <f>IF(fact_daily_prices[[#This Row],[company_id]] =$B82,$F82)</f>
        <v>799.95</v>
      </c>
      <c r="N83" s="3">
        <f>IFERROR(IF(fact_daily_prices[[#This Row],[Prev_close]]="","",((fact_daily_prices[[#This Row],[close]]-fact_daily_prices[[#This Row],[Prev_close]] )/ fact_daily_prices[[#This Row],[Prev_close]])),0)</f>
        <v>1.4938433652103171E-2</v>
      </c>
      <c r="O83" s="1">
        <f>EOMONTH(fact_daily_prices[[#This Row],[date]],0)</f>
        <v>45777</v>
      </c>
      <c r="P83"/>
    </row>
    <row r="84" spans="1:16" x14ac:dyDescent="0.3">
      <c r="A84" s="1">
        <v>45772</v>
      </c>
      <c r="B84" t="s">
        <v>16</v>
      </c>
      <c r="C84">
        <v>814.67</v>
      </c>
      <c r="D84">
        <v>824</v>
      </c>
      <c r="E84">
        <v>805.35</v>
      </c>
      <c r="F84">
        <v>814.73</v>
      </c>
      <c r="G84">
        <v>18506</v>
      </c>
      <c r="H84">
        <v>115</v>
      </c>
      <c r="I84">
        <v>1.5</v>
      </c>
      <c r="J84">
        <v>543.15333333333331</v>
      </c>
      <c r="K84">
        <v>25295.844961240309</v>
      </c>
      <c r="L84" t="b">
        <v>0</v>
      </c>
      <c r="M84">
        <f>IF(fact_daily_prices[[#This Row],[company_id]] =$B83,$F83)</f>
        <v>811.9</v>
      </c>
      <c r="N84" s="3">
        <f>IFERROR(IF(fact_daily_prices[[#This Row],[Prev_close]]="","",((fact_daily_prices[[#This Row],[close]]-fact_daily_prices[[#This Row],[Prev_close]] )/ fact_daily_prices[[#This Row],[Prev_close]])),0)</f>
        <v>3.4856509422343156E-3</v>
      </c>
      <c r="O84" s="1">
        <f>EOMONTH(fact_daily_prices[[#This Row],[date]],0)</f>
        <v>45777</v>
      </c>
      <c r="P84"/>
    </row>
    <row r="85" spans="1:16" x14ac:dyDescent="0.3">
      <c r="A85" s="1">
        <v>45775</v>
      </c>
      <c r="B85" t="s">
        <v>16</v>
      </c>
      <c r="C85">
        <v>818.49</v>
      </c>
      <c r="D85">
        <v>824.91</v>
      </c>
      <c r="E85">
        <v>812.07</v>
      </c>
      <c r="F85">
        <v>818.16</v>
      </c>
      <c r="G85">
        <v>35911</v>
      </c>
      <c r="H85">
        <v>118</v>
      </c>
      <c r="I85">
        <v>1.5</v>
      </c>
      <c r="J85">
        <v>545.43999999999994</v>
      </c>
      <c r="K85">
        <v>25295.844961240309</v>
      </c>
      <c r="L85" t="b">
        <v>0</v>
      </c>
      <c r="M85">
        <f>IF(fact_daily_prices[[#This Row],[company_id]] =$B84,$F84)</f>
        <v>814.73</v>
      </c>
      <c r="N85" s="3">
        <f>IFERROR(IF(fact_daily_prices[[#This Row],[Prev_close]]="","",((fact_daily_prices[[#This Row],[close]]-fact_daily_prices[[#This Row],[Prev_close]] )/ fact_daily_prices[[#This Row],[Prev_close]])),0)</f>
        <v>4.2099836755734414E-3</v>
      </c>
      <c r="O85" s="1">
        <f>EOMONTH(fact_daily_prices[[#This Row],[date]],0)</f>
        <v>45777</v>
      </c>
      <c r="P85"/>
    </row>
    <row r="86" spans="1:16" x14ac:dyDescent="0.3">
      <c r="A86" s="1">
        <v>45776</v>
      </c>
      <c r="B86" t="s">
        <v>16</v>
      </c>
      <c r="C86">
        <v>827.71</v>
      </c>
      <c r="D86">
        <v>838.3</v>
      </c>
      <c r="E86">
        <v>817.12</v>
      </c>
      <c r="F86">
        <v>832.62</v>
      </c>
      <c r="G86">
        <v>45811</v>
      </c>
      <c r="H86">
        <v>119</v>
      </c>
      <c r="I86">
        <v>1.5</v>
      </c>
      <c r="J86">
        <v>555.08000000000004</v>
      </c>
      <c r="K86">
        <v>25295.844961240309</v>
      </c>
      <c r="L86" t="b">
        <v>0</v>
      </c>
      <c r="M86">
        <f>IF(fact_daily_prices[[#This Row],[company_id]] =$B85,$F85)</f>
        <v>818.16</v>
      </c>
      <c r="N86" s="3">
        <f>IFERROR(IF(fact_daily_prices[[#This Row],[Prev_close]]="","",((fact_daily_prices[[#This Row],[close]]-fact_daily_prices[[#This Row],[Prev_close]] )/ fact_daily_prices[[#This Row],[Prev_close]])),0)</f>
        <v>1.7673804634790305E-2</v>
      </c>
      <c r="O86" s="1">
        <f>EOMONTH(fact_daily_prices[[#This Row],[date]],0)</f>
        <v>45777</v>
      </c>
      <c r="P86"/>
    </row>
    <row r="87" spans="1:16" x14ac:dyDescent="0.3">
      <c r="A87" s="1">
        <v>45777</v>
      </c>
      <c r="B87" t="s">
        <v>16</v>
      </c>
      <c r="C87">
        <v>831.98</v>
      </c>
      <c r="D87">
        <v>841.83</v>
      </c>
      <c r="E87">
        <v>822.13</v>
      </c>
      <c r="F87">
        <v>834.67</v>
      </c>
      <c r="G87">
        <v>48320</v>
      </c>
      <c r="H87">
        <v>120</v>
      </c>
      <c r="I87">
        <v>1.5</v>
      </c>
      <c r="J87">
        <v>556.4466666666666</v>
      </c>
      <c r="K87">
        <v>25295.844961240309</v>
      </c>
      <c r="L87" t="b">
        <v>0</v>
      </c>
      <c r="M87">
        <f>IF(fact_daily_prices[[#This Row],[company_id]] =$B86,$F86)</f>
        <v>832.62</v>
      </c>
      <c r="N87" s="3">
        <f>IFERROR(IF(fact_daily_prices[[#This Row],[Prev_close]]="","",((fact_daily_prices[[#This Row],[close]]-fact_daily_prices[[#This Row],[Prev_close]] )/ fact_daily_prices[[#This Row],[Prev_close]])),0)</f>
        <v>2.4621075640747937E-3</v>
      </c>
      <c r="O87" s="1">
        <f>EOMONTH(fact_daily_prices[[#This Row],[date]],0)</f>
        <v>45777</v>
      </c>
      <c r="P87"/>
    </row>
    <row r="88" spans="1:16" x14ac:dyDescent="0.3">
      <c r="A88" s="1">
        <v>45778</v>
      </c>
      <c r="B88" t="s">
        <v>16</v>
      </c>
      <c r="C88">
        <v>830.46</v>
      </c>
      <c r="D88">
        <v>835.58</v>
      </c>
      <c r="E88">
        <v>825.34</v>
      </c>
      <c r="F88">
        <v>831.62</v>
      </c>
      <c r="G88">
        <v>45912</v>
      </c>
      <c r="H88">
        <v>121</v>
      </c>
      <c r="I88">
        <v>1.5</v>
      </c>
      <c r="J88">
        <v>554.4133333333333</v>
      </c>
      <c r="K88">
        <v>25295.844961240309</v>
      </c>
      <c r="L88" t="b">
        <v>0</v>
      </c>
      <c r="M88">
        <f>IF(fact_daily_prices[[#This Row],[company_id]] =$B87,$F87)</f>
        <v>834.67</v>
      </c>
      <c r="N88" s="3">
        <f>IFERROR(IF(fact_daily_prices[[#This Row],[Prev_close]]="","",((fact_daily_prices[[#This Row],[close]]-fact_daily_prices[[#This Row],[Prev_close]] )/ fact_daily_prices[[#This Row],[Prev_close]])),0)</f>
        <v>-3.6541387614266174E-3</v>
      </c>
      <c r="O88" s="1">
        <f>EOMONTH(fact_daily_prices[[#This Row],[date]],0)</f>
        <v>45808</v>
      </c>
      <c r="P88"/>
    </row>
    <row r="89" spans="1:16" x14ac:dyDescent="0.3">
      <c r="A89" s="1">
        <v>45779</v>
      </c>
      <c r="B89" t="s">
        <v>16</v>
      </c>
      <c r="C89">
        <v>836.21</v>
      </c>
      <c r="D89">
        <v>847.38</v>
      </c>
      <c r="E89">
        <v>825.03</v>
      </c>
      <c r="F89">
        <v>838.9</v>
      </c>
      <c r="G89">
        <v>1698</v>
      </c>
      <c r="H89">
        <v>122</v>
      </c>
      <c r="I89">
        <v>1.5</v>
      </c>
      <c r="J89">
        <v>559.26666666666665</v>
      </c>
      <c r="K89">
        <v>25295.844961240309</v>
      </c>
      <c r="L89" t="b">
        <v>1</v>
      </c>
      <c r="M89">
        <f>IF(fact_daily_prices[[#This Row],[company_id]] =$B88,$F88)</f>
        <v>831.62</v>
      </c>
      <c r="N89" s="3">
        <f>IFERROR(IF(fact_daily_prices[[#This Row],[Prev_close]]="","",((fact_daily_prices[[#This Row],[close]]-fact_daily_prices[[#This Row],[Prev_close]] )/ fact_daily_prices[[#This Row],[Prev_close]])),0)</f>
        <v>8.7539982203409875E-3</v>
      </c>
      <c r="O89" s="1">
        <f>EOMONTH(fact_daily_prices[[#This Row],[date]],0)</f>
        <v>45808</v>
      </c>
      <c r="P89"/>
    </row>
    <row r="90" spans="1:16" x14ac:dyDescent="0.3">
      <c r="A90" s="1">
        <v>45782</v>
      </c>
      <c r="B90" t="s">
        <v>16</v>
      </c>
      <c r="C90">
        <v>836.78</v>
      </c>
      <c r="D90">
        <v>838.06</v>
      </c>
      <c r="E90">
        <v>835.5</v>
      </c>
      <c r="F90">
        <v>836.39</v>
      </c>
      <c r="G90">
        <v>8400</v>
      </c>
      <c r="H90">
        <v>125</v>
      </c>
      <c r="I90">
        <v>1.5</v>
      </c>
      <c r="J90">
        <v>557.59333333333336</v>
      </c>
      <c r="K90">
        <v>25295.844961240309</v>
      </c>
      <c r="L90" t="b">
        <v>0</v>
      </c>
      <c r="M90">
        <f>IF(fact_daily_prices[[#This Row],[company_id]] =$B89,$F89)</f>
        <v>838.9</v>
      </c>
      <c r="N90" s="3">
        <f>IFERROR(IF(fact_daily_prices[[#This Row],[Prev_close]]="","",((fact_daily_prices[[#This Row],[close]]-fact_daily_prices[[#This Row],[Prev_close]] )/ fact_daily_prices[[#This Row],[Prev_close]])),0)</f>
        <v>-2.9920133508165346E-3</v>
      </c>
      <c r="O90" s="1">
        <f>EOMONTH(fact_daily_prices[[#This Row],[date]],0)</f>
        <v>45808</v>
      </c>
      <c r="P90"/>
    </row>
    <row r="91" spans="1:16" x14ac:dyDescent="0.3">
      <c r="A91" s="1">
        <v>45783</v>
      </c>
      <c r="B91" t="s">
        <v>16</v>
      </c>
      <c r="C91">
        <v>836.82</v>
      </c>
      <c r="D91">
        <v>846.83</v>
      </c>
      <c r="E91">
        <v>826.81</v>
      </c>
      <c r="F91">
        <v>832.72</v>
      </c>
      <c r="G91">
        <v>18101</v>
      </c>
      <c r="H91">
        <v>126</v>
      </c>
      <c r="I91">
        <v>1.5</v>
      </c>
      <c r="J91">
        <v>555.14666666666665</v>
      </c>
      <c r="K91">
        <v>25295.844961240309</v>
      </c>
      <c r="L91" t="b">
        <v>0</v>
      </c>
      <c r="M91">
        <f>IF(fact_daily_prices[[#This Row],[company_id]] =$B90,$F90)</f>
        <v>836.39</v>
      </c>
      <c r="N91" s="3">
        <f>IFERROR(IF(fact_daily_prices[[#This Row],[Prev_close]]="","",((fact_daily_prices[[#This Row],[close]]-fact_daily_prices[[#This Row],[Prev_close]] )/ fact_daily_prices[[#This Row],[Prev_close]])),0)</f>
        <v>-4.3879051638589161E-3</v>
      </c>
      <c r="O91" s="1">
        <f>EOMONTH(fact_daily_prices[[#This Row],[date]],0)</f>
        <v>45808</v>
      </c>
      <c r="P91"/>
    </row>
    <row r="92" spans="1:16" x14ac:dyDescent="0.3">
      <c r="A92" s="1">
        <v>45784</v>
      </c>
      <c r="B92" t="s">
        <v>16</v>
      </c>
      <c r="C92">
        <v>848.04</v>
      </c>
      <c r="D92">
        <v>857.85</v>
      </c>
      <c r="E92">
        <v>838.23</v>
      </c>
      <c r="F92">
        <v>846.4</v>
      </c>
      <c r="G92">
        <v>6486</v>
      </c>
      <c r="H92">
        <v>127</v>
      </c>
      <c r="I92">
        <v>1.5</v>
      </c>
      <c r="J92">
        <v>564.26666666666665</v>
      </c>
      <c r="K92">
        <v>25295.844961240309</v>
      </c>
      <c r="L92" t="b">
        <v>0</v>
      </c>
      <c r="M92">
        <f>IF(fact_daily_prices[[#This Row],[company_id]] =$B91,$F91)</f>
        <v>832.72</v>
      </c>
      <c r="N92" s="3">
        <f>IFERROR(IF(fact_daily_prices[[#This Row],[Prev_close]]="","",((fact_daily_prices[[#This Row],[close]]-fact_daily_prices[[#This Row],[Prev_close]] )/ fact_daily_prices[[#This Row],[Prev_close]])),0)</f>
        <v>1.6428091075031161E-2</v>
      </c>
      <c r="O92" s="1">
        <f>EOMONTH(fact_daily_prices[[#This Row],[date]],0)</f>
        <v>45808</v>
      </c>
      <c r="P92"/>
    </row>
    <row r="93" spans="1:16" x14ac:dyDescent="0.3">
      <c r="A93" s="1">
        <v>45785</v>
      </c>
      <c r="B93" t="s">
        <v>16</v>
      </c>
      <c r="C93">
        <v>843.42</v>
      </c>
      <c r="D93">
        <v>844.89</v>
      </c>
      <c r="E93">
        <v>841.94</v>
      </c>
      <c r="F93">
        <v>843.49</v>
      </c>
      <c r="G93">
        <v>38259</v>
      </c>
      <c r="H93">
        <v>128</v>
      </c>
      <c r="I93">
        <v>1.5</v>
      </c>
      <c r="J93">
        <v>562.32666666666671</v>
      </c>
      <c r="K93">
        <v>25295.844961240309</v>
      </c>
      <c r="L93" t="b">
        <v>0</v>
      </c>
      <c r="M93">
        <f>IF(fact_daily_prices[[#This Row],[company_id]] =$B92,$F92)</f>
        <v>846.4</v>
      </c>
      <c r="N93" s="3">
        <f>IFERROR(IF(fact_daily_prices[[#This Row],[Prev_close]]="","",((fact_daily_prices[[#This Row],[close]]-fact_daily_prices[[#This Row],[Prev_close]] )/ fact_daily_prices[[#This Row],[Prev_close]])),0)</f>
        <v>-3.4380907372400381E-3</v>
      </c>
      <c r="O93" s="1">
        <f>EOMONTH(fact_daily_prices[[#This Row],[date]],0)</f>
        <v>45808</v>
      </c>
      <c r="P93"/>
    </row>
    <row r="94" spans="1:16" x14ac:dyDescent="0.3">
      <c r="A94" s="1">
        <v>45786</v>
      </c>
      <c r="B94" t="s">
        <v>16</v>
      </c>
      <c r="C94">
        <v>813.13</v>
      </c>
      <c r="D94">
        <v>821.3</v>
      </c>
      <c r="E94">
        <v>804.96</v>
      </c>
      <c r="F94">
        <v>815.93</v>
      </c>
      <c r="G94">
        <v>41419</v>
      </c>
      <c r="H94">
        <v>129</v>
      </c>
      <c r="I94">
        <v>1.5</v>
      </c>
      <c r="J94">
        <v>543.95333333333326</v>
      </c>
      <c r="K94">
        <v>25295.844961240309</v>
      </c>
      <c r="L94" t="b">
        <v>0</v>
      </c>
      <c r="M94">
        <f>IF(fact_daily_prices[[#This Row],[company_id]] =$B93,$F93)</f>
        <v>843.49</v>
      </c>
      <c r="N94" s="3">
        <f>IFERROR(IF(fact_daily_prices[[#This Row],[Prev_close]]="","",((fact_daily_prices[[#This Row],[close]]-fact_daily_prices[[#This Row],[Prev_close]] )/ fact_daily_prices[[#This Row],[Prev_close]])),0)</f>
        <v>-3.2673772066058947E-2</v>
      </c>
      <c r="O94" s="1">
        <f>EOMONTH(fact_daily_prices[[#This Row],[date]],0)</f>
        <v>45808</v>
      </c>
      <c r="P94"/>
    </row>
    <row r="95" spans="1:16" x14ac:dyDescent="0.3">
      <c r="A95" s="1">
        <v>45789</v>
      </c>
      <c r="B95" t="s">
        <v>16</v>
      </c>
      <c r="C95">
        <v>821.04</v>
      </c>
      <c r="D95">
        <v>835.2</v>
      </c>
      <c r="E95">
        <v>806.88</v>
      </c>
      <c r="F95">
        <v>819.69</v>
      </c>
      <c r="G95">
        <v>2062</v>
      </c>
      <c r="H95">
        <v>132</v>
      </c>
      <c r="I95">
        <v>1.5</v>
      </c>
      <c r="J95">
        <v>546.46</v>
      </c>
      <c r="K95">
        <v>25295.844961240309</v>
      </c>
      <c r="L95" t="b">
        <v>1</v>
      </c>
      <c r="M95">
        <f>IF(fact_daily_prices[[#This Row],[company_id]] =$B94,$F94)</f>
        <v>815.93</v>
      </c>
      <c r="N95" s="3">
        <f>IFERROR(IF(fact_daily_prices[[#This Row],[Prev_close]]="","",((fact_daily_prices[[#This Row],[close]]-fact_daily_prices[[#This Row],[Prev_close]] )/ fact_daily_prices[[#This Row],[Prev_close]])),0)</f>
        <v>4.6082384518281042E-3</v>
      </c>
      <c r="O95" s="1">
        <f>EOMONTH(fact_daily_prices[[#This Row],[date]],0)</f>
        <v>45808</v>
      </c>
      <c r="P95"/>
    </row>
    <row r="96" spans="1:16" x14ac:dyDescent="0.3">
      <c r="A96" s="1">
        <v>45790</v>
      </c>
      <c r="B96" t="s">
        <v>16</v>
      </c>
      <c r="C96">
        <v>812.52</v>
      </c>
      <c r="D96">
        <v>817.3</v>
      </c>
      <c r="E96">
        <v>807.74</v>
      </c>
      <c r="F96">
        <v>815.81</v>
      </c>
      <c r="G96">
        <v>12174</v>
      </c>
      <c r="H96">
        <v>133</v>
      </c>
      <c r="I96">
        <v>1.5</v>
      </c>
      <c r="J96">
        <v>543.87333333333333</v>
      </c>
      <c r="K96">
        <v>25295.844961240309</v>
      </c>
      <c r="L96" t="b">
        <v>0</v>
      </c>
      <c r="M96">
        <f>IF(fact_daily_prices[[#This Row],[company_id]] =$B95,$F95)</f>
        <v>819.69</v>
      </c>
      <c r="N96" s="3">
        <f>IFERROR(IF(fact_daily_prices[[#This Row],[Prev_close]]="","",((fact_daily_prices[[#This Row],[close]]-fact_daily_prices[[#This Row],[Prev_close]] )/ fact_daily_prices[[#This Row],[Prev_close]])),0)</f>
        <v>-4.7334968097696795E-3</v>
      </c>
      <c r="O96" s="1">
        <f>EOMONTH(fact_daily_prices[[#This Row],[date]],0)</f>
        <v>45808</v>
      </c>
      <c r="P96"/>
    </row>
    <row r="97" spans="1:16" x14ac:dyDescent="0.3">
      <c r="A97" s="1">
        <v>45791</v>
      </c>
      <c r="B97" t="s">
        <v>16</v>
      </c>
      <c r="C97">
        <v>820.68</v>
      </c>
      <c r="D97">
        <v>829.23</v>
      </c>
      <c r="E97">
        <v>812.13</v>
      </c>
      <c r="F97">
        <v>813.03</v>
      </c>
      <c r="G97">
        <v>24714</v>
      </c>
      <c r="H97">
        <v>134</v>
      </c>
      <c r="I97">
        <v>1.5</v>
      </c>
      <c r="J97">
        <v>542.02</v>
      </c>
      <c r="K97">
        <v>25295.844961240309</v>
      </c>
      <c r="L97" t="b">
        <v>0</v>
      </c>
      <c r="M97">
        <f>IF(fact_daily_prices[[#This Row],[company_id]] =$B96,$F96)</f>
        <v>815.81</v>
      </c>
      <c r="N97" s="3">
        <f>IFERROR(IF(fact_daily_prices[[#This Row],[Prev_close]]="","",((fact_daily_prices[[#This Row],[close]]-fact_daily_prices[[#This Row],[Prev_close]] )/ fact_daily_prices[[#This Row],[Prev_close]])),0)</f>
        <v>-3.4076561944570093E-3</v>
      </c>
      <c r="O97" s="1">
        <f>EOMONTH(fact_daily_prices[[#This Row],[date]],0)</f>
        <v>45808</v>
      </c>
      <c r="P97"/>
    </row>
    <row r="98" spans="1:16" x14ac:dyDescent="0.3">
      <c r="A98" s="1">
        <v>45792</v>
      </c>
      <c r="B98" t="s">
        <v>16</v>
      </c>
      <c r="C98">
        <v>822.27</v>
      </c>
      <c r="D98">
        <v>832.4</v>
      </c>
      <c r="E98">
        <v>812.14</v>
      </c>
      <c r="F98">
        <v>817.88</v>
      </c>
      <c r="G98">
        <v>7801</v>
      </c>
      <c r="H98">
        <v>135</v>
      </c>
      <c r="I98">
        <v>1.5</v>
      </c>
      <c r="J98">
        <v>545.25333333333333</v>
      </c>
      <c r="K98">
        <v>25295.844961240309</v>
      </c>
      <c r="L98" t="b">
        <v>0</v>
      </c>
      <c r="M98">
        <f>IF(fact_daily_prices[[#This Row],[company_id]] =$B97,$F97)</f>
        <v>813.03</v>
      </c>
      <c r="N98" s="3">
        <f>IFERROR(IF(fact_daily_prices[[#This Row],[Prev_close]]="","",((fact_daily_prices[[#This Row],[close]]-fact_daily_prices[[#This Row],[Prev_close]] )/ fact_daily_prices[[#This Row],[Prev_close]])),0)</f>
        <v>5.9653395323666075E-3</v>
      </c>
      <c r="O98" s="1">
        <f>EOMONTH(fact_daily_prices[[#This Row],[date]],0)</f>
        <v>45808</v>
      </c>
      <c r="P98"/>
    </row>
    <row r="99" spans="1:16" x14ac:dyDescent="0.3">
      <c r="A99" s="1">
        <v>45793</v>
      </c>
      <c r="B99" t="s">
        <v>16</v>
      </c>
      <c r="C99">
        <v>818.66</v>
      </c>
      <c r="D99">
        <v>832.18</v>
      </c>
      <c r="E99">
        <v>805.13</v>
      </c>
      <c r="F99">
        <v>816.37</v>
      </c>
      <c r="G99">
        <v>18337</v>
      </c>
      <c r="H99">
        <v>136</v>
      </c>
      <c r="I99">
        <v>1.5</v>
      </c>
      <c r="J99">
        <v>544.24666666666667</v>
      </c>
      <c r="K99">
        <v>25295.844961240309</v>
      </c>
      <c r="L99" t="b">
        <v>0</v>
      </c>
      <c r="M99">
        <f>IF(fact_daily_prices[[#This Row],[company_id]] =$B98,$F98)</f>
        <v>817.88</v>
      </c>
      <c r="N99" s="3">
        <f>IFERROR(IF(fact_daily_prices[[#This Row],[Prev_close]]="","",((fact_daily_prices[[#This Row],[close]]-fact_daily_prices[[#This Row],[Prev_close]] )/ fact_daily_prices[[#This Row],[Prev_close]])),0)</f>
        <v>-1.8462366117278706E-3</v>
      </c>
      <c r="O99" s="1">
        <f>EOMONTH(fact_daily_prices[[#This Row],[date]],0)</f>
        <v>45808</v>
      </c>
      <c r="P99"/>
    </row>
    <row r="100" spans="1:16" x14ac:dyDescent="0.3">
      <c r="A100" s="1">
        <v>45796</v>
      </c>
      <c r="B100" t="s">
        <v>16</v>
      </c>
      <c r="C100">
        <v>823.01</v>
      </c>
      <c r="D100">
        <v>828.9</v>
      </c>
      <c r="E100">
        <v>817.12</v>
      </c>
      <c r="F100">
        <v>818.78</v>
      </c>
      <c r="G100">
        <v>2542</v>
      </c>
      <c r="H100">
        <v>139</v>
      </c>
      <c r="I100">
        <v>1.5</v>
      </c>
      <c r="J100">
        <v>545.85333333333335</v>
      </c>
      <c r="K100">
        <v>25295.844961240309</v>
      </c>
      <c r="L100" t="b">
        <v>0</v>
      </c>
      <c r="M100">
        <f>IF(fact_daily_prices[[#This Row],[company_id]] =$B99,$F99)</f>
        <v>816.37</v>
      </c>
      <c r="N100" s="3">
        <f>IFERROR(IF(fact_daily_prices[[#This Row],[Prev_close]]="","",((fact_daily_prices[[#This Row],[close]]-fact_daily_prices[[#This Row],[Prev_close]] )/ fact_daily_prices[[#This Row],[Prev_close]])),0)</f>
        <v>2.9520928010583047E-3</v>
      </c>
      <c r="O100" s="1">
        <f>EOMONTH(fact_daily_prices[[#This Row],[date]],0)</f>
        <v>45808</v>
      </c>
      <c r="P100"/>
    </row>
    <row r="101" spans="1:16" x14ac:dyDescent="0.3">
      <c r="A101" s="1">
        <v>45797</v>
      </c>
      <c r="B101" t="s">
        <v>16</v>
      </c>
      <c r="C101">
        <v>799.99</v>
      </c>
      <c r="D101">
        <v>805.17</v>
      </c>
      <c r="E101">
        <v>794.81</v>
      </c>
      <c r="F101">
        <v>798.37</v>
      </c>
      <c r="G101">
        <v>28569</v>
      </c>
      <c r="H101">
        <v>140</v>
      </c>
      <c r="I101">
        <v>1</v>
      </c>
      <c r="J101">
        <v>798.37</v>
      </c>
      <c r="K101">
        <v>25295.844961240309</v>
      </c>
      <c r="L101" t="b">
        <v>0</v>
      </c>
      <c r="M101">
        <f>IF(fact_daily_prices[[#This Row],[company_id]] =$B100,$F100)</f>
        <v>818.78</v>
      </c>
      <c r="N101" s="3">
        <f>IFERROR(IF(fact_daily_prices[[#This Row],[Prev_close]]="","",((fact_daily_prices[[#This Row],[close]]-fact_daily_prices[[#This Row],[Prev_close]] )/ fact_daily_prices[[#This Row],[Prev_close]])),0)</f>
        <v>-2.4927330906959096E-2</v>
      </c>
      <c r="O101" s="1">
        <f>EOMONTH(fact_daily_prices[[#This Row],[date]],0)</f>
        <v>45808</v>
      </c>
      <c r="P101"/>
    </row>
    <row r="102" spans="1:16" x14ac:dyDescent="0.3">
      <c r="A102" s="1">
        <v>45798</v>
      </c>
      <c r="B102" t="s">
        <v>16</v>
      </c>
      <c r="C102">
        <v>795.01</v>
      </c>
      <c r="D102">
        <v>803.2</v>
      </c>
      <c r="E102">
        <v>786.81</v>
      </c>
      <c r="F102">
        <v>789.13</v>
      </c>
      <c r="G102">
        <v>23556</v>
      </c>
      <c r="H102">
        <v>141</v>
      </c>
      <c r="I102">
        <v>1</v>
      </c>
      <c r="J102">
        <v>789.13</v>
      </c>
      <c r="K102">
        <v>25295.844961240309</v>
      </c>
      <c r="L102" t="b">
        <v>0</v>
      </c>
      <c r="M102">
        <f>IF(fact_daily_prices[[#This Row],[company_id]] =$B101,$F101)</f>
        <v>798.37</v>
      </c>
      <c r="N102" s="3">
        <f>IFERROR(IF(fact_daily_prices[[#This Row],[Prev_close]]="","",((fact_daily_prices[[#This Row],[close]]-fact_daily_prices[[#This Row],[Prev_close]] )/ fact_daily_prices[[#This Row],[Prev_close]])),0)</f>
        <v>-1.1573581171637223E-2</v>
      </c>
      <c r="O102" s="1">
        <f>EOMONTH(fact_daily_prices[[#This Row],[date]],0)</f>
        <v>45808</v>
      </c>
      <c r="P102"/>
    </row>
    <row r="103" spans="1:16" x14ac:dyDescent="0.3">
      <c r="A103" s="1">
        <v>45799</v>
      </c>
      <c r="B103" t="s">
        <v>16</v>
      </c>
      <c r="C103">
        <v>796.15</v>
      </c>
      <c r="D103">
        <v>804.76</v>
      </c>
      <c r="E103">
        <v>787.55</v>
      </c>
      <c r="F103">
        <v>803.4</v>
      </c>
      <c r="G103">
        <v>14807</v>
      </c>
      <c r="H103">
        <v>142</v>
      </c>
      <c r="I103">
        <v>1</v>
      </c>
      <c r="J103">
        <v>803.4</v>
      </c>
      <c r="K103">
        <v>25295.844961240309</v>
      </c>
      <c r="L103" t="b">
        <v>0</v>
      </c>
      <c r="M103">
        <f>IF(fact_daily_prices[[#This Row],[company_id]] =$B102,$F102)</f>
        <v>789.13</v>
      </c>
      <c r="N103" s="3">
        <f>IFERROR(IF(fact_daily_prices[[#This Row],[Prev_close]]="","",((fact_daily_prices[[#This Row],[close]]-fact_daily_prices[[#This Row],[Prev_close]] )/ fact_daily_prices[[#This Row],[Prev_close]])),0)</f>
        <v>1.8083205555485132E-2</v>
      </c>
      <c r="O103" s="1">
        <f>EOMONTH(fact_daily_prices[[#This Row],[date]],0)</f>
        <v>45808</v>
      </c>
      <c r="P103"/>
    </row>
    <row r="104" spans="1:16" x14ac:dyDescent="0.3">
      <c r="A104" s="1">
        <v>45800</v>
      </c>
      <c r="B104" t="s">
        <v>16</v>
      </c>
      <c r="C104">
        <v>803.26</v>
      </c>
      <c r="D104">
        <v>817.27</v>
      </c>
      <c r="E104">
        <v>789.26</v>
      </c>
      <c r="F104">
        <v>803.4</v>
      </c>
      <c r="G104">
        <v>27256</v>
      </c>
      <c r="H104">
        <v>143</v>
      </c>
      <c r="I104">
        <v>1</v>
      </c>
      <c r="J104">
        <v>803.4</v>
      </c>
      <c r="K104">
        <v>25295.844961240309</v>
      </c>
      <c r="L104" t="b">
        <v>0</v>
      </c>
      <c r="M104">
        <f>IF(fact_daily_prices[[#This Row],[company_id]] =$B103,$F103)</f>
        <v>803.4</v>
      </c>
      <c r="N104" s="3">
        <f>IFERROR(IF(fact_daily_prices[[#This Row],[Prev_close]]="","",((fact_daily_prices[[#This Row],[close]]-fact_daily_prices[[#This Row],[Prev_close]] )/ fact_daily_prices[[#This Row],[Prev_close]])),0)</f>
        <v>0</v>
      </c>
      <c r="O104" s="1">
        <f>EOMONTH(fact_daily_prices[[#This Row],[date]],0)</f>
        <v>45808</v>
      </c>
      <c r="P104"/>
    </row>
    <row r="105" spans="1:16" x14ac:dyDescent="0.3">
      <c r="A105" s="1">
        <v>45803</v>
      </c>
      <c r="B105" t="s">
        <v>16</v>
      </c>
      <c r="C105">
        <v>786.52</v>
      </c>
      <c r="D105">
        <v>801.74</v>
      </c>
      <c r="E105">
        <v>771.31</v>
      </c>
      <c r="F105">
        <v>786.83</v>
      </c>
      <c r="G105">
        <v>26731</v>
      </c>
      <c r="H105">
        <v>146</v>
      </c>
      <c r="I105">
        <v>1</v>
      </c>
      <c r="J105">
        <v>786.83</v>
      </c>
      <c r="K105">
        <v>25295.844961240309</v>
      </c>
      <c r="L105" t="b">
        <v>0</v>
      </c>
      <c r="M105">
        <f>IF(fact_daily_prices[[#This Row],[company_id]] =$B104,$F104)</f>
        <v>803.4</v>
      </c>
      <c r="N105" s="3">
        <f>IFERROR(IF(fact_daily_prices[[#This Row],[Prev_close]]="","",((fact_daily_prices[[#This Row],[close]]-fact_daily_prices[[#This Row],[Prev_close]] )/ fact_daily_prices[[#This Row],[Prev_close]])),0)</f>
        <v>-2.0624844411252098E-2</v>
      </c>
      <c r="O105" s="1">
        <f>EOMONTH(fact_daily_prices[[#This Row],[date]],0)</f>
        <v>45808</v>
      </c>
      <c r="P105"/>
    </row>
    <row r="106" spans="1:16" x14ac:dyDescent="0.3">
      <c r="A106" s="1">
        <v>45804</v>
      </c>
      <c r="B106" t="s">
        <v>16</v>
      </c>
      <c r="C106">
        <v>773.67</v>
      </c>
      <c r="D106">
        <v>781.89</v>
      </c>
      <c r="E106">
        <v>765.46</v>
      </c>
      <c r="F106">
        <v>776.45</v>
      </c>
      <c r="G106">
        <v>35578</v>
      </c>
      <c r="H106">
        <v>147</v>
      </c>
      <c r="I106">
        <v>1</v>
      </c>
      <c r="J106">
        <v>776.45</v>
      </c>
      <c r="K106">
        <v>25295.844961240309</v>
      </c>
      <c r="L106" t="b">
        <v>0</v>
      </c>
      <c r="M106">
        <f>IF(fact_daily_prices[[#This Row],[company_id]] =$B105,$F105)</f>
        <v>786.83</v>
      </c>
      <c r="N106" s="3">
        <f>IFERROR(IF(fact_daily_prices[[#This Row],[Prev_close]]="","",((fact_daily_prices[[#This Row],[close]]-fact_daily_prices[[#This Row],[Prev_close]] )/ fact_daily_prices[[#This Row],[Prev_close]])),0)</f>
        <v>-1.3192176200704085E-2</v>
      </c>
      <c r="O106" s="1">
        <f>EOMONTH(fact_daily_prices[[#This Row],[date]],0)</f>
        <v>45808</v>
      </c>
      <c r="P106"/>
    </row>
    <row r="107" spans="1:16" x14ac:dyDescent="0.3">
      <c r="A107" s="1">
        <v>45805</v>
      </c>
      <c r="B107" t="s">
        <v>16</v>
      </c>
      <c r="C107">
        <v>768.66</v>
      </c>
      <c r="D107">
        <v>778.91</v>
      </c>
      <c r="E107">
        <v>758.42</v>
      </c>
      <c r="F107">
        <v>766.99</v>
      </c>
      <c r="G107">
        <v>26289</v>
      </c>
      <c r="H107">
        <v>148</v>
      </c>
      <c r="I107">
        <v>1</v>
      </c>
      <c r="J107">
        <v>766.99</v>
      </c>
      <c r="K107">
        <v>25295.844961240309</v>
      </c>
      <c r="L107" t="b">
        <v>0</v>
      </c>
      <c r="M107">
        <f>IF(fact_daily_prices[[#This Row],[company_id]] =$B106,$F106)</f>
        <v>776.45</v>
      </c>
      <c r="N107" s="3">
        <f>IFERROR(IF(fact_daily_prices[[#This Row],[Prev_close]]="","",((fact_daily_prices[[#This Row],[close]]-fact_daily_prices[[#This Row],[Prev_close]] )/ fact_daily_prices[[#This Row],[Prev_close]])),0)</f>
        <v>-1.2183656384828432E-2</v>
      </c>
      <c r="O107" s="1">
        <f>EOMONTH(fact_daily_prices[[#This Row],[date]],0)</f>
        <v>45808</v>
      </c>
      <c r="P107"/>
    </row>
    <row r="108" spans="1:16" x14ac:dyDescent="0.3">
      <c r="A108" s="1">
        <v>45806</v>
      </c>
      <c r="B108" t="s">
        <v>16</v>
      </c>
      <c r="C108">
        <v>774.27</v>
      </c>
      <c r="D108">
        <v>782.08</v>
      </c>
      <c r="E108">
        <v>766.45</v>
      </c>
      <c r="F108">
        <v>768.16</v>
      </c>
      <c r="G108">
        <v>45482</v>
      </c>
      <c r="H108">
        <v>149</v>
      </c>
      <c r="I108">
        <v>1</v>
      </c>
      <c r="J108">
        <v>768.16</v>
      </c>
      <c r="K108">
        <v>25295.844961240309</v>
      </c>
      <c r="L108" t="b">
        <v>0</v>
      </c>
      <c r="M108">
        <f>IF(fact_daily_prices[[#This Row],[company_id]] =$B107,$F107)</f>
        <v>766.99</v>
      </c>
      <c r="N108" s="3">
        <f>IFERROR(IF(fact_daily_prices[[#This Row],[Prev_close]]="","",((fact_daily_prices[[#This Row],[close]]-fact_daily_prices[[#This Row],[Prev_close]] )/ fact_daily_prices[[#This Row],[Prev_close]])),0)</f>
        <v>1.5254436172570164E-3</v>
      </c>
      <c r="O108" s="1">
        <f>EOMONTH(fact_daily_prices[[#This Row],[date]],0)</f>
        <v>45808</v>
      </c>
      <c r="P108"/>
    </row>
    <row r="109" spans="1:16" x14ac:dyDescent="0.3">
      <c r="A109" s="1">
        <v>45807</v>
      </c>
      <c r="B109" t="s">
        <v>16</v>
      </c>
      <c r="C109">
        <v>763.01</v>
      </c>
      <c r="D109">
        <v>768.04</v>
      </c>
      <c r="E109">
        <v>757.97</v>
      </c>
      <c r="F109">
        <v>764.17</v>
      </c>
      <c r="G109">
        <v>4709</v>
      </c>
      <c r="H109">
        <v>150</v>
      </c>
      <c r="I109">
        <v>1</v>
      </c>
      <c r="J109">
        <v>764.17</v>
      </c>
      <c r="K109">
        <v>25295.844961240309</v>
      </c>
      <c r="L109" t="b">
        <v>0</v>
      </c>
      <c r="M109">
        <f>IF(fact_daily_prices[[#This Row],[company_id]] =$B108,$F108)</f>
        <v>768.16</v>
      </c>
      <c r="N109" s="3">
        <f>IFERROR(IF(fact_daily_prices[[#This Row],[Prev_close]]="","",((fact_daily_prices[[#This Row],[close]]-fact_daily_prices[[#This Row],[Prev_close]] )/ fact_daily_prices[[#This Row],[Prev_close]])),0)</f>
        <v>-5.194230368673205E-3</v>
      </c>
      <c r="O109" s="1">
        <f>EOMONTH(fact_daily_prices[[#This Row],[date]],0)</f>
        <v>45808</v>
      </c>
      <c r="P109"/>
    </row>
    <row r="110" spans="1:16" x14ac:dyDescent="0.3">
      <c r="A110" s="1">
        <v>45810</v>
      </c>
      <c r="B110" t="s">
        <v>16</v>
      </c>
      <c r="C110">
        <v>757.55</v>
      </c>
      <c r="D110">
        <v>758.88</v>
      </c>
      <c r="E110">
        <v>756.22</v>
      </c>
      <c r="F110">
        <v>758.03</v>
      </c>
      <c r="G110">
        <v>14116</v>
      </c>
      <c r="H110">
        <v>153</v>
      </c>
      <c r="I110">
        <v>1</v>
      </c>
      <c r="J110">
        <v>758.03</v>
      </c>
      <c r="K110">
        <v>25295.844961240309</v>
      </c>
      <c r="L110" t="b">
        <v>0</v>
      </c>
      <c r="M110">
        <f>IF(fact_daily_prices[[#This Row],[company_id]] =$B109,$F109)</f>
        <v>764.17</v>
      </c>
      <c r="N110" s="3">
        <f>IFERROR(IF(fact_daily_prices[[#This Row],[Prev_close]]="","",((fact_daily_prices[[#This Row],[close]]-fact_daily_prices[[#This Row],[Prev_close]] )/ fact_daily_prices[[#This Row],[Prev_close]])),0)</f>
        <v>-8.0348613528403185E-3</v>
      </c>
      <c r="O110" s="1">
        <f>EOMONTH(fact_daily_prices[[#This Row],[date]],0)</f>
        <v>45838</v>
      </c>
      <c r="P110"/>
    </row>
    <row r="111" spans="1:16" x14ac:dyDescent="0.3">
      <c r="A111" s="1">
        <v>45811</v>
      </c>
      <c r="B111" t="s">
        <v>16</v>
      </c>
      <c r="C111">
        <v>758.84</v>
      </c>
      <c r="D111">
        <v>770.72</v>
      </c>
      <c r="E111">
        <v>746.96</v>
      </c>
      <c r="F111">
        <v>758.24</v>
      </c>
      <c r="G111">
        <v>40298</v>
      </c>
      <c r="H111">
        <v>154</v>
      </c>
      <c r="I111">
        <v>1</v>
      </c>
      <c r="J111">
        <v>758.24</v>
      </c>
      <c r="K111">
        <v>25295.844961240309</v>
      </c>
      <c r="L111" t="b">
        <v>0</v>
      </c>
      <c r="M111">
        <f>IF(fact_daily_prices[[#This Row],[company_id]] =$B110,$F110)</f>
        <v>758.03</v>
      </c>
      <c r="N111" s="3">
        <f>IFERROR(IF(fact_daily_prices[[#This Row],[Prev_close]]="","",((fact_daily_prices[[#This Row],[close]]-fact_daily_prices[[#This Row],[Prev_close]] )/ fact_daily_prices[[#This Row],[Prev_close]])),0)</f>
        <v>2.7703389047931663E-4</v>
      </c>
      <c r="O111" s="1">
        <f>EOMONTH(fact_daily_prices[[#This Row],[date]],0)</f>
        <v>45838</v>
      </c>
      <c r="P111"/>
    </row>
    <row r="112" spans="1:16" x14ac:dyDescent="0.3">
      <c r="A112" s="1">
        <v>45812</v>
      </c>
      <c r="B112" t="s">
        <v>16</v>
      </c>
      <c r="C112">
        <v>760.11</v>
      </c>
      <c r="D112">
        <v>771.91</v>
      </c>
      <c r="E112">
        <v>748.32</v>
      </c>
      <c r="F112">
        <v>763</v>
      </c>
      <c r="G112">
        <v>34982</v>
      </c>
      <c r="H112">
        <v>155</v>
      </c>
      <c r="I112">
        <v>1</v>
      </c>
      <c r="J112">
        <v>763</v>
      </c>
      <c r="K112">
        <v>25295.844961240309</v>
      </c>
      <c r="L112" t="b">
        <v>0</v>
      </c>
      <c r="M112">
        <f>IF(fact_daily_prices[[#This Row],[company_id]] =$B111,$F111)</f>
        <v>758.24</v>
      </c>
      <c r="N112" s="3">
        <f>IFERROR(IF(fact_daily_prices[[#This Row],[Prev_close]]="","",((fact_daily_prices[[#This Row],[close]]-fact_daily_prices[[#This Row],[Prev_close]] )/ fact_daily_prices[[#This Row],[Prev_close]])),0)</f>
        <v>6.2776957163958522E-3</v>
      </c>
      <c r="O112" s="1">
        <f>EOMONTH(fact_daily_prices[[#This Row],[date]],0)</f>
        <v>45838</v>
      </c>
      <c r="P112"/>
    </row>
    <row r="113" spans="1:16" x14ac:dyDescent="0.3">
      <c r="A113" s="1">
        <v>45813</v>
      </c>
      <c r="B113" t="s">
        <v>16</v>
      </c>
      <c r="C113">
        <v>763.7</v>
      </c>
      <c r="D113">
        <v>767.97</v>
      </c>
      <c r="E113">
        <v>759.44</v>
      </c>
      <c r="F113">
        <v>760.7</v>
      </c>
      <c r="G113">
        <v>18312</v>
      </c>
      <c r="H113">
        <v>156</v>
      </c>
      <c r="I113">
        <v>1</v>
      </c>
      <c r="J113">
        <v>760.7</v>
      </c>
      <c r="K113">
        <v>25295.844961240309</v>
      </c>
      <c r="L113" t="b">
        <v>0</v>
      </c>
      <c r="M113">
        <f>IF(fact_daily_prices[[#This Row],[company_id]] =$B112,$F112)</f>
        <v>763</v>
      </c>
      <c r="N113" s="3">
        <f>IFERROR(IF(fact_daily_prices[[#This Row],[Prev_close]]="","",((fact_daily_prices[[#This Row],[close]]-fact_daily_prices[[#This Row],[Prev_close]] )/ fact_daily_prices[[#This Row],[Prev_close]])),0)</f>
        <v>-3.0144167758846064E-3</v>
      </c>
      <c r="O113" s="1">
        <f>EOMONTH(fact_daily_prices[[#This Row],[date]],0)</f>
        <v>45838</v>
      </c>
      <c r="P113"/>
    </row>
    <row r="114" spans="1:16" x14ac:dyDescent="0.3">
      <c r="A114" s="1">
        <v>45814</v>
      </c>
      <c r="B114" t="s">
        <v>16</v>
      </c>
      <c r="C114">
        <v>749.8</v>
      </c>
      <c r="D114">
        <v>758.77</v>
      </c>
      <c r="E114">
        <v>740.84</v>
      </c>
      <c r="F114">
        <v>755.39</v>
      </c>
      <c r="G114">
        <v>37395</v>
      </c>
      <c r="H114">
        <v>157</v>
      </c>
      <c r="I114">
        <v>1</v>
      </c>
      <c r="J114">
        <v>755.39</v>
      </c>
      <c r="K114">
        <v>25295.844961240309</v>
      </c>
      <c r="L114" t="b">
        <v>0</v>
      </c>
      <c r="M114">
        <f>IF(fact_daily_prices[[#This Row],[company_id]] =$B113,$F113)</f>
        <v>760.7</v>
      </c>
      <c r="N114" s="3">
        <f>IFERROR(IF(fact_daily_prices[[#This Row],[Prev_close]]="","",((fact_daily_prices[[#This Row],[close]]-fact_daily_prices[[#This Row],[Prev_close]] )/ fact_daily_prices[[#This Row],[Prev_close]])),0)</f>
        <v>-6.9804127777048234E-3</v>
      </c>
      <c r="O114" s="1">
        <f>EOMONTH(fact_daily_prices[[#This Row],[date]],0)</f>
        <v>45838</v>
      </c>
      <c r="P114"/>
    </row>
    <row r="115" spans="1:16" x14ac:dyDescent="0.3">
      <c r="A115" s="1">
        <v>45817</v>
      </c>
      <c r="B115" t="s">
        <v>16</v>
      </c>
      <c r="C115">
        <v>754.74</v>
      </c>
      <c r="D115">
        <v>766.27</v>
      </c>
      <c r="E115">
        <v>743.21</v>
      </c>
      <c r="F115">
        <v>751.57</v>
      </c>
      <c r="G115">
        <v>38678</v>
      </c>
      <c r="H115">
        <v>160</v>
      </c>
      <c r="I115">
        <v>1</v>
      </c>
      <c r="J115">
        <v>751.57</v>
      </c>
      <c r="K115">
        <v>25295.844961240309</v>
      </c>
      <c r="L115" t="b">
        <v>0</v>
      </c>
      <c r="M115">
        <f>IF(fact_daily_prices[[#This Row],[company_id]] =$B114,$F114)</f>
        <v>755.39</v>
      </c>
      <c r="N115" s="3">
        <f>IFERROR(IF(fact_daily_prices[[#This Row],[Prev_close]]="","",((fact_daily_prices[[#This Row],[close]]-fact_daily_prices[[#This Row],[Prev_close]] )/ fact_daily_prices[[#This Row],[Prev_close]])),0)</f>
        <v>-5.0569904287850465E-3</v>
      </c>
      <c r="O115" s="1">
        <f>EOMONTH(fact_daily_prices[[#This Row],[date]],0)</f>
        <v>45838</v>
      </c>
      <c r="P115"/>
    </row>
    <row r="116" spans="1:16" x14ac:dyDescent="0.3">
      <c r="A116" s="1">
        <v>45818</v>
      </c>
      <c r="B116" t="s">
        <v>16</v>
      </c>
      <c r="C116">
        <v>757.72</v>
      </c>
      <c r="D116">
        <v>768.43</v>
      </c>
      <c r="E116">
        <v>747</v>
      </c>
      <c r="F116">
        <v>754.97</v>
      </c>
      <c r="G116">
        <v>12003</v>
      </c>
      <c r="H116">
        <v>161</v>
      </c>
      <c r="I116">
        <v>1</v>
      </c>
      <c r="J116">
        <v>754.97</v>
      </c>
      <c r="K116">
        <v>25295.844961240309</v>
      </c>
      <c r="L116" t="b">
        <v>0</v>
      </c>
      <c r="M116">
        <f>IF(fact_daily_prices[[#This Row],[company_id]] =$B115,$F115)</f>
        <v>751.57</v>
      </c>
      <c r="N116" s="3">
        <f>IFERROR(IF(fact_daily_prices[[#This Row],[Prev_close]]="","",((fact_daily_prices[[#This Row],[close]]-fact_daily_prices[[#This Row],[Prev_close]] )/ fact_daily_prices[[#This Row],[Prev_close]])),0)</f>
        <v>4.5238633793259139E-3</v>
      </c>
      <c r="O116" s="1">
        <f>EOMONTH(fact_daily_prices[[#This Row],[date]],0)</f>
        <v>45838</v>
      </c>
      <c r="P116"/>
    </row>
    <row r="117" spans="1:16" x14ac:dyDescent="0.3">
      <c r="A117" s="1">
        <v>45819</v>
      </c>
      <c r="B117" t="s">
        <v>16</v>
      </c>
      <c r="C117">
        <v>751.46</v>
      </c>
      <c r="D117">
        <v>756.2</v>
      </c>
      <c r="E117">
        <v>746.72</v>
      </c>
      <c r="F117">
        <v>755.08</v>
      </c>
      <c r="G117">
        <v>14843</v>
      </c>
      <c r="H117">
        <v>162</v>
      </c>
      <c r="I117">
        <v>1</v>
      </c>
      <c r="J117">
        <v>755.08</v>
      </c>
      <c r="K117">
        <v>25295.844961240309</v>
      </c>
      <c r="L117" t="b">
        <v>0</v>
      </c>
      <c r="M117">
        <f>IF(fact_daily_prices[[#This Row],[company_id]] =$B116,$F116)</f>
        <v>754.97</v>
      </c>
      <c r="N117" s="3">
        <f>IFERROR(IF(fact_daily_prices[[#This Row],[Prev_close]]="","",((fact_daily_prices[[#This Row],[close]]-fact_daily_prices[[#This Row],[Prev_close]] )/ fact_daily_prices[[#This Row],[Prev_close]])),0)</f>
        <v>1.4570115368824408E-4</v>
      </c>
      <c r="O117" s="1">
        <f>EOMONTH(fact_daily_prices[[#This Row],[date]],0)</f>
        <v>45838</v>
      </c>
      <c r="P117"/>
    </row>
    <row r="118" spans="1:16" x14ac:dyDescent="0.3">
      <c r="A118" s="1">
        <v>45820</v>
      </c>
      <c r="B118" t="s">
        <v>16</v>
      </c>
      <c r="C118">
        <v>761.91</v>
      </c>
      <c r="D118">
        <v>763.75</v>
      </c>
      <c r="E118">
        <v>760.06</v>
      </c>
      <c r="F118">
        <v>762.6</v>
      </c>
      <c r="G118">
        <v>39413</v>
      </c>
      <c r="H118">
        <v>163</v>
      </c>
      <c r="I118">
        <v>1</v>
      </c>
      <c r="J118">
        <v>762.6</v>
      </c>
      <c r="K118">
        <v>25295.844961240309</v>
      </c>
      <c r="L118" t="b">
        <v>0</v>
      </c>
      <c r="M118">
        <f>IF(fact_daily_prices[[#This Row],[company_id]] =$B117,$F117)</f>
        <v>755.08</v>
      </c>
      <c r="N118" s="3">
        <f>IFERROR(IF(fact_daily_prices[[#This Row],[Prev_close]]="","",((fact_daily_prices[[#This Row],[close]]-fact_daily_prices[[#This Row],[Prev_close]] )/ fact_daily_prices[[#This Row],[Prev_close]])),0)</f>
        <v>9.959209620172672E-3</v>
      </c>
      <c r="O118" s="1">
        <f>EOMONTH(fact_daily_prices[[#This Row],[date]],0)</f>
        <v>45838</v>
      </c>
      <c r="P118"/>
    </row>
    <row r="119" spans="1:16" x14ac:dyDescent="0.3">
      <c r="A119" s="1">
        <v>45821</v>
      </c>
      <c r="B119" t="s">
        <v>16</v>
      </c>
      <c r="C119">
        <v>746.54</v>
      </c>
      <c r="D119">
        <v>756.24</v>
      </c>
      <c r="E119">
        <v>736.84</v>
      </c>
      <c r="F119">
        <v>751.81</v>
      </c>
      <c r="G119">
        <v>45597</v>
      </c>
      <c r="H119">
        <v>164</v>
      </c>
      <c r="I119">
        <v>1</v>
      </c>
      <c r="J119">
        <v>751.81</v>
      </c>
      <c r="K119">
        <v>25295.844961240309</v>
      </c>
      <c r="L119" t="b">
        <v>0</v>
      </c>
      <c r="M119">
        <f>IF(fact_daily_prices[[#This Row],[company_id]] =$B118,$F118)</f>
        <v>762.6</v>
      </c>
      <c r="N119" s="3">
        <f>IFERROR(IF(fact_daily_prices[[#This Row],[Prev_close]]="","",((fact_daily_prices[[#This Row],[close]]-fact_daily_prices[[#This Row],[Prev_close]] )/ fact_daily_prices[[#This Row],[Prev_close]])),0)</f>
        <v>-1.4148964070285965E-2</v>
      </c>
      <c r="O119" s="1">
        <f>EOMONTH(fact_daily_prices[[#This Row],[date]],0)</f>
        <v>45838</v>
      </c>
      <c r="P119"/>
    </row>
    <row r="120" spans="1:16" x14ac:dyDescent="0.3">
      <c r="A120" s="1">
        <v>45824</v>
      </c>
      <c r="B120" t="s">
        <v>16</v>
      </c>
      <c r="C120">
        <v>742.32</v>
      </c>
      <c r="D120">
        <v>753.38</v>
      </c>
      <c r="E120">
        <v>731.26</v>
      </c>
      <c r="F120">
        <v>744.68</v>
      </c>
      <c r="G120">
        <v>25504</v>
      </c>
      <c r="H120">
        <v>167</v>
      </c>
      <c r="I120">
        <v>1</v>
      </c>
      <c r="J120">
        <v>744.68</v>
      </c>
      <c r="K120">
        <v>25295.844961240309</v>
      </c>
      <c r="L120" t="b">
        <v>0</v>
      </c>
      <c r="M120">
        <f>IF(fact_daily_prices[[#This Row],[company_id]] =$B119,$F119)</f>
        <v>751.81</v>
      </c>
      <c r="N120" s="3">
        <f>IFERROR(IF(fact_daily_prices[[#This Row],[Prev_close]]="","",((fact_daily_prices[[#This Row],[close]]-fact_daily_prices[[#This Row],[Prev_close]] )/ fact_daily_prices[[#This Row],[Prev_close]])),0)</f>
        <v>-9.4837791463268598E-3</v>
      </c>
      <c r="O120" s="1">
        <f>EOMONTH(fact_daily_prices[[#This Row],[date]],0)</f>
        <v>45838</v>
      </c>
      <c r="P120"/>
    </row>
    <row r="121" spans="1:16" x14ac:dyDescent="0.3">
      <c r="A121" s="1">
        <v>45825</v>
      </c>
      <c r="B121" t="s">
        <v>16</v>
      </c>
      <c r="C121">
        <v>751.82</v>
      </c>
      <c r="D121">
        <v>765.92</v>
      </c>
      <c r="E121">
        <v>737.73</v>
      </c>
      <c r="F121">
        <v>752.15</v>
      </c>
      <c r="G121">
        <v>12023</v>
      </c>
      <c r="H121">
        <v>168</v>
      </c>
      <c r="I121">
        <v>1</v>
      </c>
      <c r="J121">
        <v>752.15</v>
      </c>
      <c r="K121">
        <v>25295.844961240309</v>
      </c>
      <c r="L121" t="b">
        <v>0</v>
      </c>
      <c r="M121">
        <f>IF(fact_daily_prices[[#This Row],[company_id]] =$B120,$F120)</f>
        <v>744.68</v>
      </c>
      <c r="N121" s="3">
        <f>IFERROR(IF(fact_daily_prices[[#This Row],[Prev_close]]="","",((fact_daily_prices[[#This Row],[close]]-fact_daily_prices[[#This Row],[Prev_close]] )/ fact_daily_prices[[#This Row],[Prev_close]])),0)</f>
        <v>1.0031154321319262E-2</v>
      </c>
      <c r="O121" s="1">
        <f>EOMONTH(fact_daily_prices[[#This Row],[date]],0)</f>
        <v>45838</v>
      </c>
      <c r="P121"/>
    </row>
    <row r="122" spans="1:16" x14ac:dyDescent="0.3">
      <c r="A122" s="1">
        <v>45826</v>
      </c>
      <c r="B122" t="s">
        <v>16</v>
      </c>
      <c r="C122">
        <v>748</v>
      </c>
      <c r="D122">
        <v>758.03</v>
      </c>
      <c r="E122">
        <v>737.98</v>
      </c>
      <c r="F122">
        <v>744.76</v>
      </c>
      <c r="G122">
        <v>1667</v>
      </c>
      <c r="H122">
        <v>169</v>
      </c>
      <c r="I122">
        <v>1</v>
      </c>
      <c r="J122">
        <v>744.76</v>
      </c>
      <c r="K122">
        <v>25295.844961240309</v>
      </c>
      <c r="L122" t="b">
        <v>1</v>
      </c>
      <c r="M122">
        <f>IF(fact_daily_prices[[#This Row],[company_id]] =$B121,$F121)</f>
        <v>752.15</v>
      </c>
      <c r="N122" s="3">
        <f>IFERROR(IF(fact_daily_prices[[#This Row],[Prev_close]]="","",((fact_daily_prices[[#This Row],[close]]-fact_daily_prices[[#This Row],[Prev_close]] )/ fact_daily_prices[[#This Row],[Prev_close]])),0)</f>
        <v>-9.8251678521571323E-3</v>
      </c>
      <c r="O122" s="1">
        <f>EOMONTH(fact_daily_prices[[#This Row],[date]],0)</f>
        <v>45838</v>
      </c>
      <c r="P122"/>
    </row>
    <row r="123" spans="1:16" x14ac:dyDescent="0.3">
      <c r="A123" s="1">
        <v>45827</v>
      </c>
      <c r="B123" t="s">
        <v>16</v>
      </c>
      <c r="C123">
        <v>759.3</v>
      </c>
      <c r="D123">
        <v>763.13</v>
      </c>
      <c r="E123">
        <v>755.47</v>
      </c>
      <c r="F123">
        <v>758.05</v>
      </c>
      <c r="G123">
        <v>37487</v>
      </c>
      <c r="H123">
        <v>170</v>
      </c>
      <c r="I123">
        <v>1</v>
      </c>
      <c r="J123">
        <v>758.05</v>
      </c>
      <c r="K123">
        <v>25295.844961240309</v>
      </c>
      <c r="L123" t="b">
        <v>0</v>
      </c>
      <c r="M123">
        <f>IF(fact_daily_prices[[#This Row],[company_id]] =$B122,$F122)</f>
        <v>744.76</v>
      </c>
      <c r="N123" s="3">
        <f>IFERROR(IF(fact_daily_prices[[#This Row],[Prev_close]]="","",((fact_daily_prices[[#This Row],[close]]-fact_daily_prices[[#This Row],[Prev_close]] )/ fact_daily_prices[[#This Row],[Prev_close]])),0)</f>
        <v>1.7844674794564645E-2</v>
      </c>
      <c r="O123" s="1">
        <f>EOMONTH(fact_daily_prices[[#This Row],[date]],0)</f>
        <v>45838</v>
      </c>
      <c r="P123"/>
    </row>
    <row r="124" spans="1:16" x14ac:dyDescent="0.3">
      <c r="A124" s="1">
        <v>45828</v>
      </c>
      <c r="B124" t="s">
        <v>16</v>
      </c>
      <c r="C124">
        <v>769.99</v>
      </c>
      <c r="D124">
        <v>777.22</v>
      </c>
      <c r="E124">
        <v>762.76</v>
      </c>
      <c r="F124">
        <v>771.77</v>
      </c>
      <c r="G124">
        <v>28355</v>
      </c>
      <c r="H124">
        <v>171</v>
      </c>
      <c r="I124">
        <v>1</v>
      </c>
      <c r="J124">
        <v>771.77</v>
      </c>
      <c r="K124">
        <v>25295.844961240309</v>
      </c>
      <c r="L124" t="b">
        <v>0</v>
      </c>
      <c r="M124">
        <f>IF(fact_daily_prices[[#This Row],[company_id]] =$B123,$F123)</f>
        <v>758.05</v>
      </c>
      <c r="N124" s="3">
        <f>IFERROR(IF(fact_daily_prices[[#This Row],[Prev_close]]="","",((fact_daily_prices[[#This Row],[close]]-fact_daily_prices[[#This Row],[Prev_close]] )/ fact_daily_prices[[#This Row],[Prev_close]])),0)</f>
        <v>1.8099069982191185E-2</v>
      </c>
      <c r="O124" s="1">
        <f>EOMONTH(fact_daily_prices[[#This Row],[date]],0)</f>
        <v>45838</v>
      </c>
      <c r="P124"/>
    </row>
    <row r="125" spans="1:16" x14ac:dyDescent="0.3">
      <c r="A125" s="1">
        <v>45831</v>
      </c>
      <c r="B125" t="s">
        <v>16</v>
      </c>
      <c r="C125">
        <v>786.4</v>
      </c>
      <c r="D125">
        <v>791.28</v>
      </c>
      <c r="E125">
        <v>781.53</v>
      </c>
      <c r="F125">
        <v>785.61</v>
      </c>
      <c r="G125">
        <v>39810</v>
      </c>
      <c r="H125">
        <v>174</v>
      </c>
      <c r="I125">
        <v>1</v>
      </c>
      <c r="J125">
        <v>785.61</v>
      </c>
      <c r="K125">
        <v>25295.844961240309</v>
      </c>
      <c r="L125" t="b">
        <v>0</v>
      </c>
      <c r="M125">
        <f>IF(fact_daily_prices[[#This Row],[company_id]] =$B124,$F124)</f>
        <v>771.77</v>
      </c>
      <c r="N125" s="3">
        <f>IFERROR(IF(fact_daily_prices[[#This Row],[Prev_close]]="","",((fact_daily_prices[[#This Row],[close]]-fact_daily_prices[[#This Row],[Prev_close]] )/ fact_daily_prices[[#This Row],[Prev_close]])),0)</f>
        <v>1.7932803814608021E-2</v>
      </c>
      <c r="O125" s="1">
        <f>EOMONTH(fact_daily_prices[[#This Row],[date]],0)</f>
        <v>45838</v>
      </c>
      <c r="P125"/>
    </row>
    <row r="126" spans="1:16" x14ac:dyDescent="0.3">
      <c r="A126" s="1">
        <v>45832</v>
      </c>
      <c r="B126" t="s">
        <v>16</v>
      </c>
      <c r="C126">
        <v>778.39</v>
      </c>
      <c r="D126">
        <v>787.98</v>
      </c>
      <c r="E126">
        <v>768.8</v>
      </c>
      <c r="F126">
        <v>777.13</v>
      </c>
      <c r="G126">
        <v>14216</v>
      </c>
      <c r="H126">
        <v>175</v>
      </c>
      <c r="I126">
        <v>1</v>
      </c>
      <c r="J126">
        <v>777.13</v>
      </c>
      <c r="K126">
        <v>25295.844961240309</v>
      </c>
      <c r="L126" t="b">
        <v>0</v>
      </c>
      <c r="M126">
        <f>IF(fact_daily_prices[[#This Row],[company_id]] =$B125,$F125)</f>
        <v>785.61</v>
      </c>
      <c r="N126" s="3">
        <f>IFERROR(IF(fact_daily_prices[[#This Row],[Prev_close]]="","",((fact_daily_prices[[#This Row],[close]]-fact_daily_prices[[#This Row],[Prev_close]] )/ fact_daily_prices[[#This Row],[Prev_close]])),0)</f>
        <v>-1.0794159952139126E-2</v>
      </c>
      <c r="O126" s="1">
        <f>EOMONTH(fact_daily_prices[[#This Row],[date]],0)</f>
        <v>45838</v>
      </c>
      <c r="P126"/>
    </row>
    <row r="127" spans="1:16" x14ac:dyDescent="0.3">
      <c r="A127" s="1">
        <v>45833</v>
      </c>
      <c r="B127" t="s">
        <v>16</v>
      </c>
      <c r="C127">
        <v>776.58</v>
      </c>
      <c r="D127">
        <v>784.47</v>
      </c>
      <c r="E127">
        <v>768.69</v>
      </c>
      <c r="F127">
        <v>778.07</v>
      </c>
      <c r="G127">
        <v>32471</v>
      </c>
      <c r="H127">
        <v>176</v>
      </c>
      <c r="I127">
        <v>1</v>
      </c>
      <c r="J127">
        <v>778.07</v>
      </c>
      <c r="K127">
        <v>25295.844961240309</v>
      </c>
      <c r="L127" t="b">
        <v>0</v>
      </c>
      <c r="M127">
        <f>IF(fact_daily_prices[[#This Row],[company_id]] =$B126,$F126)</f>
        <v>777.13</v>
      </c>
      <c r="N127" s="3">
        <f>IFERROR(IF(fact_daily_prices[[#This Row],[Prev_close]]="","",((fact_daily_prices[[#This Row],[close]]-fact_daily_prices[[#This Row],[Prev_close]] )/ fact_daily_prices[[#This Row],[Prev_close]])),0)</f>
        <v>1.2095788349440308E-3</v>
      </c>
      <c r="O127" s="1">
        <f>EOMONTH(fact_daily_prices[[#This Row],[date]],0)</f>
        <v>45838</v>
      </c>
      <c r="P127"/>
    </row>
    <row r="128" spans="1:16" x14ac:dyDescent="0.3">
      <c r="A128" s="1">
        <v>45834</v>
      </c>
      <c r="B128" t="s">
        <v>16</v>
      </c>
      <c r="C128">
        <v>767.64</v>
      </c>
      <c r="D128">
        <v>775.95</v>
      </c>
      <c r="E128">
        <v>759.34</v>
      </c>
      <c r="F128">
        <v>773.43</v>
      </c>
      <c r="G128">
        <v>46445</v>
      </c>
      <c r="H128">
        <v>177</v>
      </c>
      <c r="I128">
        <v>1</v>
      </c>
      <c r="J128">
        <v>773.43</v>
      </c>
      <c r="K128">
        <v>25295.844961240309</v>
      </c>
      <c r="L128" t="b">
        <v>0</v>
      </c>
      <c r="M128">
        <f>IF(fact_daily_prices[[#This Row],[company_id]] =$B127,$F127)</f>
        <v>778.07</v>
      </c>
      <c r="N128" s="3">
        <f>IFERROR(IF(fact_daily_prices[[#This Row],[Prev_close]]="","",((fact_daily_prices[[#This Row],[close]]-fact_daily_prices[[#This Row],[Prev_close]] )/ fact_daily_prices[[#This Row],[Prev_close]])),0)</f>
        <v>-5.9634737234440342E-3</v>
      </c>
      <c r="O128" s="1">
        <f>EOMONTH(fact_daily_prices[[#This Row],[date]],0)</f>
        <v>45838</v>
      </c>
      <c r="P128"/>
    </row>
    <row r="129" spans="1:16" x14ac:dyDescent="0.3">
      <c r="A129" s="1">
        <v>45835</v>
      </c>
      <c r="B129" t="s">
        <v>16</v>
      </c>
      <c r="C129">
        <v>784.42</v>
      </c>
      <c r="D129">
        <v>797.53</v>
      </c>
      <c r="E129">
        <v>771.31</v>
      </c>
      <c r="F129">
        <v>782.67</v>
      </c>
      <c r="G129">
        <v>11136</v>
      </c>
      <c r="H129">
        <v>178</v>
      </c>
      <c r="I129">
        <v>1</v>
      </c>
      <c r="J129">
        <v>782.67</v>
      </c>
      <c r="K129">
        <v>25295.844961240309</v>
      </c>
      <c r="L129" t="b">
        <v>0</v>
      </c>
      <c r="M129">
        <f>IF(fact_daily_prices[[#This Row],[company_id]] =$B128,$F128)</f>
        <v>773.43</v>
      </c>
      <c r="N129" s="3">
        <f>IFERROR(IF(fact_daily_prices[[#This Row],[Prev_close]]="","",((fact_daily_prices[[#This Row],[close]]-fact_daily_prices[[#This Row],[Prev_close]] )/ fact_daily_prices[[#This Row],[Prev_close]])),0)</f>
        <v>1.1946782514254696E-2</v>
      </c>
      <c r="O129" s="1">
        <f>EOMONTH(fact_daily_prices[[#This Row],[date]],0)</f>
        <v>45838</v>
      </c>
      <c r="P129"/>
    </row>
    <row r="130" spans="1:16" x14ac:dyDescent="0.3">
      <c r="A130" s="1">
        <v>45838</v>
      </c>
      <c r="B130" t="s">
        <v>16</v>
      </c>
      <c r="C130">
        <v>795.75</v>
      </c>
      <c r="D130">
        <v>806.56</v>
      </c>
      <c r="E130">
        <v>784.95</v>
      </c>
      <c r="F130">
        <v>799.87</v>
      </c>
      <c r="G130">
        <v>24793</v>
      </c>
      <c r="H130">
        <v>181</v>
      </c>
      <c r="I130">
        <v>1</v>
      </c>
      <c r="J130">
        <v>799.87</v>
      </c>
      <c r="K130">
        <v>25295.844961240309</v>
      </c>
      <c r="L130" t="b">
        <v>0</v>
      </c>
      <c r="M130">
        <f>IF(fact_daily_prices[[#This Row],[company_id]] =$B129,$F129)</f>
        <v>782.67</v>
      </c>
      <c r="N130" s="3">
        <f>IFERROR(IF(fact_daily_prices[[#This Row],[Prev_close]]="","",((fact_daily_prices[[#This Row],[close]]-fact_daily_prices[[#This Row],[Prev_close]] )/ fact_daily_prices[[#This Row],[Prev_close]])),0)</f>
        <v>2.1976056320032768E-2</v>
      </c>
      <c r="O130" s="1">
        <f>EOMONTH(fact_daily_prices[[#This Row],[date]],0)</f>
        <v>45838</v>
      </c>
      <c r="P130"/>
    </row>
    <row r="131" spans="1:16" x14ac:dyDescent="0.3">
      <c r="A131" s="1">
        <v>45658</v>
      </c>
      <c r="B131" t="s">
        <v>17</v>
      </c>
      <c r="C131">
        <v>1156.78</v>
      </c>
      <c r="D131">
        <v>1172.33</v>
      </c>
      <c r="E131">
        <v>1141.24</v>
      </c>
      <c r="F131">
        <v>1161</v>
      </c>
      <c r="G131">
        <v>11589</v>
      </c>
      <c r="H131">
        <v>1</v>
      </c>
      <c r="I131">
        <v>1</v>
      </c>
      <c r="J131">
        <v>1161</v>
      </c>
      <c r="K131">
        <v>24653.92248062016</v>
      </c>
      <c r="L131" t="b">
        <v>0</v>
      </c>
      <c r="M131" t="b">
        <f>IF(fact_daily_prices[[#This Row],[company_id]] =$B130,$F130)</f>
        <v>0</v>
      </c>
      <c r="N131" s="3">
        <f>IFERROR(IF(fact_daily_prices[[#This Row],[Prev_close]]="","",((fact_daily_prices[[#This Row],[close]]-fact_daily_prices[[#This Row],[Prev_close]] )/ fact_daily_prices[[#This Row],[Prev_close]])),0)</f>
        <v>0</v>
      </c>
      <c r="O131" s="1">
        <f>EOMONTH(fact_daily_prices[[#This Row],[date]],0)</f>
        <v>45688</v>
      </c>
      <c r="P131"/>
    </row>
    <row r="132" spans="1:16" x14ac:dyDescent="0.3">
      <c r="A132" s="1">
        <v>45659</v>
      </c>
      <c r="B132" t="s">
        <v>17</v>
      </c>
      <c r="C132">
        <v>1148.3800000000001</v>
      </c>
      <c r="D132">
        <v>1160.76</v>
      </c>
      <c r="E132">
        <v>1136.01</v>
      </c>
      <c r="F132">
        <v>1156.75</v>
      </c>
      <c r="G132">
        <v>14046</v>
      </c>
      <c r="H132">
        <v>2</v>
      </c>
      <c r="I132">
        <v>1</v>
      </c>
      <c r="J132">
        <v>1156.75</v>
      </c>
      <c r="K132">
        <v>24653.92248062016</v>
      </c>
      <c r="L132" t="b">
        <v>0</v>
      </c>
      <c r="M132">
        <f>IF(fact_daily_prices[[#This Row],[company_id]] =$B131,$F131)</f>
        <v>1161</v>
      </c>
      <c r="N132" s="3">
        <f>IFERROR(IF(fact_daily_prices[[#This Row],[Prev_close]]="","",((fact_daily_prices[[#This Row],[close]]-fact_daily_prices[[#This Row],[Prev_close]] )/ fact_daily_prices[[#This Row],[Prev_close]])),0)</f>
        <v>-3.6606373815676143E-3</v>
      </c>
      <c r="O132" s="1">
        <f>EOMONTH(fact_daily_prices[[#This Row],[date]],0)</f>
        <v>45688</v>
      </c>
      <c r="P132"/>
    </row>
    <row r="133" spans="1:16" x14ac:dyDescent="0.3">
      <c r="A133" s="1">
        <v>45660</v>
      </c>
      <c r="B133" t="s">
        <v>17</v>
      </c>
      <c r="C133">
        <v>1140.48</v>
      </c>
      <c r="D133">
        <v>1141.28</v>
      </c>
      <c r="E133">
        <v>1139.68</v>
      </c>
      <c r="F133">
        <v>1140.0999999999999</v>
      </c>
      <c r="G133">
        <v>5324</v>
      </c>
      <c r="H133">
        <v>3</v>
      </c>
      <c r="I133">
        <v>1</v>
      </c>
      <c r="J133">
        <v>1140.0999999999999</v>
      </c>
      <c r="K133">
        <v>24653.92248062016</v>
      </c>
      <c r="L133" t="b">
        <v>0</v>
      </c>
      <c r="M133">
        <f>IF(fact_daily_prices[[#This Row],[company_id]] =$B132,$F132)</f>
        <v>1156.75</v>
      </c>
      <c r="N133" s="3">
        <f>IFERROR(IF(fact_daily_prices[[#This Row],[Prev_close]]="","",((fact_daily_prices[[#This Row],[close]]-fact_daily_prices[[#This Row],[Prev_close]] )/ fact_daily_prices[[#This Row],[Prev_close]])),0)</f>
        <v>-1.4393775664577559E-2</v>
      </c>
      <c r="O133" s="1">
        <f>EOMONTH(fact_daily_prices[[#This Row],[date]],0)</f>
        <v>45688</v>
      </c>
      <c r="P133"/>
    </row>
    <row r="134" spans="1:16" x14ac:dyDescent="0.3">
      <c r="A134" s="1">
        <v>45663</v>
      </c>
      <c r="B134" t="s">
        <v>17</v>
      </c>
      <c r="C134">
        <v>1148.73</v>
      </c>
      <c r="D134">
        <v>1161.2</v>
      </c>
      <c r="E134">
        <v>1136.27</v>
      </c>
      <c r="F134">
        <v>1138.82</v>
      </c>
      <c r="G134">
        <v>42427</v>
      </c>
      <c r="H134">
        <v>6</v>
      </c>
      <c r="I134">
        <v>1</v>
      </c>
      <c r="J134">
        <v>1138.82</v>
      </c>
      <c r="K134">
        <v>24653.92248062016</v>
      </c>
      <c r="L134" t="b">
        <v>0</v>
      </c>
      <c r="M134">
        <f>IF(fact_daily_prices[[#This Row],[company_id]] =$B133,$F133)</f>
        <v>1140.0999999999999</v>
      </c>
      <c r="N134" s="3">
        <f>IFERROR(IF(fact_daily_prices[[#This Row],[Prev_close]]="","",((fact_daily_prices[[#This Row],[close]]-fact_daily_prices[[#This Row],[Prev_close]] )/ fact_daily_prices[[#This Row],[Prev_close]])),0)</f>
        <v>-1.1227085343390691E-3</v>
      </c>
      <c r="O134" s="1">
        <f>EOMONTH(fact_daily_prices[[#This Row],[date]],0)</f>
        <v>45688</v>
      </c>
      <c r="P134"/>
    </row>
    <row r="135" spans="1:16" x14ac:dyDescent="0.3">
      <c r="A135" s="1">
        <v>45664</v>
      </c>
      <c r="B135" t="s">
        <v>17</v>
      </c>
      <c r="C135">
        <v>1162.43</v>
      </c>
      <c r="D135">
        <v>1183.74</v>
      </c>
      <c r="E135">
        <v>1141.1199999999999</v>
      </c>
      <c r="F135">
        <v>1161.22</v>
      </c>
      <c r="G135">
        <v>42605</v>
      </c>
      <c r="H135">
        <v>7</v>
      </c>
      <c r="I135">
        <v>1</v>
      </c>
      <c r="J135">
        <v>1161.22</v>
      </c>
      <c r="K135">
        <v>24653.92248062016</v>
      </c>
      <c r="L135" t="b">
        <v>0</v>
      </c>
      <c r="M135">
        <f>IF(fact_daily_prices[[#This Row],[company_id]] =$B134,$F134)</f>
        <v>1138.82</v>
      </c>
      <c r="N135" s="3">
        <f>IFERROR(IF(fact_daily_prices[[#This Row],[Prev_close]]="","",((fact_daily_prices[[#This Row],[close]]-fact_daily_prices[[#This Row],[Prev_close]] )/ fact_daily_prices[[#This Row],[Prev_close]])),0)</f>
        <v>1.96694824467432E-2</v>
      </c>
      <c r="O135" s="1">
        <f>EOMONTH(fact_daily_prices[[#This Row],[date]],0)</f>
        <v>45688</v>
      </c>
      <c r="P135"/>
    </row>
    <row r="136" spans="1:16" x14ac:dyDescent="0.3">
      <c r="A136" s="1">
        <v>45665</v>
      </c>
      <c r="B136" t="s">
        <v>17</v>
      </c>
      <c r="C136">
        <v>1158.0999999999999</v>
      </c>
      <c r="D136">
        <v>1175</v>
      </c>
      <c r="E136">
        <v>1141.21</v>
      </c>
      <c r="F136">
        <v>1152.52</v>
      </c>
      <c r="G136">
        <v>48077</v>
      </c>
      <c r="H136">
        <v>8</v>
      </c>
      <c r="I136">
        <v>1</v>
      </c>
      <c r="J136">
        <v>1152.52</v>
      </c>
      <c r="K136">
        <v>24653.92248062016</v>
      </c>
      <c r="L136" t="b">
        <v>0</v>
      </c>
      <c r="M136">
        <f>IF(fact_daily_prices[[#This Row],[company_id]] =$B135,$F135)</f>
        <v>1161.22</v>
      </c>
      <c r="N136" s="3">
        <f>IFERROR(IF(fact_daily_prices[[#This Row],[Prev_close]]="","",((fact_daily_prices[[#This Row],[close]]-fact_daily_prices[[#This Row],[Prev_close]] )/ fact_daily_prices[[#This Row],[Prev_close]])),0)</f>
        <v>-7.492120356177163E-3</v>
      </c>
      <c r="O136" s="1">
        <f>EOMONTH(fact_daily_prices[[#This Row],[date]],0)</f>
        <v>45688</v>
      </c>
      <c r="P136"/>
    </row>
    <row r="137" spans="1:16" x14ac:dyDescent="0.3">
      <c r="A137" s="1">
        <v>45666</v>
      </c>
      <c r="B137" t="s">
        <v>17</v>
      </c>
      <c r="C137">
        <v>1170.78</v>
      </c>
      <c r="D137">
        <v>1189.54</v>
      </c>
      <c r="E137">
        <v>1152.02</v>
      </c>
      <c r="F137">
        <v>1173.8399999999999</v>
      </c>
      <c r="G137">
        <v>1846</v>
      </c>
      <c r="H137">
        <v>9</v>
      </c>
      <c r="I137">
        <v>1</v>
      </c>
      <c r="J137">
        <v>1173.8399999999999</v>
      </c>
      <c r="K137">
        <v>24653.92248062016</v>
      </c>
      <c r="L137" t="b">
        <v>1</v>
      </c>
      <c r="M137">
        <f>IF(fact_daily_prices[[#This Row],[company_id]] =$B136,$F136)</f>
        <v>1152.52</v>
      </c>
      <c r="N137" s="3">
        <f>IFERROR(IF(fact_daily_prices[[#This Row],[Prev_close]]="","",((fact_daily_prices[[#This Row],[close]]-fact_daily_prices[[#This Row],[Prev_close]] )/ fact_daily_prices[[#This Row],[Prev_close]])),0)</f>
        <v>1.8498594384479174E-2</v>
      </c>
      <c r="O137" s="1">
        <f>EOMONTH(fact_daily_prices[[#This Row],[date]],0)</f>
        <v>45688</v>
      </c>
      <c r="P137"/>
    </row>
    <row r="138" spans="1:16" x14ac:dyDescent="0.3">
      <c r="A138" s="1">
        <v>45667</v>
      </c>
      <c r="B138" t="s">
        <v>17</v>
      </c>
      <c r="C138">
        <v>1178.6400000000001</v>
      </c>
      <c r="D138">
        <v>1190.56</v>
      </c>
      <c r="E138">
        <v>1166.73</v>
      </c>
      <c r="F138">
        <v>1177.96</v>
      </c>
      <c r="G138">
        <v>23700</v>
      </c>
      <c r="H138">
        <v>10</v>
      </c>
      <c r="I138">
        <v>1</v>
      </c>
      <c r="J138">
        <v>1177.96</v>
      </c>
      <c r="K138">
        <v>24653.92248062016</v>
      </c>
      <c r="L138" t="b">
        <v>0</v>
      </c>
      <c r="M138">
        <f>IF(fact_daily_prices[[#This Row],[company_id]] =$B137,$F137)</f>
        <v>1173.8399999999999</v>
      </c>
      <c r="N138" s="3">
        <f>IFERROR(IF(fact_daily_prices[[#This Row],[Prev_close]]="","",((fact_daily_prices[[#This Row],[close]]-fact_daily_prices[[#This Row],[Prev_close]] )/ fact_daily_prices[[#This Row],[Prev_close]])),0)</f>
        <v>3.509848020173208E-3</v>
      </c>
      <c r="O138" s="1">
        <f>EOMONTH(fact_daily_prices[[#This Row],[date]],0)</f>
        <v>45688</v>
      </c>
      <c r="P138"/>
    </row>
    <row r="139" spans="1:16" x14ac:dyDescent="0.3">
      <c r="A139" s="1">
        <v>45670</v>
      </c>
      <c r="B139" t="s">
        <v>17</v>
      </c>
      <c r="C139">
        <v>1203.6400000000001</v>
      </c>
      <c r="D139">
        <v>1215.0899999999999</v>
      </c>
      <c r="E139">
        <v>1192.2</v>
      </c>
      <c r="F139">
        <v>1196.67</v>
      </c>
      <c r="G139">
        <v>43101</v>
      </c>
      <c r="H139">
        <v>13</v>
      </c>
      <c r="I139">
        <v>1</v>
      </c>
      <c r="J139">
        <v>1196.67</v>
      </c>
      <c r="K139">
        <v>24653.92248062016</v>
      </c>
      <c r="L139" t="b">
        <v>0</v>
      </c>
      <c r="M139">
        <f>IF(fact_daily_prices[[#This Row],[company_id]] =$B138,$F138)</f>
        <v>1177.96</v>
      </c>
      <c r="N139" s="3">
        <f>IFERROR(IF(fact_daily_prices[[#This Row],[Prev_close]]="","",((fact_daily_prices[[#This Row],[close]]-fact_daily_prices[[#This Row],[Prev_close]] )/ fact_daily_prices[[#This Row],[Prev_close]])),0)</f>
        <v>1.5883391626201261E-2</v>
      </c>
      <c r="O139" s="1">
        <f>EOMONTH(fact_daily_prices[[#This Row],[date]],0)</f>
        <v>45688</v>
      </c>
      <c r="P139"/>
    </row>
    <row r="140" spans="1:16" x14ac:dyDescent="0.3">
      <c r="A140" s="1">
        <v>45671</v>
      </c>
      <c r="B140" t="s">
        <v>17</v>
      </c>
      <c r="C140">
        <v>1206.4000000000001</v>
      </c>
      <c r="D140">
        <v>1217.33</v>
      </c>
      <c r="E140">
        <v>1195.47</v>
      </c>
      <c r="F140">
        <v>1200.26</v>
      </c>
      <c r="G140">
        <v>46587</v>
      </c>
      <c r="H140">
        <v>14</v>
      </c>
      <c r="I140">
        <v>1</v>
      </c>
      <c r="J140">
        <v>1200.26</v>
      </c>
      <c r="K140">
        <v>24653.92248062016</v>
      </c>
      <c r="L140" t="b">
        <v>0</v>
      </c>
      <c r="M140">
        <f>IF(fact_daily_prices[[#This Row],[company_id]] =$B139,$F139)</f>
        <v>1196.67</v>
      </c>
      <c r="N140" s="3">
        <f>IFERROR(IF(fact_daily_prices[[#This Row],[Prev_close]]="","",((fact_daily_prices[[#This Row],[close]]-fact_daily_prices[[#This Row],[Prev_close]] )/ fact_daily_prices[[#This Row],[Prev_close]])),0)</f>
        <v>2.9999916434772476E-3</v>
      </c>
      <c r="O140" s="1">
        <f>EOMONTH(fact_daily_prices[[#This Row],[date]],0)</f>
        <v>45688</v>
      </c>
      <c r="P140"/>
    </row>
    <row r="141" spans="1:16" x14ac:dyDescent="0.3">
      <c r="A141" s="1">
        <v>45672</v>
      </c>
      <c r="B141" t="s">
        <v>17</v>
      </c>
      <c r="C141">
        <v>1194.77</v>
      </c>
      <c r="D141">
        <v>1199.03</v>
      </c>
      <c r="E141">
        <v>1190.5</v>
      </c>
      <c r="F141">
        <v>1193.24</v>
      </c>
      <c r="G141">
        <v>40001</v>
      </c>
      <c r="H141">
        <v>15</v>
      </c>
      <c r="I141">
        <v>1</v>
      </c>
      <c r="J141">
        <v>1193.24</v>
      </c>
      <c r="K141">
        <v>24653.92248062016</v>
      </c>
      <c r="L141" t="b">
        <v>0</v>
      </c>
      <c r="M141">
        <f>IF(fact_daily_prices[[#This Row],[company_id]] =$B140,$F140)</f>
        <v>1200.26</v>
      </c>
      <c r="N141" s="3">
        <f>IFERROR(IF(fact_daily_prices[[#This Row],[Prev_close]]="","",((fact_daily_prices[[#This Row],[close]]-fact_daily_prices[[#This Row],[Prev_close]] )/ fact_daily_prices[[#This Row],[Prev_close]])),0)</f>
        <v>-5.8487327745654957E-3</v>
      </c>
      <c r="O141" s="1">
        <f>EOMONTH(fact_daily_prices[[#This Row],[date]],0)</f>
        <v>45688</v>
      </c>
      <c r="P141"/>
    </row>
    <row r="142" spans="1:16" x14ac:dyDescent="0.3">
      <c r="A142" s="1">
        <v>45673</v>
      </c>
      <c r="B142" t="s">
        <v>17</v>
      </c>
      <c r="C142">
        <v>1226.72</v>
      </c>
      <c r="D142">
        <v>1237.1400000000001</v>
      </c>
      <c r="E142">
        <v>1216.3</v>
      </c>
      <c r="F142">
        <v>1218.43</v>
      </c>
      <c r="G142">
        <v>2917</v>
      </c>
      <c r="H142">
        <v>16</v>
      </c>
      <c r="I142">
        <v>1</v>
      </c>
      <c r="J142">
        <v>1218.43</v>
      </c>
      <c r="K142">
        <v>24653.92248062016</v>
      </c>
      <c r="L142" t="b">
        <v>0</v>
      </c>
      <c r="M142">
        <f>IF(fact_daily_prices[[#This Row],[company_id]] =$B141,$F141)</f>
        <v>1193.24</v>
      </c>
      <c r="N142" s="3">
        <f>IFERROR(IF(fact_daily_prices[[#This Row],[Prev_close]]="","",((fact_daily_prices[[#This Row],[close]]-fact_daily_prices[[#This Row],[Prev_close]] )/ fact_daily_prices[[#This Row],[Prev_close]])),0)</f>
        <v>2.1110589655056865E-2</v>
      </c>
      <c r="O142" s="1">
        <f>EOMONTH(fact_daily_prices[[#This Row],[date]],0)</f>
        <v>45688</v>
      </c>
      <c r="P142"/>
    </row>
    <row r="143" spans="1:16" x14ac:dyDescent="0.3">
      <c r="A143" s="1">
        <v>45674</v>
      </c>
      <c r="B143" t="s">
        <v>17</v>
      </c>
      <c r="C143">
        <v>1218.19</v>
      </c>
      <c r="D143">
        <v>1225.95</v>
      </c>
      <c r="E143">
        <v>1210.42</v>
      </c>
      <c r="F143">
        <v>1222.18</v>
      </c>
      <c r="G143">
        <v>48362</v>
      </c>
      <c r="H143">
        <v>17</v>
      </c>
      <c r="I143">
        <v>1</v>
      </c>
      <c r="J143">
        <v>1222.18</v>
      </c>
      <c r="K143">
        <v>24653.92248062016</v>
      </c>
      <c r="L143" t="b">
        <v>0</v>
      </c>
      <c r="M143">
        <f>IF(fact_daily_prices[[#This Row],[company_id]] =$B142,$F142)</f>
        <v>1218.43</v>
      </c>
      <c r="N143" s="3">
        <f>IFERROR(IF(fact_daily_prices[[#This Row],[Prev_close]]="","",((fact_daily_prices[[#This Row],[close]]-fact_daily_prices[[#This Row],[Prev_close]] )/ fact_daily_prices[[#This Row],[Prev_close]])),0)</f>
        <v>3.0777311786479322E-3</v>
      </c>
      <c r="O143" s="1">
        <f>EOMONTH(fact_daily_prices[[#This Row],[date]],0)</f>
        <v>45688</v>
      </c>
      <c r="P143"/>
    </row>
    <row r="144" spans="1:16" x14ac:dyDescent="0.3">
      <c r="A144" s="1">
        <v>45677</v>
      </c>
      <c r="B144" t="s">
        <v>17</v>
      </c>
      <c r="C144">
        <v>1221.55</v>
      </c>
      <c r="D144">
        <v>1226.31</v>
      </c>
      <c r="E144">
        <v>1216.79</v>
      </c>
      <c r="F144">
        <v>1225.04</v>
      </c>
      <c r="G144">
        <v>1009</v>
      </c>
      <c r="H144">
        <v>20</v>
      </c>
      <c r="I144">
        <v>1</v>
      </c>
      <c r="J144">
        <v>1225.04</v>
      </c>
      <c r="K144">
        <v>24653.92248062016</v>
      </c>
      <c r="L144" t="b">
        <v>1</v>
      </c>
      <c r="M144">
        <f>IF(fact_daily_prices[[#This Row],[company_id]] =$B143,$F143)</f>
        <v>1222.18</v>
      </c>
      <c r="N144" s="3">
        <f>IFERROR(IF(fact_daily_prices[[#This Row],[Prev_close]]="","",((fact_daily_prices[[#This Row],[close]]-fact_daily_prices[[#This Row],[Prev_close]] )/ fact_daily_prices[[#This Row],[Prev_close]])),0)</f>
        <v>2.3400808391561799E-3</v>
      </c>
      <c r="O144" s="1">
        <f>EOMONTH(fact_daily_prices[[#This Row],[date]],0)</f>
        <v>45688</v>
      </c>
      <c r="P144"/>
    </row>
    <row r="145" spans="1:16" x14ac:dyDescent="0.3">
      <c r="A145" s="1">
        <v>45678</v>
      </c>
      <c r="B145" t="s">
        <v>17</v>
      </c>
      <c r="C145">
        <v>1237.8599999999999</v>
      </c>
      <c r="D145">
        <v>1251.44</v>
      </c>
      <c r="E145">
        <v>1224.27</v>
      </c>
      <c r="F145">
        <v>1237.8599999999999</v>
      </c>
      <c r="G145">
        <v>40809</v>
      </c>
      <c r="H145">
        <v>21</v>
      </c>
      <c r="I145">
        <v>1</v>
      </c>
      <c r="J145">
        <v>1237.8599999999999</v>
      </c>
      <c r="K145">
        <v>24653.92248062016</v>
      </c>
      <c r="L145" t="b">
        <v>0</v>
      </c>
      <c r="M145">
        <f>IF(fact_daily_prices[[#This Row],[company_id]] =$B144,$F144)</f>
        <v>1225.04</v>
      </c>
      <c r="N145" s="3">
        <f>IFERROR(IF(fact_daily_prices[[#This Row],[Prev_close]]="","",((fact_daily_prices[[#This Row],[close]]-fact_daily_prices[[#This Row],[Prev_close]] )/ fact_daily_prices[[#This Row],[Prev_close]])),0)</f>
        <v>1.0464964409325359E-2</v>
      </c>
      <c r="O145" s="1">
        <f>EOMONTH(fact_daily_prices[[#This Row],[date]],0)</f>
        <v>45688</v>
      </c>
      <c r="P145"/>
    </row>
    <row r="146" spans="1:16" x14ac:dyDescent="0.3">
      <c r="A146" s="1">
        <v>45679</v>
      </c>
      <c r="B146" t="s">
        <v>17</v>
      </c>
      <c r="C146">
        <v>1246.55</v>
      </c>
      <c r="D146">
        <v>1260.73</v>
      </c>
      <c r="E146">
        <v>1232.3699999999999</v>
      </c>
      <c r="F146">
        <v>1252.6600000000001</v>
      </c>
      <c r="G146">
        <v>9512</v>
      </c>
      <c r="H146">
        <v>22</v>
      </c>
      <c r="I146">
        <v>1</v>
      </c>
      <c r="J146">
        <v>1252.6600000000001</v>
      </c>
      <c r="K146">
        <v>24653.92248062016</v>
      </c>
      <c r="L146" t="b">
        <v>0</v>
      </c>
      <c r="M146">
        <f>IF(fact_daily_prices[[#This Row],[company_id]] =$B145,$F145)</f>
        <v>1237.8599999999999</v>
      </c>
      <c r="N146" s="3">
        <f>IFERROR(IF(fact_daily_prices[[#This Row],[Prev_close]]="","",((fact_daily_prices[[#This Row],[close]]-fact_daily_prices[[#This Row],[Prev_close]] )/ fact_daily_prices[[#This Row],[Prev_close]])),0)</f>
        <v>1.1956117816231385E-2</v>
      </c>
      <c r="O146" s="1">
        <f>EOMONTH(fact_daily_prices[[#This Row],[date]],0)</f>
        <v>45688</v>
      </c>
      <c r="P146"/>
    </row>
    <row r="147" spans="1:16" x14ac:dyDescent="0.3">
      <c r="A147" s="1">
        <v>45680</v>
      </c>
      <c r="B147" t="s">
        <v>17</v>
      </c>
      <c r="C147">
        <v>1267.57</v>
      </c>
      <c r="D147">
        <v>1269.3699999999999</v>
      </c>
      <c r="E147">
        <v>1265.78</v>
      </c>
      <c r="F147">
        <v>1265.8499999999999</v>
      </c>
      <c r="G147">
        <v>28534</v>
      </c>
      <c r="H147">
        <v>23</v>
      </c>
      <c r="I147">
        <v>1</v>
      </c>
      <c r="J147">
        <v>1265.8499999999999</v>
      </c>
      <c r="K147">
        <v>24653.92248062016</v>
      </c>
      <c r="L147" t="b">
        <v>0</v>
      </c>
      <c r="M147">
        <f>IF(fact_daily_prices[[#This Row],[company_id]] =$B146,$F146)</f>
        <v>1252.6600000000001</v>
      </c>
      <c r="N147" s="3">
        <f>IFERROR(IF(fact_daily_prices[[#This Row],[Prev_close]]="","",((fact_daily_prices[[#This Row],[close]]-fact_daily_prices[[#This Row],[Prev_close]] )/ fact_daily_prices[[#This Row],[Prev_close]])),0)</f>
        <v>1.0529593026040448E-2</v>
      </c>
      <c r="O147" s="1">
        <f>EOMONTH(fact_daily_prices[[#This Row],[date]],0)</f>
        <v>45688</v>
      </c>
      <c r="P147"/>
    </row>
    <row r="148" spans="1:16" x14ac:dyDescent="0.3">
      <c r="A148" s="1">
        <v>45681</v>
      </c>
      <c r="B148" t="s">
        <v>17</v>
      </c>
      <c r="C148">
        <v>1245.53</v>
      </c>
      <c r="D148">
        <v>1256.53</v>
      </c>
      <c r="E148">
        <v>1234.54</v>
      </c>
      <c r="F148">
        <v>1244.79</v>
      </c>
      <c r="G148">
        <v>29253</v>
      </c>
      <c r="H148">
        <v>24</v>
      </c>
      <c r="I148">
        <v>1</v>
      </c>
      <c r="J148">
        <v>1244.79</v>
      </c>
      <c r="K148">
        <v>24653.92248062016</v>
      </c>
      <c r="L148" t="b">
        <v>0</v>
      </c>
      <c r="M148">
        <f>IF(fact_daily_prices[[#This Row],[company_id]] =$B147,$F147)</f>
        <v>1265.8499999999999</v>
      </c>
      <c r="N148" s="3">
        <f>IFERROR(IF(fact_daily_prices[[#This Row],[Prev_close]]="","",((fact_daily_prices[[#This Row],[close]]-fact_daily_prices[[#This Row],[Prev_close]] )/ fact_daily_prices[[#This Row],[Prev_close]])),0)</f>
        <v>-1.6637042303590432E-2</v>
      </c>
      <c r="O148" s="1">
        <f>EOMONTH(fact_daily_prices[[#This Row],[date]],0)</f>
        <v>45688</v>
      </c>
      <c r="P148"/>
    </row>
    <row r="149" spans="1:16" x14ac:dyDescent="0.3">
      <c r="A149" s="1">
        <v>45684</v>
      </c>
      <c r="B149" t="s">
        <v>17</v>
      </c>
      <c r="C149">
        <v>1225.94</v>
      </c>
      <c r="D149">
        <v>1237.76</v>
      </c>
      <c r="E149">
        <v>1214.1099999999999</v>
      </c>
      <c r="F149">
        <v>1235.1300000000001</v>
      </c>
      <c r="G149">
        <v>13219</v>
      </c>
      <c r="H149">
        <v>27</v>
      </c>
      <c r="I149">
        <v>1</v>
      </c>
      <c r="J149">
        <v>1235.1300000000001</v>
      </c>
      <c r="K149">
        <v>24653.92248062016</v>
      </c>
      <c r="L149" t="b">
        <v>0</v>
      </c>
      <c r="M149">
        <f>IF(fact_daily_prices[[#This Row],[company_id]] =$B148,$F148)</f>
        <v>1244.79</v>
      </c>
      <c r="N149" s="3">
        <f>IFERROR(IF(fact_daily_prices[[#This Row],[Prev_close]]="","",((fact_daily_prices[[#This Row],[close]]-fact_daily_prices[[#This Row],[Prev_close]] )/ fact_daily_prices[[#This Row],[Prev_close]])),0)</f>
        <v>-7.7603451184535986E-3</v>
      </c>
      <c r="O149" s="1">
        <f>EOMONTH(fact_daily_prices[[#This Row],[date]],0)</f>
        <v>45688</v>
      </c>
      <c r="P149"/>
    </row>
    <row r="150" spans="1:16" x14ac:dyDescent="0.3">
      <c r="A150" s="1">
        <v>45685</v>
      </c>
      <c r="B150" t="s">
        <v>17</v>
      </c>
      <c r="C150">
        <v>1235.55</v>
      </c>
      <c r="D150">
        <v>1248.8900000000001</v>
      </c>
      <c r="E150">
        <v>1222.2</v>
      </c>
      <c r="F150">
        <v>1225.25</v>
      </c>
      <c r="G150">
        <v>9567</v>
      </c>
      <c r="H150">
        <v>28</v>
      </c>
      <c r="I150">
        <v>1</v>
      </c>
      <c r="J150">
        <v>1225.25</v>
      </c>
      <c r="K150">
        <v>24653.92248062016</v>
      </c>
      <c r="L150" t="b">
        <v>0</v>
      </c>
      <c r="M150">
        <f>IF(fact_daily_prices[[#This Row],[company_id]] =$B149,$F149)</f>
        <v>1235.1300000000001</v>
      </c>
      <c r="N150" s="3">
        <f>IFERROR(IF(fact_daily_prices[[#This Row],[Prev_close]]="","",((fact_daily_prices[[#This Row],[close]]-fact_daily_prices[[#This Row],[Prev_close]] )/ fact_daily_prices[[#This Row],[Prev_close]])),0)</f>
        <v>-7.99915798337026E-3</v>
      </c>
      <c r="O150" s="1">
        <f>EOMONTH(fact_daily_prices[[#This Row],[date]],0)</f>
        <v>45688</v>
      </c>
      <c r="P150"/>
    </row>
    <row r="151" spans="1:16" x14ac:dyDescent="0.3">
      <c r="A151" s="1">
        <v>45686</v>
      </c>
      <c r="B151" t="s">
        <v>17</v>
      </c>
      <c r="C151">
        <v>1223.1099999999999</v>
      </c>
      <c r="D151">
        <v>1237.6199999999999</v>
      </c>
      <c r="E151">
        <v>1208.5899999999999</v>
      </c>
      <c r="F151">
        <v>1213.57</v>
      </c>
      <c r="G151">
        <v>9162</v>
      </c>
      <c r="H151">
        <v>29</v>
      </c>
      <c r="I151">
        <v>1</v>
      </c>
      <c r="J151">
        <v>1213.57</v>
      </c>
      <c r="K151">
        <v>24653.92248062016</v>
      </c>
      <c r="L151" t="b">
        <v>0</v>
      </c>
      <c r="M151">
        <f>IF(fact_daily_prices[[#This Row],[company_id]] =$B150,$F150)</f>
        <v>1225.25</v>
      </c>
      <c r="N151" s="3">
        <f>IFERROR(IF(fact_daily_prices[[#This Row],[Prev_close]]="","",((fact_daily_prices[[#This Row],[close]]-fact_daily_prices[[#This Row],[Prev_close]] )/ fact_daily_prices[[#This Row],[Prev_close]])),0)</f>
        <v>-9.5327484186901144E-3</v>
      </c>
      <c r="O151" s="1">
        <f>EOMONTH(fact_daily_prices[[#This Row],[date]],0)</f>
        <v>45688</v>
      </c>
      <c r="P151"/>
    </row>
    <row r="152" spans="1:16" x14ac:dyDescent="0.3">
      <c r="A152" s="1">
        <v>45687</v>
      </c>
      <c r="B152" t="s">
        <v>17</v>
      </c>
      <c r="C152">
        <v>1192.49</v>
      </c>
      <c r="D152">
        <v>1202.19</v>
      </c>
      <c r="E152">
        <v>1182.8</v>
      </c>
      <c r="F152">
        <v>1200.5899999999999</v>
      </c>
      <c r="G152">
        <v>44925</v>
      </c>
      <c r="H152">
        <v>30</v>
      </c>
      <c r="I152">
        <v>1</v>
      </c>
      <c r="J152">
        <v>1200.5899999999999</v>
      </c>
      <c r="K152">
        <v>24653.92248062016</v>
      </c>
      <c r="L152" t="b">
        <v>0</v>
      </c>
      <c r="M152">
        <f>IF(fact_daily_prices[[#This Row],[company_id]] =$B151,$F151)</f>
        <v>1213.57</v>
      </c>
      <c r="N152" s="3">
        <f>IFERROR(IF(fact_daily_prices[[#This Row],[Prev_close]]="","",((fact_daily_prices[[#This Row],[close]]-fact_daily_prices[[#This Row],[Prev_close]] )/ fact_daily_prices[[#This Row],[Prev_close]])),0)</f>
        <v>-1.0695715945516137E-2</v>
      </c>
      <c r="O152" s="1">
        <f>EOMONTH(fact_daily_prices[[#This Row],[date]],0)</f>
        <v>45688</v>
      </c>
      <c r="P152"/>
    </row>
    <row r="153" spans="1:16" x14ac:dyDescent="0.3">
      <c r="A153" s="1">
        <v>45688</v>
      </c>
      <c r="B153" t="s">
        <v>17</v>
      </c>
      <c r="C153">
        <v>1182.04</v>
      </c>
      <c r="D153">
        <v>1191.9100000000001</v>
      </c>
      <c r="E153">
        <v>1172.1600000000001</v>
      </c>
      <c r="F153">
        <v>1190.77</v>
      </c>
      <c r="G153">
        <v>42832</v>
      </c>
      <c r="H153">
        <v>31</v>
      </c>
      <c r="I153">
        <v>1</v>
      </c>
      <c r="J153">
        <v>1190.77</v>
      </c>
      <c r="K153">
        <v>24653.92248062016</v>
      </c>
      <c r="L153" t="b">
        <v>0</v>
      </c>
      <c r="M153">
        <f>IF(fact_daily_prices[[#This Row],[company_id]] =$B152,$F152)</f>
        <v>1200.5899999999999</v>
      </c>
      <c r="N153" s="3">
        <f>IFERROR(IF(fact_daily_prices[[#This Row],[Prev_close]]="","",((fact_daily_prices[[#This Row],[close]]-fact_daily_prices[[#This Row],[Prev_close]] )/ fact_daily_prices[[#This Row],[Prev_close]])),0)</f>
        <v>-8.1793118383460938E-3</v>
      </c>
      <c r="O153" s="1">
        <f>EOMONTH(fact_daily_prices[[#This Row],[date]],0)</f>
        <v>45688</v>
      </c>
      <c r="P153"/>
    </row>
    <row r="154" spans="1:16" x14ac:dyDescent="0.3">
      <c r="A154" s="1">
        <v>45691</v>
      </c>
      <c r="B154" t="s">
        <v>17</v>
      </c>
      <c r="C154">
        <v>1195.52</v>
      </c>
      <c r="D154">
        <v>1214.06</v>
      </c>
      <c r="E154">
        <v>1176.98</v>
      </c>
      <c r="F154">
        <v>1196.0999999999999</v>
      </c>
      <c r="G154">
        <v>22204</v>
      </c>
      <c r="H154">
        <v>34</v>
      </c>
      <c r="I154">
        <v>1</v>
      </c>
      <c r="J154">
        <v>1196.0999999999999</v>
      </c>
      <c r="K154">
        <v>24653.92248062016</v>
      </c>
      <c r="L154" t="b">
        <v>0</v>
      </c>
      <c r="M154">
        <f>IF(fact_daily_prices[[#This Row],[company_id]] =$B153,$F153)</f>
        <v>1190.77</v>
      </c>
      <c r="N154" s="3">
        <f>IFERROR(IF(fact_daily_prices[[#This Row],[Prev_close]]="","",((fact_daily_prices[[#This Row],[close]]-fact_daily_prices[[#This Row],[Prev_close]] )/ fact_daily_prices[[#This Row],[Prev_close]])),0)</f>
        <v>4.4760952996799781E-3</v>
      </c>
      <c r="O154" s="1">
        <f>EOMONTH(fact_daily_prices[[#This Row],[date]],0)</f>
        <v>45716</v>
      </c>
      <c r="P154"/>
    </row>
    <row r="155" spans="1:16" x14ac:dyDescent="0.3">
      <c r="A155" s="1">
        <v>45692</v>
      </c>
      <c r="B155" t="s">
        <v>17</v>
      </c>
      <c r="C155">
        <v>1203.27</v>
      </c>
      <c r="D155">
        <v>1208.3499999999999</v>
      </c>
      <c r="E155">
        <v>1198.19</v>
      </c>
      <c r="F155">
        <v>1203.8599999999999</v>
      </c>
      <c r="G155">
        <v>1077</v>
      </c>
      <c r="H155">
        <v>35</v>
      </c>
      <c r="I155">
        <v>1</v>
      </c>
      <c r="J155">
        <v>1203.8599999999999</v>
      </c>
      <c r="K155">
        <v>24653.92248062016</v>
      </c>
      <c r="L155" t="b">
        <v>1</v>
      </c>
      <c r="M155">
        <f>IF(fact_daily_prices[[#This Row],[company_id]] =$B154,$F154)</f>
        <v>1196.0999999999999</v>
      </c>
      <c r="N155" s="3">
        <f>IFERROR(IF(fact_daily_prices[[#This Row],[Prev_close]]="","",((fact_daily_prices[[#This Row],[close]]-fact_daily_prices[[#This Row],[Prev_close]] )/ fact_daily_prices[[#This Row],[Prev_close]])),0)</f>
        <v>6.4877518602123501E-3</v>
      </c>
      <c r="O155" s="1">
        <f>EOMONTH(fact_daily_prices[[#This Row],[date]],0)</f>
        <v>45716</v>
      </c>
      <c r="P155"/>
    </row>
    <row r="156" spans="1:16" x14ac:dyDescent="0.3">
      <c r="A156" s="1">
        <v>45693</v>
      </c>
      <c r="B156" t="s">
        <v>17</v>
      </c>
      <c r="C156">
        <v>1206.0999999999999</v>
      </c>
      <c r="D156">
        <v>1216.72</v>
      </c>
      <c r="E156">
        <v>1195.48</v>
      </c>
      <c r="F156">
        <v>1204.1300000000001</v>
      </c>
      <c r="G156">
        <v>15060</v>
      </c>
      <c r="H156">
        <v>36</v>
      </c>
      <c r="I156">
        <v>1</v>
      </c>
      <c r="J156">
        <v>1204.1300000000001</v>
      </c>
      <c r="K156">
        <v>24653.92248062016</v>
      </c>
      <c r="L156" t="b">
        <v>0</v>
      </c>
      <c r="M156">
        <f>IF(fact_daily_prices[[#This Row],[company_id]] =$B155,$F155)</f>
        <v>1203.8599999999999</v>
      </c>
      <c r="N156" s="3">
        <f>IFERROR(IF(fact_daily_prices[[#This Row],[Prev_close]]="","",((fact_daily_prices[[#This Row],[close]]-fact_daily_prices[[#This Row],[Prev_close]] )/ fact_daily_prices[[#This Row],[Prev_close]])),0)</f>
        <v>2.2427857059808385E-4</v>
      </c>
      <c r="O156" s="1">
        <f>EOMONTH(fact_daily_prices[[#This Row],[date]],0)</f>
        <v>45716</v>
      </c>
      <c r="P156"/>
    </row>
    <row r="157" spans="1:16" x14ac:dyDescent="0.3">
      <c r="A157" s="1">
        <v>45694</v>
      </c>
      <c r="B157" t="s">
        <v>17</v>
      </c>
      <c r="C157">
        <v>1196.83</v>
      </c>
      <c r="D157">
        <v>1212.06</v>
      </c>
      <c r="E157">
        <v>1181.5999999999999</v>
      </c>
      <c r="F157">
        <v>1197.97</v>
      </c>
      <c r="G157">
        <v>10510</v>
      </c>
      <c r="H157">
        <v>37</v>
      </c>
      <c r="I157">
        <v>1</v>
      </c>
      <c r="J157">
        <v>1197.97</v>
      </c>
      <c r="K157">
        <v>24653.92248062016</v>
      </c>
      <c r="L157" t="b">
        <v>0</v>
      </c>
      <c r="M157">
        <f>IF(fact_daily_prices[[#This Row],[company_id]] =$B156,$F156)</f>
        <v>1204.1300000000001</v>
      </c>
      <c r="N157" s="3">
        <f>IFERROR(IF(fact_daily_prices[[#This Row],[Prev_close]]="","",((fact_daily_prices[[#This Row],[close]]-fact_daily_prices[[#This Row],[Prev_close]] )/ fact_daily_prices[[#This Row],[Prev_close]])),0)</f>
        <v>-5.1157267072492844E-3</v>
      </c>
      <c r="O157" s="1">
        <f>EOMONTH(fact_daily_prices[[#This Row],[date]],0)</f>
        <v>45716</v>
      </c>
      <c r="P157"/>
    </row>
    <row r="158" spans="1:16" x14ac:dyDescent="0.3">
      <c r="A158" s="1">
        <v>45695</v>
      </c>
      <c r="B158" t="s">
        <v>17</v>
      </c>
      <c r="C158">
        <v>1215.4000000000001</v>
      </c>
      <c r="D158">
        <v>1235.04</v>
      </c>
      <c r="E158">
        <v>1195.75</v>
      </c>
      <c r="F158">
        <v>1217.6600000000001</v>
      </c>
      <c r="G158">
        <v>8804</v>
      </c>
      <c r="H158">
        <v>38</v>
      </c>
      <c r="I158">
        <v>1</v>
      </c>
      <c r="J158">
        <v>1217.6600000000001</v>
      </c>
      <c r="K158">
        <v>24653.92248062016</v>
      </c>
      <c r="L158" t="b">
        <v>0</v>
      </c>
      <c r="M158">
        <f>IF(fact_daily_prices[[#This Row],[company_id]] =$B157,$F157)</f>
        <v>1197.97</v>
      </c>
      <c r="N158" s="3">
        <f>IFERROR(IF(fact_daily_prices[[#This Row],[Prev_close]]="","",((fact_daily_prices[[#This Row],[close]]-fact_daily_prices[[#This Row],[Prev_close]] )/ fact_daily_prices[[#This Row],[Prev_close]])),0)</f>
        <v>1.6436137799778004E-2</v>
      </c>
      <c r="O158" s="1">
        <f>EOMONTH(fact_daily_prices[[#This Row],[date]],0)</f>
        <v>45716</v>
      </c>
      <c r="P158"/>
    </row>
    <row r="159" spans="1:16" x14ac:dyDescent="0.3">
      <c r="A159" s="1">
        <v>45698</v>
      </c>
      <c r="B159" t="s">
        <v>17</v>
      </c>
      <c r="C159">
        <v>1211.1199999999999</v>
      </c>
      <c r="D159">
        <v>1223.8800000000001</v>
      </c>
      <c r="E159">
        <v>1198.3599999999999</v>
      </c>
      <c r="F159">
        <v>1216.55</v>
      </c>
      <c r="G159">
        <v>19574</v>
      </c>
      <c r="H159">
        <v>41</v>
      </c>
      <c r="I159">
        <v>1</v>
      </c>
      <c r="J159">
        <v>1216.55</v>
      </c>
      <c r="K159">
        <v>24653.92248062016</v>
      </c>
      <c r="L159" t="b">
        <v>0</v>
      </c>
      <c r="M159">
        <f>IF(fact_daily_prices[[#This Row],[company_id]] =$B158,$F158)</f>
        <v>1217.6600000000001</v>
      </c>
      <c r="N159" s="3">
        <f>IFERROR(IF(fact_daily_prices[[#This Row],[Prev_close]]="","",((fact_daily_prices[[#This Row],[close]]-fact_daily_prices[[#This Row],[Prev_close]] )/ fact_daily_prices[[#This Row],[Prev_close]])),0)</f>
        <v>-9.1158451456081931E-4</v>
      </c>
      <c r="O159" s="1">
        <f>EOMONTH(fact_daily_prices[[#This Row],[date]],0)</f>
        <v>45716</v>
      </c>
      <c r="P159"/>
    </row>
    <row r="160" spans="1:16" x14ac:dyDescent="0.3">
      <c r="A160" s="1">
        <v>45699</v>
      </c>
      <c r="B160" t="s">
        <v>17</v>
      </c>
      <c r="C160">
        <v>1234.02</v>
      </c>
      <c r="D160">
        <v>1245.51</v>
      </c>
      <c r="E160">
        <v>1222.54</v>
      </c>
      <c r="F160">
        <v>1231.29</v>
      </c>
      <c r="G160">
        <v>12246</v>
      </c>
      <c r="H160">
        <v>42</v>
      </c>
      <c r="I160">
        <v>1</v>
      </c>
      <c r="J160">
        <v>1231.29</v>
      </c>
      <c r="K160">
        <v>24653.92248062016</v>
      </c>
      <c r="L160" t="b">
        <v>0</v>
      </c>
      <c r="M160">
        <f>IF(fact_daily_prices[[#This Row],[company_id]] =$B159,$F159)</f>
        <v>1216.55</v>
      </c>
      <c r="N160" s="3">
        <f>IFERROR(IF(fact_daily_prices[[#This Row],[Prev_close]]="","",((fact_daily_prices[[#This Row],[close]]-fact_daily_prices[[#This Row],[Prev_close]] )/ fact_daily_prices[[#This Row],[Prev_close]])),0)</f>
        <v>1.2116230323455681E-2</v>
      </c>
      <c r="O160" s="1">
        <f>EOMONTH(fact_daily_prices[[#This Row],[date]],0)</f>
        <v>45716</v>
      </c>
      <c r="P160"/>
    </row>
    <row r="161" spans="1:16" x14ac:dyDescent="0.3">
      <c r="A161" s="1">
        <v>45700</v>
      </c>
      <c r="B161" t="s">
        <v>17</v>
      </c>
      <c r="C161">
        <v>1220.83</v>
      </c>
      <c r="D161">
        <v>1232.17</v>
      </c>
      <c r="E161">
        <v>1209.49</v>
      </c>
      <c r="F161">
        <v>1222.78</v>
      </c>
      <c r="G161">
        <v>37455</v>
      </c>
      <c r="H161">
        <v>43</v>
      </c>
      <c r="I161">
        <v>1</v>
      </c>
      <c r="J161">
        <v>1222.78</v>
      </c>
      <c r="K161">
        <v>24653.92248062016</v>
      </c>
      <c r="L161" t="b">
        <v>0</v>
      </c>
      <c r="M161">
        <f>IF(fact_daily_prices[[#This Row],[company_id]] =$B160,$F160)</f>
        <v>1231.29</v>
      </c>
      <c r="N161" s="3">
        <f>IFERROR(IF(fact_daily_prices[[#This Row],[Prev_close]]="","",((fact_daily_prices[[#This Row],[close]]-fact_daily_prices[[#This Row],[Prev_close]] )/ fact_daily_prices[[#This Row],[Prev_close]])),0)</f>
        <v>-6.9114505924680551E-3</v>
      </c>
      <c r="O161" s="1">
        <f>EOMONTH(fact_daily_prices[[#This Row],[date]],0)</f>
        <v>45716</v>
      </c>
      <c r="P161"/>
    </row>
    <row r="162" spans="1:16" x14ac:dyDescent="0.3">
      <c r="A162" s="1">
        <v>45701</v>
      </c>
      <c r="B162" t="s">
        <v>17</v>
      </c>
      <c r="C162">
        <v>1225.5999999999999</v>
      </c>
      <c r="D162">
        <v>1235.0899999999999</v>
      </c>
      <c r="E162">
        <v>1216.1099999999999</v>
      </c>
      <c r="F162">
        <v>1229.46</v>
      </c>
      <c r="G162">
        <v>42157</v>
      </c>
      <c r="H162">
        <v>44</v>
      </c>
      <c r="I162">
        <v>1</v>
      </c>
      <c r="J162">
        <v>1229.46</v>
      </c>
      <c r="K162">
        <v>24653.92248062016</v>
      </c>
      <c r="L162" t="b">
        <v>0</v>
      </c>
      <c r="M162">
        <f>IF(fact_daily_prices[[#This Row],[company_id]] =$B161,$F161)</f>
        <v>1222.78</v>
      </c>
      <c r="N162" s="3">
        <f>IFERROR(IF(fact_daily_prices[[#This Row],[Prev_close]]="","",((fact_daily_prices[[#This Row],[close]]-fact_daily_prices[[#This Row],[Prev_close]] )/ fact_daily_prices[[#This Row],[Prev_close]])),0)</f>
        <v>5.4629614485026444E-3</v>
      </c>
      <c r="O162" s="1">
        <f>EOMONTH(fact_daily_prices[[#This Row],[date]],0)</f>
        <v>45716</v>
      </c>
      <c r="P162"/>
    </row>
    <row r="163" spans="1:16" x14ac:dyDescent="0.3">
      <c r="A163" s="1">
        <v>45702</v>
      </c>
      <c r="B163" t="s">
        <v>17</v>
      </c>
      <c r="C163">
        <v>1254.6300000000001</v>
      </c>
      <c r="D163">
        <v>1274.23</v>
      </c>
      <c r="E163">
        <v>1235.02</v>
      </c>
      <c r="F163">
        <v>1250.72</v>
      </c>
      <c r="G163">
        <v>25519</v>
      </c>
      <c r="H163">
        <v>45</v>
      </c>
      <c r="I163">
        <v>1</v>
      </c>
      <c r="J163">
        <v>1250.72</v>
      </c>
      <c r="K163">
        <v>24653.92248062016</v>
      </c>
      <c r="L163" t="b">
        <v>0</v>
      </c>
      <c r="M163">
        <f>IF(fact_daily_prices[[#This Row],[company_id]] =$B162,$F162)</f>
        <v>1229.46</v>
      </c>
      <c r="N163" s="3">
        <f>IFERROR(IF(fact_daily_prices[[#This Row],[Prev_close]]="","",((fact_daily_prices[[#This Row],[close]]-fact_daily_prices[[#This Row],[Prev_close]] )/ fact_daily_prices[[#This Row],[Prev_close]])),0)</f>
        <v>1.7292144518731793E-2</v>
      </c>
      <c r="O163" s="1">
        <f>EOMONTH(fact_daily_prices[[#This Row],[date]],0)</f>
        <v>45716</v>
      </c>
      <c r="P163"/>
    </row>
    <row r="164" spans="1:16" x14ac:dyDescent="0.3">
      <c r="A164" s="1">
        <v>45705</v>
      </c>
      <c r="B164" t="s">
        <v>17</v>
      </c>
      <c r="C164">
        <v>1216.95</v>
      </c>
      <c r="D164">
        <v>1227.3699999999999</v>
      </c>
      <c r="E164">
        <v>1206.54</v>
      </c>
      <c r="F164">
        <v>1210.57</v>
      </c>
      <c r="G164">
        <v>6788</v>
      </c>
      <c r="H164">
        <v>48</v>
      </c>
      <c r="I164">
        <v>1</v>
      </c>
      <c r="J164">
        <v>1210.57</v>
      </c>
      <c r="K164">
        <v>24653.92248062016</v>
      </c>
      <c r="L164" t="b">
        <v>0</v>
      </c>
      <c r="M164">
        <f>IF(fact_daily_prices[[#This Row],[company_id]] =$B163,$F163)</f>
        <v>1250.72</v>
      </c>
      <c r="N164" s="3">
        <f>IFERROR(IF(fact_daily_prices[[#This Row],[Prev_close]]="","",((fact_daily_prices[[#This Row],[close]]-fact_daily_prices[[#This Row],[Prev_close]] )/ fact_daily_prices[[#This Row],[Prev_close]])),0)</f>
        <v>-3.2101509530510497E-2</v>
      </c>
      <c r="O164" s="1">
        <f>EOMONTH(fact_daily_prices[[#This Row],[date]],0)</f>
        <v>45716</v>
      </c>
      <c r="P164"/>
    </row>
    <row r="165" spans="1:16" x14ac:dyDescent="0.3">
      <c r="A165" s="1">
        <v>45706</v>
      </c>
      <c r="B165" t="s">
        <v>17</v>
      </c>
      <c r="C165">
        <v>1197.95</v>
      </c>
      <c r="D165">
        <v>1212.81</v>
      </c>
      <c r="E165">
        <v>1183.0999999999999</v>
      </c>
      <c r="F165">
        <v>1200.9100000000001</v>
      </c>
      <c r="G165">
        <v>1922</v>
      </c>
      <c r="H165">
        <v>49</v>
      </c>
      <c r="I165">
        <v>1</v>
      </c>
      <c r="J165">
        <v>1200.9100000000001</v>
      </c>
      <c r="K165">
        <v>24653.92248062016</v>
      </c>
      <c r="L165" t="b">
        <v>1</v>
      </c>
      <c r="M165">
        <f>IF(fact_daily_prices[[#This Row],[company_id]] =$B164,$F164)</f>
        <v>1210.57</v>
      </c>
      <c r="N165" s="3">
        <f>IFERROR(IF(fact_daily_prices[[#This Row],[Prev_close]]="","",((fact_daily_prices[[#This Row],[close]]-fact_daily_prices[[#This Row],[Prev_close]] )/ fact_daily_prices[[#This Row],[Prev_close]])),0)</f>
        <v>-7.9797120364785631E-3</v>
      </c>
      <c r="O165" s="1">
        <f>EOMONTH(fact_daily_prices[[#This Row],[date]],0)</f>
        <v>45716</v>
      </c>
      <c r="P165"/>
    </row>
    <row r="166" spans="1:16" x14ac:dyDescent="0.3">
      <c r="A166" s="1">
        <v>45707</v>
      </c>
      <c r="B166" t="s">
        <v>17</v>
      </c>
      <c r="C166">
        <v>1217.92</v>
      </c>
      <c r="D166">
        <v>1229.3</v>
      </c>
      <c r="E166">
        <v>1206.54</v>
      </c>
      <c r="F166">
        <v>1210.21</v>
      </c>
      <c r="G166">
        <v>2120</v>
      </c>
      <c r="H166">
        <v>50</v>
      </c>
      <c r="I166">
        <v>1</v>
      </c>
      <c r="J166">
        <v>1210.21</v>
      </c>
      <c r="K166">
        <v>24653.92248062016</v>
      </c>
      <c r="L166" t="b">
        <v>1</v>
      </c>
      <c r="M166">
        <f>IF(fact_daily_prices[[#This Row],[company_id]] =$B165,$F165)</f>
        <v>1200.9100000000001</v>
      </c>
      <c r="N166" s="3">
        <f>IFERROR(IF(fact_daily_prices[[#This Row],[Prev_close]]="","",((fact_daily_prices[[#This Row],[close]]-fact_daily_prices[[#This Row],[Prev_close]] )/ fact_daily_prices[[#This Row],[Prev_close]])),0)</f>
        <v>7.7441273700776525E-3</v>
      </c>
      <c r="O166" s="1">
        <f>EOMONTH(fact_daily_prices[[#This Row],[date]],0)</f>
        <v>45716</v>
      </c>
      <c r="P166"/>
    </row>
    <row r="167" spans="1:16" x14ac:dyDescent="0.3">
      <c r="A167" s="1">
        <v>45708</v>
      </c>
      <c r="B167" t="s">
        <v>17</v>
      </c>
      <c r="C167">
        <v>1228.26</v>
      </c>
      <c r="D167">
        <v>1246.52</v>
      </c>
      <c r="E167">
        <v>1210</v>
      </c>
      <c r="F167">
        <v>1229.1400000000001</v>
      </c>
      <c r="G167">
        <v>3336</v>
      </c>
      <c r="H167">
        <v>51</v>
      </c>
      <c r="I167">
        <v>1</v>
      </c>
      <c r="J167">
        <v>1229.1400000000001</v>
      </c>
      <c r="K167">
        <v>24653.92248062016</v>
      </c>
      <c r="L167" t="b">
        <v>0</v>
      </c>
      <c r="M167">
        <f>IF(fact_daily_prices[[#This Row],[company_id]] =$B166,$F166)</f>
        <v>1210.21</v>
      </c>
      <c r="N167" s="3">
        <f>IFERROR(IF(fact_daily_prices[[#This Row],[Prev_close]]="","",((fact_daily_prices[[#This Row],[close]]-fact_daily_prices[[#This Row],[Prev_close]] )/ fact_daily_prices[[#This Row],[Prev_close]])),0)</f>
        <v>1.5641913386932899E-2</v>
      </c>
      <c r="O167" s="1">
        <f>EOMONTH(fact_daily_prices[[#This Row],[date]],0)</f>
        <v>45716</v>
      </c>
      <c r="P167"/>
    </row>
    <row r="168" spans="1:16" x14ac:dyDescent="0.3">
      <c r="A168" s="1">
        <v>45709</v>
      </c>
      <c r="B168" t="s">
        <v>17</v>
      </c>
      <c r="C168">
        <v>1225.97</v>
      </c>
      <c r="D168">
        <v>1233.4100000000001</v>
      </c>
      <c r="E168">
        <v>1218.53</v>
      </c>
      <c r="F168">
        <v>1232.58</v>
      </c>
      <c r="G168">
        <v>33265</v>
      </c>
      <c r="H168">
        <v>52</v>
      </c>
      <c r="I168">
        <v>1</v>
      </c>
      <c r="J168">
        <v>1232.58</v>
      </c>
      <c r="K168">
        <v>24653.92248062016</v>
      </c>
      <c r="L168" t="b">
        <v>0</v>
      </c>
      <c r="M168">
        <f>IF(fact_daily_prices[[#This Row],[company_id]] =$B167,$F167)</f>
        <v>1229.1400000000001</v>
      </c>
      <c r="N168" s="3">
        <f>IFERROR(IF(fact_daily_prices[[#This Row],[Prev_close]]="","",((fact_daily_prices[[#This Row],[close]]-fact_daily_prices[[#This Row],[Prev_close]] )/ fact_daily_prices[[#This Row],[Prev_close]])),0)</f>
        <v>2.7987047854596114E-3</v>
      </c>
      <c r="O168" s="1">
        <f>EOMONTH(fact_daily_prices[[#This Row],[date]],0)</f>
        <v>45716</v>
      </c>
      <c r="P168"/>
    </row>
    <row r="169" spans="1:16" x14ac:dyDescent="0.3">
      <c r="A169" s="1">
        <v>45712</v>
      </c>
      <c r="B169" t="s">
        <v>17</v>
      </c>
      <c r="C169">
        <v>1230.43</v>
      </c>
      <c r="D169">
        <v>1245.83</v>
      </c>
      <c r="E169">
        <v>1215.03</v>
      </c>
      <c r="F169">
        <v>1233.6500000000001</v>
      </c>
      <c r="G169">
        <v>47197</v>
      </c>
      <c r="H169">
        <v>55</v>
      </c>
      <c r="I169">
        <v>1</v>
      </c>
      <c r="J169">
        <v>1233.6500000000001</v>
      </c>
      <c r="K169">
        <v>24653.92248062016</v>
      </c>
      <c r="L169" t="b">
        <v>0</v>
      </c>
      <c r="M169">
        <f>IF(fact_daily_prices[[#This Row],[company_id]] =$B168,$F168)</f>
        <v>1232.58</v>
      </c>
      <c r="N169" s="3">
        <f>IFERROR(IF(fact_daily_prices[[#This Row],[Prev_close]]="","",((fact_daily_prices[[#This Row],[close]]-fact_daily_prices[[#This Row],[Prev_close]] )/ fact_daily_prices[[#This Row],[Prev_close]])),0)</f>
        <v>8.6809781109555874E-4</v>
      </c>
      <c r="O169" s="1">
        <f>EOMONTH(fact_daily_prices[[#This Row],[date]],0)</f>
        <v>45716</v>
      </c>
      <c r="P169"/>
    </row>
    <row r="170" spans="1:16" x14ac:dyDescent="0.3">
      <c r="A170" s="1">
        <v>45713</v>
      </c>
      <c r="B170" t="s">
        <v>17</v>
      </c>
      <c r="C170">
        <v>1268.18</v>
      </c>
      <c r="D170">
        <v>1279.92</v>
      </c>
      <c r="E170">
        <v>1256.45</v>
      </c>
      <c r="F170">
        <v>1259.23</v>
      </c>
      <c r="G170">
        <v>7371</v>
      </c>
      <c r="H170">
        <v>56</v>
      </c>
      <c r="I170">
        <v>1</v>
      </c>
      <c r="J170">
        <v>1259.23</v>
      </c>
      <c r="K170">
        <v>24653.92248062016</v>
      </c>
      <c r="L170" t="b">
        <v>0</v>
      </c>
      <c r="M170">
        <f>IF(fact_daily_prices[[#This Row],[company_id]] =$B169,$F169)</f>
        <v>1233.6500000000001</v>
      </c>
      <c r="N170" s="3">
        <f>IFERROR(IF(fact_daily_prices[[#This Row],[Prev_close]]="","",((fact_daily_prices[[#This Row],[close]]-fact_daily_prices[[#This Row],[Prev_close]] )/ fact_daily_prices[[#This Row],[Prev_close]])),0)</f>
        <v>2.0735216633566998E-2</v>
      </c>
      <c r="O170" s="1">
        <f>EOMONTH(fact_daily_prices[[#This Row],[date]],0)</f>
        <v>45716</v>
      </c>
      <c r="P170"/>
    </row>
    <row r="171" spans="1:16" x14ac:dyDescent="0.3">
      <c r="A171" s="1">
        <v>45714</v>
      </c>
      <c r="B171" t="s">
        <v>17</v>
      </c>
      <c r="C171">
        <v>1278.03</v>
      </c>
      <c r="D171">
        <v>1291.6099999999999</v>
      </c>
      <c r="E171">
        <v>1264.45</v>
      </c>
      <c r="F171">
        <v>1279.9100000000001</v>
      </c>
      <c r="G171">
        <v>36996</v>
      </c>
      <c r="H171">
        <v>57</v>
      </c>
      <c r="I171">
        <v>1</v>
      </c>
      <c r="J171">
        <v>1279.9100000000001</v>
      </c>
      <c r="K171">
        <v>24653.92248062016</v>
      </c>
      <c r="L171" t="b">
        <v>0</v>
      </c>
      <c r="M171">
        <f>IF(fact_daily_prices[[#This Row],[company_id]] =$B170,$F170)</f>
        <v>1259.23</v>
      </c>
      <c r="N171" s="3">
        <f>IFERROR(IF(fact_daily_prices[[#This Row],[Prev_close]]="","",((fact_daily_prices[[#This Row],[close]]-fact_daily_prices[[#This Row],[Prev_close]] )/ fact_daily_prices[[#This Row],[Prev_close]])),0)</f>
        <v>1.6422734528243502E-2</v>
      </c>
      <c r="O171" s="1">
        <f>EOMONTH(fact_daily_prices[[#This Row],[date]],0)</f>
        <v>45716</v>
      </c>
      <c r="P171"/>
    </row>
    <row r="172" spans="1:16" x14ac:dyDescent="0.3">
      <c r="A172" s="1">
        <v>45715</v>
      </c>
      <c r="B172" t="s">
        <v>17</v>
      </c>
      <c r="C172">
        <v>1266.96</v>
      </c>
      <c r="D172">
        <v>1279.96</v>
      </c>
      <c r="E172">
        <v>1253.97</v>
      </c>
      <c r="F172">
        <v>1266.29</v>
      </c>
      <c r="G172">
        <v>19755</v>
      </c>
      <c r="H172">
        <v>58</v>
      </c>
      <c r="I172">
        <v>1</v>
      </c>
      <c r="J172">
        <v>1266.29</v>
      </c>
      <c r="K172">
        <v>24653.92248062016</v>
      </c>
      <c r="L172" t="b">
        <v>0</v>
      </c>
      <c r="M172">
        <f>IF(fact_daily_prices[[#This Row],[company_id]] =$B171,$F171)</f>
        <v>1279.9100000000001</v>
      </c>
      <c r="N172" s="3">
        <f>IFERROR(IF(fact_daily_prices[[#This Row],[Prev_close]]="","",((fact_daily_prices[[#This Row],[close]]-fact_daily_prices[[#This Row],[Prev_close]] )/ fact_daily_prices[[#This Row],[Prev_close]])),0)</f>
        <v>-1.0641373221554732E-2</v>
      </c>
      <c r="O172" s="1">
        <f>EOMONTH(fact_daily_prices[[#This Row],[date]],0)</f>
        <v>45716</v>
      </c>
      <c r="P172"/>
    </row>
    <row r="173" spans="1:16" x14ac:dyDescent="0.3">
      <c r="A173" s="1">
        <v>45716</v>
      </c>
      <c r="B173" t="s">
        <v>17</v>
      </c>
      <c r="C173">
        <v>1268.47</v>
      </c>
      <c r="D173">
        <v>1286.77</v>
      </c>
      <c r="E173">
        <v>1250.18</v>
      </c>
      <c r="F173">
        <v>1268.45</v>
      </c>
      <c r="G173">
        <v>17478</v>
      </c>
      <c r="H173">
        <v>59</v>
      </c>
      <c r="I173">
        <v>1</v>
      </c>
      <c r="J173">
        <v>1268.45</v>
      </c>
      <c r="K173">
        <v>24653.92248062016</v>
      </c>
      <c r="L173" t="b">
        <v>0</v>
      </c>
      <c r="M173">
        <f>IF(fact_daily_prices[[#This Row],[company_id]] =$B172,$F172)</f>
        <v>1266.29</v>
      </c>
      <c r="N173" s="3">
        <f>IFERROR(IF(fact_daily_prices[[#This Row],[Prev_close]]="","",((fact_daily_prices[[#This Row],[close]]-fact_daily_prices[[#This Row],[Prev_close]] )/ fact_daily_prices[[#This Row],[Prev_close]])),0)</f>
        <v>1.7057704001453712E-3</v>
      </c>
      <c r="O173" s="1">
        <f>EOMONTH(fact_daily_prices[[#This Row],[date]],0)</f>
        <v>45716</v>
      </c>
      <c r="P173"/>
    </row>
    <row r="174" spans="1:16" x14ac:dyDescent="0.3">
      <c r="A174" s="1">
        <v>45719</v>
      </c>
      <c r="B174" t="s">
        <v>17</v>
      </c>
      <c r="C174">
        <v>1274.94</v>
      </c>
      <c r="D174">
        <v>1289.77</v>
      </c>
      <c r="E174">
        <v>1260.0999999999999</v>
      </c>
      <c r="F174">
        <v>1274.52</v>
      </c>
      <c r="G174">
        <v>34561</v>
      </c>
      <c r="H174">
        <v>62</v>
      </c>
      <c r="I174">
        <v>1</v>
      </c>
      <c r="J174">
        <v>1274.52</v>
      </c>
      <c r="K174">
        <v>24653.92248062016</v>
      </c>
      <c r="L174" t="b">
        <v>0</v>
      </c>
      <c r="M174">
        <f>IF(fact_daily_prices[[#This Row],[company_id]] =$B173,$F173)</f>
        <v>1268.45</v>
      </c>
      <c r="N174" s="3">
        <f>IFERROR(IF(fact_daily_prices[[#This Row],[Prev_close]]="","",((fact_daily_prices[[#This Row],[close]]-fact_daily_prices[[#This Row],[Prev_close]] )/ fact_daily_prices[[#This Row],[Prev_close]])),0)</f>
        <v>4.7853679687807453E-3</v>
      </c>
      <c r="O174" s="1">
        <f>EOMONTH(fact_daily_prices[[#This Row],[date]],0)</f>
        <v>45747</v>
      </c>
      <c r="P174"/>
    </row>
    <row r="175" spans="1:16" x14ac:dyDescent="0.3">
      <c r="A175" s="1">
        <v>45720</v>
      </c>
      <c r="B175" t="s">
        <v>17</v>
      </c>
      <c r="C175">
        <v>1301.5</v>
      </c>
      <c r="D175">
        <v>1309.29</v>
      </c>
      <c r="E175">
        <v>1293.72</v>
      </c>
      <c r="F175">
        <v>1302.73</v>
      </c>
      <c r="G175">
        <v>13298</v>
      </c>
      <c r="H175">
        <v>63</v>
      </c>
      <c r="I175">
        <v>1</v>
      </c>
      <c r="J175">
        <v>1302.73</v>
      </c>
      <c r="K175">
        <v>24653.92248062016</v>
      </c>
      <c r="L175" t="b">
        <v>0</v>
      </c>
      <c r="M175">
        <f>IF(fact_daily_prices[[#This Row],[company_id]] =$B174,$F174)</f>
        <v>1274.52</v>
      </c>
      <c r="N175" s="3">
        <f>IFERROR(IF(fact_daily_prices[[#This Row],[Prev_close]]="","",((fact_daily_prices[[#This Row],[close]]-fact_daily_prices[[#This Row],[Prev_close]] )/ fact_daily_prices[[#This Row],[Prev_close]])),0)</f>
        <v>2.2133822929416593E-2</v>
      </c>
      <c r="O175" s="1">
        <f>EOMONTH(fact_daily_prices[[#This Row],[date]],0)</f>
        <v>45747</v>
      </c>
      <c r="P175"/>
    </row>
    <row r="176" spans="1:16" x14ac:dyDescent="0.3">
      <c r="A176" s="1">
        <v>45721</v>
      </c>
      <c r="B176" t="s">
        <v>17</v>
      </c>
      <c r="C176">
        <v>1325.45</v>
      </c>
      <c r="D176">
        <v>1342.6</v>
      </c>
      <c r="E176">
        <v>1308.31</v>
      </c>
      <c r="F176">
        <v>1317.33</v>
      </c>
      <c r="G176">
        <v>45165</v>
      </c>
      <c r="H176">
        <v>64</v>
      </c>
      <c r="I176">
        <v>1</v>
      </c>
      <c r="J176">
        <v>1317.33</v>
      </c>
      <c r="K176">
        <v>24653.92248062016</v>
      </c>
      <c r="L176" t="b">
        <v>0</v>
      </c>
      <c r="M176">
        <f>IF(fact_daily_prices[[#This Row],[company_id]] =$B175,$F175)</f>
        <v>1302.73</v>
      </c>
      <c r="N176" s="3">
        <f>IFERROR(IF(fact_daily_prices[[#This Row],[Prev_close]]="","",((fact_daily_prices[[#This Row],[close]]-fact_daily_prices[[#This Row],[Prev_close]] )/ fact_daily_prices[[#This Row],[Prev_close]])),0)</f>
        <v>1.1207234039286659E-2</v>
      </c>
      <c r="O176" s="1">
        <f>EOMONTH(fact_daily_prices[[#This Row],[date]],0)</f>
        <v>45747</v>
      </c>
      <c r="P176"/>
    </row>
    <row r="177" spans="1:16" x14ac:dyDescent="0.3">
      <c r="A177" s="1">
        <v>45722</v>
      </c>
      <c r="B177" t="s">
        <v>17</v>
      </c>
      <c r="C177">
        <v>1315.12</v>
      </c>
      <c r="D177">
        <v>1326.48</v>
      </c>
      <c r="E177">
        <v>1303.77</v>
      </c>
      <c r="F177">
        <v>1315.93</v>
      </c>
      <c r="G177">
        <v>11541</v>
      </c>
      <c r="H177">
        <v>65</v>
      </c>
      <c r="I177">
        <v>1</v>
      </c>
      <c r="J177">
        <v>1315.93</v>
      </c>
      <c r="K177">
        <v>24653.92248062016</v>
      </c>
      <c r="L177" t="b">
        <v>0</v>
      </c>
      <c r="M177">
        <f>IF(fact_daily_prices[[#This Row],[company_id]] =$B176,$F176)</f>
        <v>1317.33</v>
      </c>
      <c r="N177" s="3">
        <f>IFERROR(IF(fact_daily_prices[[#This Row],[Prev_close]]="","",((fact_daily_prices[[#This Row],[close]]-fact_daily_prices[[#This Row],[Prev_close]] )/ fact_daily_prices[[#This Row],[Prev_close]])),0)</f>
        <v>-1.0627557255963682E-3</v>
      </c>
      <c r="O177" s="1">
        <f>EOMONTH(fact_daily_prices[[#This Row],[date]],0)</f>
        <v>45747</v>
      </c>
      <c r="P177"/>
    </row>
    <row r="178" spans="1:16" x14ac:dyDescent="0.3">
      <c r="A178" s="1">
        <v>45723</v>
      </c>
      <c r="B178" t="s">
        <v>17</v>
      </c>
      <c r="C178">
        <v>1315.98</v>
      </c>
      <c r="D178">
        <v>1336.13</v>
      </c>
      <c r="E178">
        <v>1295.82</v>
      </c>
      <c r="F178">
        <v>1319.9</v>
      </c>
      <c r="G178">
        <v>8783</v>
      </c>
      <c r="H178">
        <v>66</v>
      </c>
      <c r="I178">
        <v>1</v>
      </c>
      <c r="J178">
        <v>1319.9</v>
      </c>
      <c r="K178">
        <v>24653.92248062016</v>
      </c>
      <c r="L178" t="b">
        <v>0</v>
      </c>
      <c r="M178">
        <f>IF(fact_daily_prices[[#This Row],[company_id]] =$B177,$F177)</f>
        <v>1315.93</v>
      </c>
      <c r="N178" s="3">
        <f>IFERROR(IF(fact_daily_prices[[#This Row],[Prev_close]]="","",((fact_daily_prices[[#This Row],[close]]-fact_daily_prices[[#This Row],[Prev_close]] )/ fact_daily_prices[[#This Row],[Prev_close]])),0)</f>
        <v>3.0168777974512529E-3</v>
      </c>
      <c r="O178" s="1">
        <f>EOMONTH(fact_daily_prices[[#This Row],[date]],0)</f>
        <v>45747</v>
      </c>
      <c r="P178"/>
    </row>
    <row r="179" spans="1:16" x14ac:dyDescent="0.3">
      <c r="A179" s="1">
        <v>45726</v>
      </c>
      <c r="B179" t="s">
        <v>17</v>
      </c>
      <c r="C179">
        <v>1287.8800000000001</v>
      </c>
      <c r="D179">
        <v>1302.29</v>
      </c>
      <c r="E179">
        <v>1273.48</v>
      </c>
      <c r="F179">
        <v>1289.24</v>
      </c>
      <c r="G179">
        <v>27215</v>
      </c>
      <c r="H179">
        <v>69</v>
      </c>
      <c r="I179">
        <v>1</v>
      </c>
      <c r="J179">
        <v>1289.24</v>
      </c>
      <c r="K179">
        <v>24653.92248062016</v>
      </c>
      <c r="L179" t="b">
        <v>0</v>
      </c>
      <c r="M179">
        <f>IF(fact_daily_prices[[#This Row],[company_id]] =$B178,$F178)</f>
        <v>1319.9</v>
      </c>
      <c r="N179" s="3">
        <f>IFERROR(IF(fact_daily_prices[[#This Row],[Prev_close]]="","",((fact_daily_prices[[#This Row],[close]]-fact_daily_prices[[#This Row],[Prev_close]] )/ fact_daily_prices[[#This Row],[Prev_close]])),0)</f>
        <v>-2.3229032502462367E-2</v>
      </c>
      <c r="O179" s="1">
        <f>EOMONTH(fact_daily_prices[[#This Row],[date]],0)</f>
        <v>45747</v>
      </c>
      <c r="P179"/>
    </row>
    <row r="180" spans="1:16" x14ac:dyDescent="0.3">
      <c r="A180" s="1">
        <v>45727</v>
      </c>
      <c r="B180" t="s">
        <v>17</v>
      </c>
      <c r="C180">
        <v>1304.5999999999999</v>
      </c>
      <c r="D180">
        <v>1328.15</v>
      </c>
      <c r="E180">
        <v>1281.05</v>
      </c>
      <c r="F180">
        <v>1305.3800000000001</v>
      </c>
      <c r="G180">
        <v>38219</v>
      </c>
      <c r="H180">
        <v>70</v>
      </c>
      <c r="I180">
        <v>1</v>
      </c>
      <c r="J180">
        <v>1305.3800000000001</v>
      </c>
      <c r="K180">
        <v>24653.92248062016</v>
      </c>
      <c r="L180" t="b">
        <v>0</v>
      </c>
      <c r="M180">
        <f>IF(fact_daily_prices[[#This Row],[company_id]] =$B179,$F179)</f>
        <v>1289.24</v>
      </c>
      <c r="N180" s="3">
        <f>IFERROR(IF(fact_daily_prices[[#This Row],[Prev_close]]="","",((fact_daily_prices[[#This Row],[close]]-fact_daily_prices[[#This Row],[Prev_close]] )/ fact_daily_prices[[#This Row],[Prev_close]])),0)</f>
        <v>1.2519003443889501E-2</v>
      </c>
      <c r="O180" s="1">
        <f>EOMONTH(fact_daily_prices[[#This Row],[date]],0)</f>
        <v>45747</v>
      </c>
      <c r="P180"/>
    </row>
    <row r="181" spans="1:16" x14ac:dyDescent="0.3">
      <c r="A181" s="1">
        <v>45728</v>
      </c>
      <c r="B181" t="s">
        <v>17</v>
      </c>
      <c r="C181">
        <v>1318.05</v>
      </c>
      <c r="D181">
        <v>1340.55</v>
      </c>
      <c r="E181">
        <v>1295.56</v>
      </c>
      <c r="F181">
        <v>1316.36</v>
      </c>
      <c r="G181">
        <v>39727</v>
      </c>
      <c r="H181">
        <v>71</v>
      </c>
      <c r="I181">
        <v>1</v>
      </c>
      <c r="J181">
        <v>1316.36</v>
      </c>
      <c r="K181">
        <v>24653.92248062016</v>
      </c>
      <c r="L181" t="b">
        <v>0</v>
      </c>
      <c r="M181">
        <f>IF(fact_daily_prices[[#This Row],[company_id]] =$B180,$F180)</f>
        <v>1305.3800000000001</v>
      </c>
      <c r="N181" s="3">
        <f>IFERROR(IF(fact_daily_prices[[#This Row],[Prev_close]]="","",((fact_daily_prices[[#This Row],[close]]-fact_daily_prices[[#This Row],[Prev_close]] )/ fact_daily_prices[[#This Row],[Prev_close]])),0)</f>
        <v>8.4113438232543709E-3</v>
      </c>
      <c r="O181" s="1">
        <f>EOMONTH(fact_daily_prices[[#This Row],[date]],0)</f>
        <v>45747</v>
      </c>
      <c r="P181"/>
    </row>
    <row r="182" spans="1:16" x14ac:dyDescent="0.3">
      <c r="A182" s="1">
        <v>45729</v>
      </c>
      <c r="B182" t="s">
        <v>17</v>
      </c>
      <c r="C182">
        <v>1335.33</v>
      </c>
      <c r="D182">
        <v>1354.35</v>
      </c>
      <c r="E182">
        <v>1316.31</v>
      </c>
      <c r="F182">
        <v>1336.94</v>
      </c>
      <c r="G182">
        <v>45409</v>
      </c>
      <c r="H182">
        <v>72</v>
      </c>
      <c r="I182">
        <v>1</v>
      </c>
      <c r="J182">
        <v>1336.94</v>
      </c>
      <c r="K182">
        <v>24653.92248062016</v>
      </c>
      <c r="L182" t="b">
        <v>0</v>
      </c>
      <c r="M182">
        <f>IF(fact_daily_prices[[#This Row],[company_id]] =$B181,$F181)</f>
        <v>1316.36</v>
      </c>
      <c r="N182" s="3">
        <f>IFERROR(IF(fact_daily_prices[[#This Row],[Prev_close]]="","",((fact_daily_prices[[#This Row],[close]]-fact_daily_prices[[#This Row],[Prev_close]] )/ fact_daily_prices[[#This Row],[Prev_close]])),0)</f>
        <v>1.5634021088456164E-2</v>
      </c>
      <c r="O182" s="1">
        <f>EOMONTH(fact_daily_prices[[#This Row],[date]],0)</f>
        <v>45747</v>
      </c>
      <c r="P182"/>
    </row>
    <row r="183" spans="1:16" x14ac:dyDescent="0.3">
      <c r="A183" s="1">
        <v>45730</v>
      </c>
      <c r="B183" t="s">
        <v>17</v>
      </c>
      <c r="C183">
        <v>1334.72</v>
      </c>
      <c r="D183">
        <v>1336.67</v>
      </c>
      <c r="E183">
        <v>1332.77</v>
      </c>
      <c r="F183">
        <v>1334.83</v>
      </c>
      <c r="G183">
        <v>45327</v>
      </c>
      <c r="H183">
        <v>73</v>
      </c>
      <c r="I183">
        <v>1</v>
      </c>
      <c r="J183">
        <v>1334.83</v>
      </c>
      <c r="K183">
        <v>24653.92248062016</v>
      </c>
      <c r="L183" t="b">
        <v>0</v>
      </c>
      <c r="M183">
        <f>IF(fact_daily_prices[[#This Row],[company_id]] =$B182,$F182)</f>
        <v>1336.94</v>
      </c>
      <c r="N183" s="3">
        <f>IFERROR(IF(fact_daily_prices[[#This Row],[Prev_close]]="","",((fact_daily_prices[[#This Row],[close]]-fact_daily_prices[[#This Row],[Prev_close]] )/ fact_daily_prices[[#This Row],[Prev_close]])),0)</f>
        <v>-1.5782308854549397E-3</v>
      </c>
      <c r="O183" s="1">
        <f>EOMONTH(fact_daily_prices[[#This Row],[date]],0)</f>
        <v>45747</v>
      </c>
      <c r="P183"/>
    </row>
    <row r="184" spans="1:16" x14ac:dyDescent="0.3">
      <c r="A184" s="1">
        <v>45733</v>
      </c>
      <c r="B184" t="s">
        <v>17</v>
      </c>
      <c r="C184">
        <v>1336.36</v>
      </c>
      <c r="D184">
        <v>1359.78</v>
      </c>
      <c r="E184">
        <v>1312.95</v>
      </c>
      <c r="F184">
        <v>1337.3</v>
      </c>
      <c r="G184">
        <v>35560</v>
      </c>
      <c r="H184">
        <v>76</v>
      </c>
      <c r="I184">
        <v>1</v>
      </c>
      <c r="J184">
        <v>1337.3</v>
      </c>
      <c r="K184">
        <v>24653.92248062016</v>
      </c>
      <c r="L184" t="b">
        <v>0</v>
      </c>
      <c r="M184">
        <f>IF(fact_daily_prices[[#This Row],[company_id]] =$B183,$F183)</f>
        <v>1334.83</v>
      </c>
      <c r="N184" s="3">
        <f>IFERROR(IF(fact_daily_prices[[#This Row],[Prev_close]]="","",((fact_daily_prices[[#This Row],[close]]-fact_daily_prices[[#This Row],[Prev_close]] )/ fact_daily_prices[[#This Row],[Prev_close]])),0)</f>
        <v>1.8504229002944401E-3</v>
      </c>
      <c r="O184" s="1">
        <f>EOMONTH(fact_daily_prices[[#This Row],[date]],0)</f>
        <v>45747</v>
      </c>
      <c r="P184"/>
    </row>
    <row r="185" spans="1:16" x14ac:dyDescent="0.3">
      <c r="A185" s="1">
        <v>45734</v>
      </c>
      <c r="B185" t="s">
        <v>17</v>
      </c>
      <c r="C185">
        <v>1317.95</v>
      </c>
      <c r="D185">
        <v>1332.55</v>
      </c>
      <c r="E185">
        <v>1303.3499999999999</v>
      </c>
      <c r="F185">
        <v>1329.54</v>
      </c>
      <c r="G185">
        <v>2645</v>
      </c>
      <c r="H185">
        <v>77</v>
      </c>
      <c r="I185">
        <v>1</v>
      </c>
      <c r="J185">
        <v>1329.54</v>
      </c>
      <c r="K185">
        <v>24653.92248062016</v>
      </c>
      <c r="L185" t="b">
        <v>0</v>
      </c>
      <c r="M185">
        <f>IF(fact_daily_prices[[#This Row],[company_id]] =$B184,$F184)</f>
        <v>1337.3</v>
      </c>
      <c r="N185" s="3">
        <f>IFERROR(IF(fact_daily_prices[[#This Row],[Prev_close]]="","",((fact_daily_prices[[#This Row],[close]]-fact_daily_prices[[#This Row],[Prev_close]] )/ fact_daily_prices[[#This Row],[Prev_close]])),0)</f>
        <v>-5.8027368578478962E-3</v>
      </c>
      <c r="O185" s="1">
        <f>EOMONTH(fact_daily_prices[[#This Row],[date]],0)</f>
        <v>45747</v>
      </c>
      <c r="P185"/>
    </row>
    <row r="186" spans="1:16" x14ac:dyDescent="0.3">
      <c r="A186" s="1">
        <v>45735</v>
      </c>
      <c r="B186" t="s">
        <v>17</v>
      </c>
      <c r="C186">
        <v>1302.22</v>
      </c>
      <c r="D186">
        <v>1315.64</v>
      </c>
      <c r="E186">
        <v>1288.8</v>
      </c>
      <c r="F186">
        <v>1310.76</v>
      </c>
      <c r="G186">
        <v>36840</v>
      </c>
      <c r="H186">
        <v>78</v>
      </c>
      <c r="I186">
        <v>1</v>
      </c>
      <c r="J186">
        <v>1310.76</v>
      </c>
      <c r="K186">
        <v>24653.92248062016</v>
      </c>
      <c r="L186" t="b">
        <v>0</v>
      </c>
      <c r="M186">
        <f>IF(fact_daily_prices[[#This Row],[company_id]] =$B185,$F185)</f>
        <v>1329.54</v>
      </c>
      <c r="N186" s="3">
        <f>IFERROR(IF(fact_daily_prices[[#This Row],[Prev_close]]="","",((fact_daily_prices[[#This Row],[close]]-fact_daily_prices[[#This Row],[Prev_close]] )/ fact_daily_prices[[#This Row],[Prev_close]])),0)</f>
        <v>-1.4125186154609845E-2</v>
      </c>
      <c r="O186" s="1">
        <f>EOMONTH(fact_daily_prices[[#This Row],[date]],0)</f>
        <v>45747</v>
      </c>
      <c r="P186"/>
    </row>
    <row r="187" spans="1:16" x14ac:dyDescent="0.3">
      <c r="A187" s="1">
        <v>45736</v>
      </c>
      <c r="B187" t="s">
        <v>17</v>
      </c>
      <c r="C187">
        <v>1305.72</v>
      </c>
      <c r="D187">
        <v>1323.79</v>
      </c>
      <c r="E187">
        <v>1287.6600000000001</v>
      </c>
      <c r="F187">
        <v>1301.1600000000001</v>
      </c>
      <c r="G187">
        <v>3708</v>
      </c>
      <c r="H187">
        <v>79</v>
      </c>
      <c r="I187">
        <v>1</v>
      </c>
      <c r="J187">
        <v>1301.1600000000001</v>
      </c>
      <c r="K187">
        <v>24653.92248062016</v>
      </c>
      <c r="L187" t="b">
        <v>0</v>
      </c>
      <c r="M187">
        <f>IF(fact_daily_prices[[#This Row],[company_id]] =$B186,$F186)</f>
        <v>1310.76</v>
      </c>
      <c r="N187" s="3">
        <f>IFERROR(IF(fact_daily_prices[[#This Row],[Prev_close]]="","",((fact_daily_prices[[#This Row],[close]]-fact_daily_prices[[#This Row],[Prev_close]] )/ fact_daily_prices[[#This Row],[Prev_close]])),0)</f>
        <v>-7.323995239403025E-3</v>
      </c>
      <c r="O187" s="1">
        <f>EOMONTH(fact_daily_prices[[#This Row],[date]],0)</f>
        <v>45747</v>
      </c>
      <c r="P187"/>
    </row>
    <row r="188" spans="1:16" x14ac:dyDescent="0.3">
      <c r="A188" s="1">
        <v>45737</v>
      </c>
      <c r="B188" t="s">
        <v>17</v>
      </c>
      <c r="C188">
        <v>1267.33</v>
      </c>
      <c r="D188">
        <v>1281.6199999999999</v>
      </c>
      <c r="E188">
        <v>1253.04</v>
      </c>
      <c r="F188">
        <v>1271.97</v>
      </c>
      <c r="G188">
        <v>40224</v>
      </c>
      <c r="H188">
        <v>80</v>
      </c>
      <c r="I188">
        <v>1</v>
      </c>
      <c r="J188">
        <v>1271.97</v>
      </c>
      <c r="K188">
        <v>24653.92248062016</v>
      </c>
      <c r="L188" t="b">
        <v>0</v>
      </c>
      <c r="M188">
        <f>IF(fact_daily_prices[[#This Row],[company_id]] =$B187,$F187)</f>
        <v>1301.1600000000001</v>
      </c>
      <c r="N188" s="3">
        <f>IFERROR(IF(fact_daily_prices[[#This Row],[Prev_close]]="","",((fact_daily_prices[[#This Row],[close]]-fact_daily_prices[[#This Row],[Prev_close]] )/ fact_daily_prices[[#This Row],[Prev_close]])),0)</f>
        <v>-2.2433828276307334E-2</v>
      </c>
      <c r="O188" s="1">
        <f>EOMONTH(fact_daily_prices[[#This Row],[date]],0)</f>
        <v>45747</v>
      </c>
      <c r="P188"/>
    </row>
    <row r="189" spans="1:16" x14ac:dyDescent="0.3">
      <c r="A189" s="1">
        <v>45740</v>
      </c>
      <c r="B189" t="s">
        <v>17</v>
      </c>
      <c r="C189">
        <v>1282.79</v>
      </c>
      <c r="D189">
        <v>1287.1400000000001</v>
      </c>
      <c r="E189">
        <v>1278.44</v>
      </c>
      <c r="F189">
        <v>1287.02</v>
      </c>
      <c r="G189">
        <v>26150</v>
      </c>
      <c r="H189">
        <v>83</v>
      </c>
      <c r="I189">
        <v>1</v>
      </c>
      <c r="J189">
        <v>1287.02</v>
      </c>
      <c r="K189">
        <v>24653.92248062016</v>
      </c>
      <c r="L189" t="b">
        <v>0</v>
      </c>
      <c r="M189">
        <f>IF(fact_daily_prices[[#This Row],[company_id]] =$B188,$F188)</f>
        <v>1271.97</v>
      </c>
      <c r="N189" s="3">
        <f>IFERROR(IF(fact_daily_prices[[#This Row],[Prev_close]]="","",((fact_daily_prices[[#This Row],[close]]-fact_daily_prices[[#This Row],[Prev_close]] )/ fact_daily_prices[[#This Row],[Prev_close]])),0)</f>
        <v>1.1832040063837947E-2</v>
      </c>
      <c r="O189" s="1">
        <f>EOMONTH(fact_daily_prices[[#This Row],[date]],0)</f>
        <v>45747</v>
      </c>
      <c r="P189"/>
    </row>
    <row r="190" spans="1:16" x14ac:dyDescent="0.3">
      <c r="A190" s="1">
        <v>45741</v>
      </c>
      <c r="B190" t="s">
        <v>17</v>
      </c>
      <c r="C190">
        <v>1246.9100000000001</v>
      </c>
      <c r="D190">
        <v>1262.92</v>
      </c>
      <c r="E190">
        <v>1230.9000000000001</v>
      </c>
      <c r="F190">
        <v>1252.53</v>
      </c>
      <c r="G190">
        <v>8973</v>
      </c>
      <c r="H190">
        <v>84</v>
      </c>
      <c r="I190">
        <v>1</v>
      </c>
      <c r="J190">
        <v>1252.53</v>
      </c>
      <c r="K190">
        <v>24653.92248062016</v>
      </c>
      <c r="L190" t="b">
        <v>0</v>
      </c>
      <c r="M190">
        <f>IF(fact_daily_prices[[#This Row],[company_id]] =$B189,$F189)</f>
        <v>1287.02</v>
      </c>
      <c r="N190" s="3">
        <f>IFERROR(IF(fact_daily_prices[[#This Row],[Prev_close]]="","",((fact_daily_prices[[#This Row],[close]]-fact_daily_prices[[#This Row],[Prev_close]] )/ fact_daily_prices[[#This Row],[Prev_close]])),0)</f>
        <v>-2.6798340352131286E-2</v>
      </c>
      <c r="O190" s="1">
        <f>EOMONTH(fact_daily_prices[[#This Row],[date]],0)</f>
        <v>45747</v>
      </c>
      <c r="P190"/>
    </row>
    <row r="191" spans="1:16" x14ac:dyDescent="0.3">
      <c r="A191" s="1">
        <v>45742</v>
      </c>
      <c r="B191" t="s">
        <v>17</v>
      </c>
      <c r="C191">
        <v>1285.31</v>
      </c>
      <c r="D191">
        <v>1294.23</v>
      </c>
      <c r="E191">
        <v>1276.4000000000001</v>
      </c>
      <c r="F191">
        <v>1285.32</v>
      </c>
      <c r="G191">
        <v>37368</v>
      </c>
      <c r="H191">
        <v>85</v>
      </c>
      <c r="I191">
        <v>1</v>
      </c>
      <c r="J191">
        <v>1285.32</v>
      </c>
      <c r="K191">
        <v>24653.92248062016</v>
      </c>
      <c r="L191" t="b">
        <v>0</v>
      </c>
      <c r="M191">
        <f>IF(fact_daily_prices[[#This Row],[company_id]] =$B190,$F190)</f>
        <v>1252.53</v>
      </c>
      <c r="N191" s="3">
        <f>IFERROR(IF(fact_daily_prices[[#This Row],[Prev_close]]="","",((fact_daily_prices[[#This Row],[close]]-fact_daily_prices[[#This Row],[Prev_close]] )/ fact_daily_prices[[#This Row],[Prev_close]])),0)</f>
        <v>2.6179013676319102E-2</v>
      </c>
      <c r="O191" s="1">
        <f>EOMONTH(fact_daily_prices[[#This Row],[date]],0)</f>
        <v>45747</v>
      </c>
      <c r="P191"/>
    </row>
    <row r="192" spans="1:16" x14ac:dyDescent="0.3">
      <c r="A192" s="1">
        <v>45743</v>
      </c>
      <c r="B192" t="s">
        <v>17</v>
      </c>
      <c r="C192">
        <v>1264.3399999999999</v>
      </c>
      <c r="D192">
        <v>1272.1300000000001</v>
      </c>
      <c r="E192">
        <v>1256.54</v>
      </c>
      <c r="F192">
        <v>1257.3699999999999</v>
      </c>
      <c r="G192">
        <v>14490</v>
      </c>
      <c r="H192">
        <v>86</v>
      </c>
      <c r="I192">
        <v>1</v>
      </c>
      <c r="J192">
        <v>1257.3699999999999</v>
      </c>
      <c r="K192">
        <v>24653.92248062016</v>
      </c>
      <c r="L192" t="b">
        <v>0</v>
      </c>
      <c r="M192">
        <f>IF(fact_daily_prices[[#This Row],[company_id]] =$B191,$F191)</f>
        <v>1285.32</v>
      </c>
      <c r="N192" s="3">
        <f>IFERROR(IF(fact_daily_prices[[#This Row],[Prev_close]]="","",((fact_daily_prices[[#This Row],[close]]-fact_daily_prices[[#This Row],[Prev_close]] )/ fact_daily_prices[[#This Row],[Prev_close]])),0)</f>
        <v>-2.1745557526530394E-2</v>
      </c>
      <c r="O192" s="1">
        <f>EOMONTH(fact_daily_prices[[#This Row],[date]],0)</f>
        <v>45747</v>
      </c>
      <c r="P192"/>
    </row>
    <row r="193" spans="1:16" x14ac:dyDescent="0.3">
      <c r="A193" s="1">
        <v>45744</v>
      </c>
      <c r="B193" t="s">
        <v>17</v>
      </c>
      <c r="C193">
        <v>1277.44</v>
      </c>
      <c r="D193">
        <v>1288.02</v>
      </c>
      <c r="E193">
        <v>1266.8499999999999</v>
      </c>
      <c r="F193">
        <v>1281.6600000000001</v>
      </c>
      <c r="G193">
        <v>6299</v>
      </c>
      <c r="H193">
        <v>87</v>
      </c>
      <c r="I193">
        <v>1</v>
      </c>
      <c r="J193">
        <v>1281.6600000000001</v>
      </c>
      <c r="K193">
        <v>24653.92248062016</v>
      </c>
      <c r="L193" t="b">
        <v>0</v>
      </c>
      <c r="M193">
        <f>IF(fact_daily_prices[[#This Row],[company_id]] =$B192,$F192)</f>
        <v>1257.3699999999999</v>
      </c>
      <c r="N193" s="3">
        <f>IFERROR(IF(fact_daily_prices[[#This Row],[Prev_close]]="","",((fact_daily_prices[[#This Row],[close]]-fact_daily_prices[[#This Row],[Prev_close]] )/ fact_daily_prices[[#This Row],[Prev_close]])),0)</f>
        <v>1.9318100479572595E-2</v>
      </c>
      <c r="O193" s="1">
        <f>EOMONTH(fact_daily_prices[[#This Row],[date]],0)</f>
        <v>45747</v>
      </c>
      <c r="P193"/>
    </row>
    <row r="194" spans="1:16" x14ac:dyDescent="0.3">
      <c r="A194" s="1">
        <v>45747</v>
      </c>
      <c r="B194" t="s">
        <v>17</v>
      </c>
      <c r="C194">
        <v>1261.0999999999999</v>
      </c>
      <c r="D194">
        <v>1278</v>
      </c>
      <c r="E194">
        <v>1244.19</v>
      </c>
      <c r="F194">
        <v>1267.3800000000001</v>
      </c>
      <c r="G194">
        <v>38148</v>
      </c>
      <c r="H194">
        <v>90</v>
      </c>
      <c r="I194">
        <v>1</v>
      </c>
      <c r="J194">
        <v>1267.3800000000001</v>
      </c>
      <c r="K194">
        <v>24653.92248062016</v>
      </c>
      <c r="L194" t="b">
        <v>0</v>
      </c>
      <c r="M194">
        <f>IF(fact_daily_prices[[#This Row],[company_id]] =$B193,$F193)</f>
        <v>1281.6600000000001</v>
      </c>
      <c r="N194" s="3">
        <f>IFERROR(IF(fact_daily_prices[[#This Row],[Prev_close]]="","",((fact_daily_prices[[#This Row],[close]]-fact_daily_prices[[#This Row],[Prev_close]] )/ fact_daily_prices[[#This Row],[Prev_close]])),0)</f>
        <v>-1.1141800477505712E-2</v>
      </c>
      <c r="O194" s="1">
        <f>EOMONTH(fact_daily_prices[[#This Row],[date]],0)</f>
        <v>45747</v>
      </c>
      <c r="P194"/>
    </row>
    <row r="195" spans="1:16" x14ac:dyDescent="0.3">
      <c r="A195" s="1">
        <v>45748</v>
      </c>
      <c r="B195" t="s">
        <v>17</v>
      </c>
      <c r="C195">
        <v>1276.02</v>
      </c>
      <c r="D195">
        <v>1291.5</v>
      </c>
      <c r="E195">
        <v>1260.53</v>
      </c>
      <c r="F195">
        <v>1276.68</v>
      </c>
      <c r="G195">
        <v>11395</v>
      </c>
      <c r="H195">
        <v>91</v>
      </c>
      <c r="I195">
        <v>1</v>
      </c>
      <c r="J195">
        <v>1276.68</v>
      </c>
      <c r="K195">
        <v>24653.92248062016</v>
      </c>
      <c r="L195" t="b">
        <v>0</v>
      </c>
      <c r="M195">
        <f>IF(fact_daily_prices[[#This Row],[company_id]] =$B194,$F194)</f>
        <v>1267.3800000000001</v>
      </c>
      <c r="N195" s="3">
        <f>IFERROR(IF(fact_daily_prices[[#This Row],[Prev_close]]="","",((fact_daily_prices[[#This Row],[close]]-fact_daily_prices[[#This Row],[Prev_close]] )/ fact_daily_prices[[#This Row],[Prev_close]])),0)</f>
        <v>7.3379728258296277E-3</v>
      </c>
      <c r="O195" s="1">
        <f>EOMONTH(fact_daily_prices[[#This Row],[date]],0)</f>
        <v>45777</v>
      </c>
      <c r="P195"/>
    </row>
    <row r="196" spans="1:16" x14ac:dyDescent="0.3">
      <c r="A196" s="1">
        <v>45749</v>
      </c>
      <c r="B196" t="s">
        <v>17</v>
      </c>
      <c r="C196">
        <v>1261.1099999999999</v>
      </c>
      <c r="D196">
        <v>1270.31</v>
      </c>
      <c r="E196">
        <v>1251.9000000000001</v>
      </c>
      <c r="F196">
        <v>1264.93</v>
      </c>
      <c r="G196">
        <v>5944</v>
      </c>
      <c r="H196">
        <v>92</v>
      </c>
      <c r="I196">
        <v>1</v>
      </c>
      <c r="J196">
        <v>1264.93</v>
      </c>
      <c r="K196">
        <v>24653.92248062016</v>
      </c>
      <c r="L196" t="b">
        <v>0</v>
      </c>
      <c r="M196">
        <f>IF(fact_daily_prices[[#This Row],[company_id]] =$B195,$F195)</f>
        <v>1276.68</v>
      </c>
      <c r="N196" s="3">
        <f>IFERROR(IF(fact_daily_prices[[#This Row],[Prev_close]]="","",((fact_daily_prices[[#This Row],[close]]-fact_daily_prices[[#This Row],[Prev_close]] )/ fact_daily_prices[[#This Row],[Prev_close]])),0)</f>
        <v>-9.2035592317573703E-3</v>
      </c>
      <c r="O196" s="1">
        <f>EOMONTH(fact_daily_prices[[#This Row],[date]],0)</f>
        <v>45777</v>
      </c>
      <c r="P196"/>
    </row>
    <row r="197" spans="1:16" x14ac:dyDescent="0.3">
      <c r="A197" s="1">
        <v>45750</v>
      </c>
      <c r="B197" t="s">
        <v>17</v>
      </c>
      <c r="C197">
        <v>1302.7</v>
      </c>
      <c r="D197">
        <v>1317.04</v>
      </c>
      <c r="E197">
        <v>1288.3599999999999</v>
      </c>
      <c r="F197">
        <v>1292.2</v>
      </c>
      <c r="G197">
        <v>25917</v>
      </c>
      <c r="H197">
        <v>93</v>
      </c>
      <c r="I197">
        <v>1</v>
      </c>
      <c r="J197">
        <v>1292.2</v>
      </c>
      <c r="K197">
        <v>24653.92248062016</v>
      </c>
      <c r="L197" t="b">
        <v>0</v>
      </c>
      <c r="M197">
        <f>IF(fact_daily_prices[[#This Row],[company_id]] =$B196,$F196)</f>
        <v>1264.93</v>
      </c>
      <c r="N197" s="3">
        <f>IFERROR(IF(fact_daily_prices[[#This Row],[Prev_close]]="","",((fact_daily_prices[[#This Row],[close]]-fact_daily_prices[[#This Row],[Prev_close]] )/ fact_daily_prices[[#This Row],[Prev_close]])),0)</f>
        <v>2.1558505213727226E-2</v>
      </c>
      <c r="O197" s="1">
        <f>EOMONTH(fact_daily_prices[[#This Row],[date]],0)</f>
        <v>45777</v>
      </c>
      <c r="P197"/>
    </row>
    <row r="198" spans="1:16" x14ac:dyDescent="0.3">
      <c r="A198" s="1">
        <v>45751</v>
      </c>
      <c r="B198" t="s">
        <v>17</v>
      </c>
      <c r="C198">
        <v>1281.43</v>
      </c>
      <c r="D198">
        <v>1295.42</v>
      </c>
      <c r="E198">
        <v>1267.43</v>
      </c>
      <c r="F198">
        <v>1293.22</v>
      </c>
      <c r="G198">
        <v>21806</v>
      </c>
      <c r="H198">
        <v>94</v>
      </c>
      <c r="I198">
        <v>1</v>
      </c>
      <c r="J198">
        <v>1293.22</v>
      </c>
      <c r="K198">
        <v>24653.92248062016</v>
      </c>
      <c r="L198" t="b">
        <v>0</v>
      </c>
      <c r="M198">
        <f>IF(fact_daily_prices[[#This Row],[company_id]] =$B197,$F197)</f>
        <v>1292.2</v>
      </c>
      <c r="N198" s="3">
        <f>IFERROR(IF(fact_daily_prices[[#This Row],[Prev_close]]="","",((fact_daily_prices[[#This Row],[close]]-fact_daily_prices[[#This Row],[Prev_close]] )/ fact_daily_prices[[#This Row],[Prev_close]])),0)</f>
        <v>7.8935149357683163E-4</v>
      </c>
      <c r="O198" s="1">
        <f>EOMONTH(fact_daily_prices[[#This Row],[date]],0)</f>
        <v>45777</v>
      </c>
      <c r="P198"/>
    </row>
    <row r="199" spans="1:16" x14ac:dyDescent="0.3">
      <c r="A199" s="1">
        <v>45754</v>
      </c>
      <c r="B199" t="s">
        <v>17</v>
      </c>
      <c r="C199">
        <v>1318.07</v>
      </c>
      <c r="D199">
        <v>1326.75</v>
      </c>
      <c r="E199">
        <v>1309.3800000000001</v>
      </c>
      <c r="F199">
        <v>1311.14</v>
      </c>
      <c r="G199">
        <v>27838</v>
      </c>
      <c r="H199">
        <v>97</v>
      </c>
      <c r="I199">
        <v>1</v>
      </c>
      <c r="J199">
        <v>1311.14</v>
      </c>
      <c r="K199">
        <v>24653.92248062016</v>
      </c>
      <c r="L199" t="b">
        <v>0</v>
      </c>
      <c r="M199">
        <f>IF(fact_daily_prices[[#This Row],[company_id]] =$B198,$F198)</f>
        <v>1293.22</v>
      </c>
      <c r="N199" s="3">
        <f>IFERROR(IF(fact_daily_prices[[#This Row],[Prev_close]]="","",((fact_daily_prices[[#This Row],[close]]-fact_daily_prices[[#This Row],[Prev_close]] )/ fact_daily_prices[[#This Row],[Prev_close]])),0)</f>
        <v>1.3856884366155854E-2</v>
      </c>
      <c r="O199" s="1">
        <f>EOMONTH(fact_daily_prices[[#This Row],[date]],0)</f>
        <v>45777</v>
      </c>
      <c r="P199"/>
    </row>
    <row r="200" spans="1:16" x14ac:dyDescent="0.3">
      <c r="A200" s="1">
        <v>45755</v>
      </c>
      <c r="B200" t="s">
        <v>17</v>
      </c>
      <c r="C200">
        <v>1307.81</v>
      </c>
      <c r="D200">
        <v>1323.92</v>
      </c>
      <c r="E200">
        <v>1291.71</v>
      </c>
      <c r="F200">
        <v>1312.71</v>
      </c>
      <c r="G200">
        <v>28965</v>
      </c>
      <c r="H200">
        <v>98</v>
      </c>
      <c r="I200">
        <v>1</v>
      </c>
      <c r="J200">
        <v>1312.71</v>
      </c>
      <c r="K200">
        <v>24653.92248062016</v>
      </c>
      <c r="L200" t="b">
        <v>0</v>
      </c>
      <c r="M200">
        <f>IF(fact_daily_prices[[#This Row],[company_id]] =$B199,$F199)</f>
        <v>1311.14</v>
      </c>
      <c r="N200" s="3">
        <f>IFERROR(IF(fact_daily_prices[[#This Row],[Prev_close]]="","",((fact_daily_prices[[#This Row],[close]]-fact_daily_prices[[#This Row],[Prev_close]] )/ fact_daily_prices[[#This Row],[Prev_close]])),0)</f>
        <v>1.197431243040359E-3</v>
      </c>
      <c r="O200" s="1">
        <f>EOMONTH(fact_daily_prices[[#This Row],[date]],0)</f>
        <v>45777</v>
      </c>
      <c r="P200"/>
    </row>
    <row r="201" spans="1:16" x14ac:dyDescent="0.3">
      <c r="A201" s="1">
        <v>45756</v>
      </c>
      <c r="B201" t="s">
        <v>17</v>
      </c>
      <c r="C201">
        <v>1319.07</v>
      </c>
      <c r="D201">
        <v>1324.29</v>
      </c>
      <c r="E201">
        <v>1313.85</v>
      </c>
      <c r="F201">
        <v>1318.88</v>
      </c>
      <c r="G201">
        <v>21908</v>
      </c>
      <c r="H201">
        <v>99</v>
      </c>
      <c r="I201">
        <v>1</v>
      </c>
      <c r="J201">
        <v>1318.88</v>
      </c>
      <c r="K201">
        <v>24653.92248062016</v>
      </c>
      <c r="L201" t="b">
        <v>0</v>
      </c>
      <c r="M201">
        <f>IF(fact_daily_prices[[#This Row],[company_id]] =$B200,$F200)</f>
        <v>1312.71</v>
      </c>
      <c r="N201" s="3">
        <f>IFERROR(IF(fact_daily_prices[[#This Row],[Prev_close]]="","",((fact_daily_prices[[#This Row],[close]]-fact_daily_prices[[#This Row],[Prev_close]] )/ fact_daily_prices[[#This Row],[Prev_close]])),0)</f>
        <v>4.7002003488966129E-3</v>
      </c>
      <c r="O201" s="1">
        <f>EOMONTH(fact_daily_prices[[#This Row],[date]],0)</f>
        <v>45777</v>
      </c>
      <c r="P201"/>
    </row>
    <row r="202" spans="1:16" x14ac:dyDescent="0.3">
      <c r="A202" s="1">
        <v>45757</v>
      </c>
      <c r="B202" t="s">
        <v>17</v>
      </c>
      <c r="C202">
        <v>1323.37</v>
      </c>
      <c r="D202">
        <v>1339.51</v>
      </c>
      <c r="E202">
        <v>1307.23</v>
      </c>
      <c r="F202">
        <v>1329.47</v>
      </c>
      <c r="G202">
        <v>24570</v>
      </c>
      <c r="H202">
        <v>100</v>
      </c>
      <c r="I202">
        <v>1</v>
      </c>
      <c r="J202">
        <v>1329.47</v>
      </c>
      <c r="K202">
        <v>24653.92248062016</v>
      </c>
      <c r="L202" t="b">
        <v>0</v>
      </c>
      <c r="M202">
        <f>IF(fact_daily_prices[[#This Row],[company_id]] =$B201,$F201)</f>
        <v>1318.88</v>
      </c>
      <c r="N202" s="3">
        <f>IFERROR(IF(fact_daily_prices[[#This Row],[Prev_close]]="","",((fact_daily_prices[[#This Row],[close]]-fact_daily_prices[[#This Row],[Prev_close]] )/ fact_daily_prices[[#This Row],[Prev_close]])),0)</f>
        <v>8.0295402159407357E-3</v>
      </c>
      <c r="O202" s="1">
        <f>EOMONTH(fact_daily_prices[[#This Row],[date]],0)</f>
        <v>45777</v>
      </c>
      <c r="P202"/>
    </row>
    <row r="203" spans="1:16" x14ac:dyDescent="0.3">
      <c r="A203" s="1">
        <v>45758</v>
      </c>
      <c r="B203" t="s">
        <v>17</v>
      </c>
      <c r="C203">
        <v>1311.58</v>
      </c>
      <c r="D203">
        <v>1322.69</v>
      </c>
      <c r="E203">
        <v>1300.47</v>
      </c>
      <c r="F203">
        <v>1320.96</v>
      </c>
      <c r="G203">
        <v>49302</v>
      </c>
      <c r="H203">
        <v>101</v>
      </c>
      <c r="I203">
        <v>1</v>
      </c>
      <c r="J203">
        <v>1320.96</v>
      </c>
      <c r="K203">
        <v>24653.92248062016</v>
      </c>
      <c r="L203" t="b">
        <v>0</v>
      </c>
      <c r="M203">
        <f>IF(fact_daily_prices[[#This Row],[company_id]] =$B202,$F202)</f>
        <v>1329.47</v>
      </c>
      <c r="N203" s="3">
        <f>IFERROR(IF(fact_daily_prices[[#This Row],[Prev_close]]="","",((fact_daily_prices[[#This Row],[close]]-fact_daily_prices[[#This Row],[Prev_close]] )/ fact_daily_prices[[#This Row],[Prev_close]])),0)</f>
        <v>-6.4010470337803717E-3</v>
      </c>
      <c r="O203" s="1">
        <f>EOMONTH(fact_daily_prices[[#This Row],[date]],0)</f>
        <v>45777</v>
      </c>
      <c r="P203"/>
    </row>
    <row r="204" spans="1:16" x14ac:dyDescent="0.3">
      <c r="A204" s="1">
        <v>45761</v>
      </c>
      <c r="B204" t="s">
        <v>17</v>
      </c>
      <c r="C204">
        <v>1300.04</v>
      </c>
      <c r="D204">
        <v>1313.85</v>
      </c>
      <c r="E204">
        <v>1286.23</v>
      </c>
      <c r="F204">
        <v>1300.1300000000001</v>
      </c>
      <c r="G204">
        <v>39000</v>
      </c>
      <c r="H204">
        <v>104</v>
      </c>
      <c r="I204">
        <v>1</v>
      </c>
      <c r="J204">
        <v>1300.1300000000001</v>
      </c>
      <c r="K204">
        <v>24653.92248062016</v>
      </c>
      <c r="L204" t="b">
        <v>0</v>
      </c>
      <c r="M204">
        <f>IF(fact_daily_prices[[#This Row],[company_id]] =$B203,$F203)</f>
        <v>1320.96</v>
      </c>
      <c r="N204" s="3">
        <f>IFERROR(IF(fact_daily_prices[[#This Row],[Prev_close]]="","",((fact_daily_prices[[#This Row],[close]]-fact_daily_prices[[#This Row],[Prev_close]] )/ fact_daily_prices[[#This Row],[Prev_close]])),0)</f>
        <v>-1.5768834786821648E-2</v>
      </c>
      <c r="O204" s="1">
        <f>EOMONTH(fact_daily_prices[[#This Row],[date]],0)</f>
        <v>45777</v>
      </c>
      <c r="P204"/>
    </row>
    <row r="205" spans="1:16" x14ac:dyDescent="0.3">
      <c r="A205" s="1">
        <v>45762</v>
      </c>
      <c r="B205" t="s">
        <v>17</v>
      </c>
      <c r="C205">
        <v>1277.26</v>
      </c>
      <c r="D205">
        <v>1289.54</v>
      </c>
      <c r="E205">
        <v>1264.97</v>
      </c>
      <c r="F205">
        <v>1279.29</v>
      </c>
      <c r="G205">
        <v>13342</v>
      </c>
      <c r="H205">
        <v>105</v>
      </c>
      <c r="I205">
        <v>1</v>
      </c>
      <c r="J205">
        <v>1279.29</v>
      </c>
      <c r="K205">
        <v>24653.92248062016</v>
      </c>
      <c r="L205" t="b">
        <v>0</v>
      </c>
      <c r="M205">
        <f>IF(fact_daily_prices[[#This Row],[company_id]] =$B204,$F204)</f>
        <v>1300.1300000000001</v>
      </c>
      <c r="N205" s="3">
        <f>IFERROR(IF(fact_daily_prices[[#This Row],[Prev_close]]="","",((fact_daily_prices[[#This Row],[close]]-fact_daily_prices[[#This Row],[Prev_close]] )/ fact_daily_prices[[#This Row],[Prev_close]])),0)</f>
        <v>-1.6029166314137928E-2</v>
      </c>
      <c r="O205" s="1">
        <f>EOMONTH(fact_daily_prices[[#This Row],[date]],0)</f>
        <v>45777</v>
      </c>
      <c r="P205"/>
    </row>
    <row r="206" spans="1:16" x14ac:dyDescent="0.3">
      <c r="A206" s="1">
        <v>45763</v>
      </c>
      <c r="B206" t="s">
        <v>17</v>
      </c>
      <c r="C206">
        <v>1287.75</v>
      </c>
      <c r="D206">
        <v>1304.6400000000001</v>
      </c>
      <c r="E206">
        <v>1270.8499999999999</v>
      </c>
      <c r="F206">
        <v>1280.4100000000001</v>
      </c>
      <c r="G206">
        <v>35249</v>
      </c>
      <c r="H206">
        <v>106</v>
      </c>
      <c r="I206">
        <v>1</v>
      </c>
      <c r="J206">
        <v>1280.4100000000001</v>
      </c>
      <c r="K206">
        <v>24653.92248062016</v>
      </c>
      <c r="L206" t="b">
        <v>0</v>
      </c>
      <c r="M206">
        <f>IF(fact_daily_prices[[#This Row],[company_id]] =$B205,$F205)</f>
        <v>1279.29</v>
      </c>
      <c r="N206" s="3">
        <f>IFERROR(IF(fact_daily_prices[[#This Row],[Prev_close]]="","",((fact_daily_prices[[#This Row],[close]]-fact_daily_prices[[#This Row],[Prev_close]] )/ fact_daily_prices[[#This Row],[Prev_close]])),0)</f>
        <v>8.754856209304523E-4</v>
      </c>
      <c r="O206" s="1">
        <f>EOMONTH(fact_daily_prices[[#This Row],[date]],0)</f>
        <v>45777</v>
      </c>
      <c r="P206"/>
    </row>
    <row r="207" spans="1:16" x14ac:dyDescent="0.3">
      <c r="A207" s="1">
        <v>45764</v>
      </c>
      <c r="B207" t="s">
        <v>17</v>
      </c>
      <c r="C207">
        <v>1277.58</v>
      </c>
      <c r="D207">
        <v>1295.7</v>
      </c>
      <c r="E207">
        <v>1259.45</v>
      </c>
      <c r="F207">
        <v>1272.8599999999999</v>
      </c>
      <c r="G207">
        <v>48190</v>
      </c>
      <c r="H207">
        <v>107</v>
      </c>
      <c r="I207">
        <v>1</v>
      </c>
      <c r="J207">
        <v>1272.8599999999999</v>
      </c>
      <c r="K207">
        <v>24653.92248062016</v>
      </c>
      <c r="L207" t="b">
        <v>0</v>
      </c>
      <c r="M207">
        <f>IF(fact_daily_prices[[#This Row],[company_id]] =$B206,$F206)</f>
        <v>1280.4100000000001</v>
      </c>
      <c r="N207" s="3">
        <f>IFERROR(IF(fact_daily_prices[[#This Row],[Prev_close]]="","",((fact_daily_prices[[#This Row],[close]]-fact_daily_prices[[#This Row],[Prev_close]] )/ fact_daily_prices[[#This Row],[Prev_close]])),0)</f>
        <v>-5.8965487617249016E-3</v>
      </c>
      <c r="O207" s="1">
        <f>EOMONTH(fact_daily_prices[[#This Row],[date]],0)</f>
        <v>45777</v>
      </c>
      <c r="P207"/>
    </row>
    <row r="208" spans="1:16" x14ac:dyDescent="0.3">
      <c r="A208" s="1">
        <v>45765</v>
      </c>
      <c r="B208" t="s">
        <v>17</v>
      </c>
      <c r="C208">
        <v>1240.93</v>
      </c>
      <c r="D208">
        <v>1263.46</v>
      </c>
      <c r="E208">
        <v>1218.3900000000001</v>
      </c>
      <c r="F208">
        <v>1239.2</v>
      </c>
      <c r="G208">
        <v>20846</v>
      </c>
      <c r="H208">
        <v>108</v>
      </c>
      <c r="I208">
        <v>1</v>
      </c>
      <c r="J208">
        <v>1239.2</v>
      </c>
      <c r="K208">
        <v>24653.92248062016</v>
      </c>
      <c r="L208" t="b">
        <v>0</v>
      </c>
      <c r="M208">
        <f>IF(fact_daily_prices[[#This Row],[company_id]] =$B207,$F207)</f>
        <v>1272.8599999999999</v>
      </c>
      <c r="N208" s="3">
        <f>IFERROR(IF(fact_daily_prices[[#This Row],[Prev_close]]="","",((fact_daily_prices[[#This Row],[close]]-fact_daily_prices[[#This Row],[Prev_close]] )/ fact_daily_prices[[#This Row],[Prev_close]])),0)</f>
        <v>-2.6444385085555251E-2</v>
      </c>
      <c r="O208" s="1">
        <f>EOMONTH(fact_daily_prices[[#This Row],[date]],0)</f>
        <v>45777</v>
      </c>
      <c r="P208"/>
    </row>
    <row r="209" spans="1:16" x14ac:dyDescent="0.3">
      <c r="A209" s="1">
        <v>45768</v>
      </c>
      <c r="B209" t="s">
        <v>17</v>
      </c>
      <c r="C209">
        <v>1255.42</v>
      </c>
      <c r="D209">
        <v>1263.97</v>
      </c>
      <c r="E209">
        <v>1246.8599999999999</v>
      </c>
      <c r="F209">
        <v>1247.53</v>
      </c>
      <c r="G209">
        <v>11998</v>
      </c>
      <c r="H209">
        <v>111</v>
      </c>
      <c r="I209">
        <v>1</v>
      </c>
      <c r="J209">
        <v>1247.53</v>
      </c>
      <c r="K209">
        <v>24653.92248062016</v>
      </c>
      <c r="L209" t="b">
        <v>0</v>
      </c>
      <c r="M209">
        <f>IF(fact_daily_prices[[#This Row],[company_id]] =$B208,$F208)</f>
        <v>1239.2</v>
      </c>
      <c r="N209" s="3">
        <f>IFERROR(IF(fact_daily_prices[[#This Row],[Prev_close]]="","",((fact_daily_prices[[#This Row],[close]]-fact_daily_prices[[#This Row],[Prev_close]] )/ fact_daily_prices[[#This Row],[Prev_close]])),0)</f>
        <v>6.7220787604905805E-3</v>
      </c>
      <c r="O209" s="1">
        <f>EOMONTH(fact_daily_prices[[#This Row],[date]],0)</f>
        <v>45777</v>
      </c>
      <c r="P209"/>
    </row>
    <row r="210" spans="1:16" x14ac:dyDescent="0.3">
      <c r="A210" s="1">
        <v>45769</v>
      </c>
      <c r="B210" t="s">
        <v>17</v>
      </c>
      <c r="C210">
        <v>1229.53</v>
      </c>
      <c r="D210">
        <v>1235.06</v>
      </c>
      <c r="E210">
        <v>1224</v>
      </c>
      <c r="F210">
        <v>1228.82</v>
      </c>
      <c r="G210">
        <v>9519</v>
      </c>
      <c r="H210">
        <v>112</v>
      </c>
      <c r="I210">
        <v>1</v>
      </c>
      <c r="J210">
        <v>1228.82</v>
      </c>
      <c r="K210">
        <v>24653.92248062016</v>
      </c>
      <c r="L210" t="b">
        <v>0</v>
      </c>
      <c r="M210">
        <f>IF(fact_daily_prices[[#This Row],[company_id]] =$B209,$F209)</f>
        <v>1247.53</v>
      </c>
      <c r="N210" s="3">
        <f>IFERROR(IF(fact_daily_prices[[#This Row],[Prev_close]]="","",((fact_daily_prices[[#This Row],[close]]-fact_daily_prices[[#This Row],[Prev_close]] )/ fact_daily_prices[[#This Row],[Prev_close]])),0)</f>
        <v>-1.4997635327406986E-2</v>
      </c>
      <c r="O210" s="1">
        <f>EOMONTH(fact_daily_prices[[#This Row],[date]],0)</f>
        <v>45777</v>
      </c>
      <c r="P210"/>
    </row>
    <row r="211" spans="1:16" x14ac:dyDescent="0.3">
      <c r="A211" s="1">
        <v>45770</v>
      </c>
      <c r="B211" t="s">
        <v>17</v>
      </c>
      <c r="C211">
        <v>1202.8499999999999</v>
      </c>
      <c r="D211">
        <v>1213.8</v>
      </c>
      <c r="E211">
        <v>1191.9000000000001</v>
      </c>
      <c r="F211">
        <v>1211.28</v>
      </c>
      <c r="G211">
        <v>7722</v>
      </c>
      <c r="H211">
        <v>113</v>
      </c>
      <c r="I211">
        <v>1</v>
      </c>
      <c r="J211">
        <v>1211.28</v>
      </c>
      <c r="K211">
        <v>24653.92248062016</v>
      </c>
      <c r="L211" t="b">
        <v>0</v>
      </c>
      <c r="M211">
        <f>IF(fact_daily_prices[[#This Row],[company_id]] =$B210,$F210)</f>
        <v>1228.82</v>
      </c>
      <c r="N211" s="3">
        <f>IFERROR(IF(fact_daily_prices[[#This Row],[Prev_close]]="","",((fact_daily_prices[[#This Row],[close]]-fact_daily_prices[[#This Row],[Prev_close]] )/ fact_daily_prices[[#This Row],[Prev_close]])),0)</f>
        <v>-1.4273856219788061E-2</v>
      </c>
      <c r="O211" s="1">
        <f>EOMONTH(fact_daily_prices[[#This Row],[date]],0)</f>
        <v>45777</v>
      </c>
      <c r="P211"/>
    </row>
    <row r="212" spans="1:16" x14ac:dyDescent="0.3">
      <c r="A212" s="1">
        <v>45771</v>
      </c>
      <c r="B212" t="s">
        <v>17</v>
      </c>
      <c r="C212">
        <v>1214.93</v>
      </c>
      <c r="D212">
        <v>1232.42</v>
      </c>
      <c r="E212">
        <v>1197.45</v>
      </c>
      <c r="F212">
        <v>1210.93</v>
      </c>
      <c r="G212">
        <v>14575</v>
      </c>
      <c r="H212">
        <v>114</v>
      </c>
      <c r="I212">
        <v>1</v>
      </c>
      <c r="J212">
        <v>1210.93</v>
      </c>
      <c r="K212">
        <v>24653.92248062016</v>
      </c>
      <c r="L212" t="b">
        <v>0</v>
      </c>
      <c r="M212">
        <f>IF(fact_daily_prices[[#This Row],[company_id]] =$B211,$F211)</f>
        <v>1211.28</v>
      </c>
      <c r="N212" s="3">
        <f>IFERROR(IF(fact_daily_prices[[#This Row],[Prev_close]]="","",((fact_daily_prices[[#This Row],[close]]-fact_daily_prices[[#This Row],[Prev_close]] )/ fact_daily_prices[[#This Row],[Prev_close]])),0)</f>
        <v>-2.8895053166890319E-4</v>
      </c>
      <c r="O212" s="1">
        <f>EOMONTH(fact_daily_prices[[#This Row],[date]],0)</f>
        <v>45777</v>
      </c>
      <c r="P212"/>
    </row>
    <row r="213" spans="1:16" x14ac:dyDescent="0.3">
      <c r="A213" s="1">
        <v>45772</v>
      </c>
      <c r="B213" t="s">
        <v>17</v>
      </c>
      <c r="C213">
        <v>1195.8399999999999</v>
      </c>
      <c r="D213">
        <v>1199.94</v>
      </c>
      <c r="E213">
        <v>1191.73</v>
      </c>
      <c r="F213">
        <v>1197.56</v>
      </c>
      <c r="G213">
        <v>32821</v>
      </c>
      <c r="H213">
        <v>115</v>
      </c>
      <c r="I213">
        <v>1</v>
      </c>
      <c r="J213">
        <v>1197.56</v>
      </c>
      <c r="K213">
        <v>24653.92248062016</v>
      </c>
      <c r="L213" t="b">
        <v>0</v>
      </c>
      <c r="M213">
        <f>IF(fact_daily_prices[[#This Row],[company_id]] =$B212,$F212)</f>
        <v>1210.93</v>
      </c>
      <c r="N213" s="3">
        <f>IFERROR(IF(fact_daily_prices[[#This Row],[Prev_close]]="","",((fact_daily_prices[[#This Row],[close]]-fact_daily_prices[[#This Row],[Prev_close]] )/ fact_daily_prices[[#This Row],[Prev_close]])),0)</f>
        <v>-1.1041100641655683E-2</v>
      </c>
      <c r="O213" s="1">
        <f>EOMONTH(fact_daily_prices[[#This Row],[date]],0)</f>
        <v>45777</v>
      </c>
      <c r="P213"/>
    </row>
    <row r="214" spans="1:16" x14ac:dyDescent="0.3">
      <c r="A214" s="1">
        <v>45775</v>
      </c>
      <c r="B214" t="s">
        <v>17</v>
      </c>
      <c r="C214">
        <v>1197.25</v>
      </c>
      <c r="D214">
        <v>1214.17</v>
      </c>
      <c r="E214">
        <v>1180.33</v>
      </c>
      <c r="F214">
        <v>1199.69</v>
      </c>
      <c r="G214">
        <v>13175</v>
      </c>
      <c r="H214">
        <v>118</v>
      </c>
      <c r="I214">
        <v>1</v>
      </c>
      <c r="J214">
        <v>1199.69</v>
      </c>
      <c r="K214">
        <v>24653.92248062016</v>
      </c>
      <c r="L214" t="b">
        <v>0</v>
      </c>
      <c r="M214">
        <f>IF(fact_daily_prices[[#This Row],[company_id]] =$B213,$F213)</f>
        <v>1197.56</v>
      </c>
      <c r="N214" s="3">
        <f>IFERROR(IF(fact_daily_prices[[#This Row],[Prev_close]]="","",((fact_daily_prices[[#This Row],[close]]-fact_daily_prices[[#This Row],[Prev_close]] )/ fact_daily_prices[[#This Row],[Prev_close]])),0)</f>
        <v>1.7786165202579489E-3</v>
      </c>
      <c r="O214" s="1">
        <f>EOMONTH(fact_daily_prices[[#This Row],[date]],0)</f>
        <v>45777</v>
      </c>
      <c r="P214"/>
    </row>
    <row r="215" spans="1:16" x14ac:dyDescent="0.3">
      <c r="A215" s="1">
        <v>45776</v>
      </c>
      <c r="B215" t="s">
        <v>17</v>
      </c>
      <c r="C215">
        <v>1226.8599999999999</v>
      </c>
      <c r="D215">
        <v>1239.96</v>
      </c>
      <c r="E215">
        <v>1213.75</v>
      </c>
      <c r="F215">
        <v>1230.19</v>
      </c>
      <c r="G215">
        <v>22389</v>
      </c>
      <c r="H215">
        <v>119</v>
      </c>
      <c r="I215">
        <v>1</v>
      </c>
      <c r="J215">
        <v>1230.19</v>
      </c>
      <c r="K215">
        <v>24653.92248062016</v>
      </c>
      <c r="L215" t="b">
        <v>0</v>
      </c>
      <c r="M215">
        <f>IF(fact_daily_prices[[#This Row],[company_id]] =$B214,$F214)</f>
        <v>1199.69</v>
      </c>
      <c r="N215" s="3">
        <f>IFERROR(IF(fact_daily_prices[[#This Row],[Prev_close]]="","",((fact_daily_prices[[#This Row],[close]]-fact_daily_prices[[#This Row],[Prev_close]] )/ fact_daily_prices[[#This Row],[Prev_close]])),0)</f>
        <v>2.5423234335536678E-2</v>
      </c>
      <c r="O215" s="1">
        <f>EOMONTH(fact_daily_prices[[#This Row],[date]],0)</f>
        <v>45777</v>
      </c>
      <c r="P215"/>
    </row>
    <row r="216" spans="1:16" x14ac:dyDescent="0.3">
      <c r="A216" s="1">
        <v>45777</v>
      </c>
      <c r="B216" t="s">
        <v>17</v>
      </c>
      <c r="C216">
        <v>1217.23</v>
      </c>
      <c r="D216">
        <v>1231.8</v>
      </c>
      <c r="E216">
        <v>1202.67</v>
      </c>
      <c r="F216">
        <v>1224.6199999999999</v>
      </c>
      <c r="G216">
        <v>7150</v>
      </c>
      <c r="H216">
        <v>120</v>
      </c>
      <c r="I216">
        <v>1</v>
      </c>
      <c r="J216">
        <v>1224.6199999999999</v>
      </c>
      <c r="K216">
        <v>24653.92248062016</v>
      </c>
      <c r="L216" t="b">
        <v>0</v>
      </c>
      <c r="M216">
        <f>IF(fact_daily_prices[[#This Row],[company_id]] =$B215,$F215)</f>
        <v>1230.19</v>
      </c>
      <c r="N216" s="3">
        <f>IFERROR(IF(fact_daily_prices[[#This Row],[Prev_close]]="","",((fact_daily_prices[[#This Row],[close]]-fact_daily_prices[[#This Row],[Prev_close]] )/ fact_daily_prices[[#This Row],[Prev_close]])),0)</f>
        <v>-4.5277558751088557E-3</v>
      </c>
      <c r="O216" s="1">
        <f>EOMONTH(fact_daily_prices[[#This Row],[date]],0)</f>
        <v>45777</v>
      </c>
      <c r="P216"/>
    </row>
    <row r="217" spans="1:16" x14ac:dyDescent="0.3">
      <c r="A217" s="1">
        <v>45778</v>
      </c>
      <c r="B217" t="s">
        <v>17</v>
      </c>
      <c r="C217">
        <v>1207.43</v>
      </c>
      <c r="D217">
        <v>1223.98</v>
      </c>
      <c r="E217">
        <v>1190.8800000000001</v>
      </c>
      <c r="F217">
        <v>1208.67</v>
      </c>
      <c r="G217">
        <v>21079</v>
      </c>
      <c r="H217">
        <v>121</v>
      </c>
      <c r="I217">
        <v>1</v>
      </c>
      <c r="J217">
        <v>1208.67</v>
      </c>
      <c r="K217">
        <v>24653.92248062016</v>
      </c>
      <c r="L217" t="b">
        <v>0</v>
      </c>
      <c r="M217">
        <f>IF(fact_daily_prices[[#This Row],[company_id]] =$B216,$F216)</f>
        <v>1224.6199999999999</v>
      </c>
      <c r="N217" s="3">
        <f>IFERROR(IF(fact_daily_prices[[#This Row],[Prev_close]]="","",((fact_daily_prices[[#This Row],[close]]-fact_daily_prices[[#This Row],[Prev_close]] )/ fact_daily_prices[[#This Row],[Prev_close]])),0)</f>
        <v>-1.3024448400319952E-2</v>
      </c>
      <c r="O217" s="1">
        <f>EOMONTH(fact_daily_prices[[#This Row],[date]],0)</f>
        <v>45808</v>
      </c>
      <c r="P217"/>
    </row>
    <row r="218" spans="1:16" x14ac:dyDescent="0.3">
      <c r="A218" s="1">
        <v>45779</v>
      </c>
      <c r="B218" t="s">
        <v>17</v>
      </c>
      <c r="C218">
        <v>1206.8599999999999</v>
      </c>
      <c r="D218">
        <v>1216.1199999999999</v>
      </c>
      <c r="E218">
        <v>1197.5899999999999</v>
      </c>
      <c r="F218">
        <v>1211.72</v>
      </c>
      <c r="G218">
        <v>32419</v>
      </c>
      <c r="H218">
        <v>122</v>
      </c>
      <c r="I218">
        <v>1</v>
      </c>
      <c r="J218">
        <v>1211.72</v>
      </c>
      <c r="K218">
        <v>24653.92248062016</v>
      </c>
      <c r="L218" t="b">
        <v>0</v>
      </c>
      <c r="M218">
        <f>IF(fact_daily_prices[[#This Row],[company_id]] =$B217,$F217)</f>
        <v>1208.67</v>
      </c>
      <c r="N218" s="3">
        <f>IFERROR(IF(fact_daily_prices[[#This Row],[Prev_close]]="","",((fact_daily_prices[[#This Row],[close]]-fact_daily_prices[[#This Row],[Prev_close]] )/ fact_daily_prices[[#This Row],[Prev_close]])),0)</f>
        <v>2.5234348498762724E-3</v>
      </c>
      <c r="O218" s="1">
        <f>EOMONTH(fact_daily_prices[[#This Row],[date]],0)</f>
        <v>45808</v>
      </c>
      <c r="P218"/>
    </row>
    <row r="219" spans="1:16" x14ac:dyDescent="0.3">
      <c r="A219" s="1">
        <v>45782</v>
      </c>
      <c r="B219" t="s">
        <v>17</v>
      </c>
      <c r="C219">
        <v>1197.75</v>
      </c>
      <c r="D219">
        <v>1217.1300000000001</v>
      </c>
      <c r="E219">
        <v>1178.3699999999999</v>
      </c>
      <c r="F219">
        <v>1200.23</v>
      </c>
      <c r="G219">
        <v>24236</v>
      </c>
      <c r="H219">
        <v>125</v>
      </c>
      <c r="I219">
        <v>1</v>
      </c>
      <c r="J219">
        <v>1200.23</v>
      </c>
      <c r="K219">
        <v>24653.92248062016</v>
      </c>
      <c r="L219" t="b">
        <v>0</v>
      </c>
      <c r="M219">
        <f>IF(fact_daily_prices[[#This Row],[company_id]] =$B218,$F218)</f>
        <v>1211.72</v>
      </c>
      <c r="N219" s="3">
        <f>IFERROR(IF(fact_daily_prices[[#This Row],[Prev_close]]="","",((fact_daily_prices[[#This Row],[close]]-fact_daily_prices[[#This Row],[Prev_close]] )/ fact_daily_prices[[#This Row],[Prev_close]])),0)</f>
        <v>-9.4823886706499917E-3</v>
      </c>
      <c r="O219" s="1">
        <f>EOMONTH(fact_daily_prices[[#This Row],[date]],0)</f>
        <v>45808</v>
      </c>
      <c r="P219"/>
    </row>
    <row r="220" spans="1:16" x14ac:dyDescent="0.3">
      <c r="A220" s="1">
        <v>45783</v>
      </c>
      <c r="B220" t="s">
        <v>17</v>
      </c>
      <c r="C220">
        <v>1201.8699999999999</v>
      </c>
      <c r="D220">
        <v>1209.0899999999999</v>
      </c>
      <c r="E220">
        <v>1194.6500000000001</v>
      </c>
      <c r="F220">
        <v>1200.8800000000001</v>
      </c>
      <c r="G220">
        <v>35177</v>
      </c>
      <c r="H220">
        <v>126</v>
      </c>
      <c r="I220">
        <v>1</v>
      </c>
      <c r="J220">
        <v>1200.8800000000001</v>
      </c>
      <c r="K220">
        <v>24653.92248062016</v>
      </c>
      <c r="L220" t="b">
        <v>0</v>
      </c>
      <c r="M220">
        <f>IF(fact_daily_prices[[#This Row],[company_id]] =$B219,$F219)</f>
        <v>1200.23</v>
      </c>
      <c r="N220" s="3">
        <f>IFERROR(IF(fact_daily_prices[[#This Row],[Prev_close]]="","",((fact_daily_prices[[#This Row],[close]]-fact_daily_prices[[#This Row],[Prev_close]] )/ fact_daily_prices[[#This Row],[Prev_close]])),0)</f>
        <v>5.4156286711721168E-4</v>
      </c>
      <c r="O220" s="1">
        <f>EOMONTH(fact_daily_prices[[#This Row],[date]],0)</f>
        <v>45808</v>
      </c>
      <c r="P220"/>
    </row>
    <row r="221" spans="1:16" x14ac:dyDescent="0.3">
      <c r="A221" s="1">
        <v>45784</v>
      </c>
      <c r="B221" t="s">
        <v>17</v>
      </c>
      <c r="C221">
        <v>1209.9100000000001</v>
      </c>
      <c r="D221">
        <v>1214.71</v>
      </c>
      <c r="E221">
        <v>1205.1199999999999</v>
      </c>
      <c r="F221">
        <v>1205.95</v>
      </c>
      <c r="G221">
        <v>15596</v>
      </c>
      <c r="H221">
        <v>127</v>
      </c>
      <c r="I221">
        <v>1</v>
      </c>
      <c r="J221">
        <v>1205.95</v>
      </c>
      <c r="K221">
        <v>24653.92248062016</v>
      </c>
      <c r="L221" t="b">
        <v>0</v>
      </c>
      <c r="M221">
        <f>IF(fact_daily_prices[[#This Row],[company_id]] =$B220,$F220)</f>
        <v>1200.8800000000001</v>
      </c>
      <c r="N221" s="3">
        <f>IFERROR(IF(fact_daily_prices[[#This Row],[Prev_close]]="","",((fact_daily_prices[[#This Row],[close]]-fact_daily_prices[[#This Row],[Prev_close]] )/ fact_daily_prices[[#This Row],[Prev_close]])),0)</f>
        <v>4.2219039371127302E-3</v>
      </c>
      <c r="O221" s="1">
        <f>EOMONTH(fact_daily_prices[[#This Row],[date]],0)</f>
        <v>45808</v>
      </c>
      <c r="P221"/>
    </row>
    <row r="222" spans="1:16" x14ac:dyDescent="0.3">
      <c r="A222" s="1">
        <v>45785</v>
      </c>
      <c r="B222" t="s">
        <v>17</v>
      </c>
      <c r="C222">
        <v>1200.53</v>
      </c>
      <c r="D222">
        <v>1214.03</v>
      </c>
      <c r="E222">
        <v>1187.04</v>
      </c>
      <c r="F222">
        <v>1205.7</v>
      </c>
      <c r="G222">
        <v>46960</v>
      </c>
      <c r="H222">
        <v>128</v>
      </c>
      <c r="I222">
        <v>1</v>
      </c>
      <c r="J222">
        <v>1205.7</v>
      </c>
      <c r="K222">
        <v>24653.92248062016</v>
      </c>
      <c r="L222" t="b">
        <v>0</v>
      </c>
      <c r="M222">
        <f>IF(fact_daily_prices[[#This Row],[company_id]] =$B221,$F221)</f>
        <v>1205.95</v>
      </c>
      <c r="N222" s="3">
        <f>IFERROR(IF(fact_daily_prices[[#This Row],[Prev_close]]="","",((fact_daily_prices[[#This Row],[close]]-fact_daily_prices[[#This Row],[Prev_close]] )/ fact_daily_prices[[#This Row],[Prev_close]])),0)</f>
        <v>-2.0730544384095525E-4</v>
      </c>
      <c r="O222" s="1">
        <f>EOMONTH(fact_daily_prices[[#This Row],[date]],0)</f>
        <v>45808</v>
      </c>
      <c r="P222"/>
    </row>
    <row r="223" spans="1:16" x14ac:dyDescent="0.3">
      <c r="A223" s="1">
        <v>45786</v>
      </c>
      <c r="B223" t="s">
        <v>17</v>
      </c>
      <c r="C223">
        <v>1208.56</v>
      </c>
      <c r="D223">
        <v>1217.3800000000001</v>
      </c>
      <c r="E223">
        <v>1199.74</v>
      </c>
      <c r="F223">
        <v>1206.8499999999999</v>
      </c>
      <c r="G223">
        <v>44861</v>
      </c>
      <c r="H223">
        <v>129</v>
      </c>
      <c r="I223">
        <v>1</v>
      </c>
      <c r="J223">
        <v>1206.8499999999999</v>
      </c>
      <c r="K223">
        <v>24653.92248062016</v>
      </c>
      <c r="L223" t="b">
        <v>0</v>
      </c>
      <c r="M223">
        <f>IF(fact_daily_prices[[#This Row],[company_id]] =$B222,$F222)</f>
        <v>1205.7</v>
      </c>
      <c r="N223" s="3">
        <f>IFERROR(IF(fact_daily_prices[[#This Row],[Prev_close]]="","",((fact_daily_prices[[#This Row],[close]]-fact_daily_prices[[#This Row],[Prev_close]] )/ fact_daily_prices[[#This Row],[Prev_close]])),0)</f>
        <v>9.5380277017488894E-4</v>
      </c>
      <c r="O223" s="1">
        <f>EOMONTH(fact_daily_prices[[#This Row],[date]],0)</f>
        <v>45808</v>
      </c>
      <c r="P223"/>
    </row>
    <row r="224" spans="1:16" x14ac:dyDescent="0.3">
      <c r="A224" s="1">
        <v>45789</v>
      </c>
      <c r="B224" t="s">
        <v>17</v>
      </c>
      <c r="C224">
        <v>1218.1099999999999</v>
      </c>
      <c r="D224">
        <v>1228.93</v>
      </c>
      <c r="E224">
        <v>1207.3</v>
      </c>
      <c r="F224">
        <v>1210.06</v>
      </c>
      <c r="G224">
        <v>49285</v>
      </c>
      <c r="H224">
        <v>132</v>
      </c>
      <c r="I224">
        <v>1</v>
      </c>
      <c r="J224">
        <v>1210.06</v>
      </c>
      <c r="K224">
        <v>24653.92248062016</v>
      </c>
      <c r="L224" t="b">
        <v>0</v>
      </c>
      <c r="M224">
        <f>IF(fact_daily_prices[[#This Row],[company_id]] =$B223,$F223)</f>
        <v>1206.8499999999999</v>
      </c>
      <c r="N224" s="3">
        <f>IFERROR(IF(fact_daily_prices[[#This Row],[Prev_close]]="","",((fact_daily_prices[[#This Row],[close]]-fact_daily_prices[[#This Row],[Prev_close]] )/ fact_daily_prices[[#This Row],[Prev_close]])),0)</f>
        <v>2.659816878651064E-3</v>
      </c>
      <c r="O224" s="1">
        <f>EOMONTH(fact_daily_prices[[#This Row],[date]],0)</f>
        <v>45808</v>
      </c>
      <c r="P224"/>
    </row>
    <row r="225" spans="1:16" x14ac:dyDescent="0.3">
      <c r="A225" s="1">
        <v>45790</v>
      </c>
      <c r="B225" t="s">
        <v>17</v>
      </c>
      <c r="C225">
        <v>1229.92</v>
      </c>
      <c r="D225">
        <v>1246.99</v>
      </c>
      <c r="E225">
        <v>1212.8599999999999</v>
      </c>
      <c r="F225">
        <v>1234.95</v>
      </c>
      <c r="G225">
        <v>21607</v>
      </c>
      <c r="H225">
        <v>133</v>
      </c>
      <c r="I225">
        <v>1</v>
      </c>
      <c r="J225">
        <v>1234.95</v>
      </c>
      <c r="K225">
        <v>24653.92248062016</v>
      </c>
      <c r="L225" t="b">
        <v>0</v>
      </c>
      <c r="M225">
        <f>IF(fact_daily_prices[[#This Row],[company_id]] =$B224,$F224)</f>
        <v>1210.06</v>
      </c>
      <c r="N225" s="3">
        <f>IFERROR(IF(fact_daily_prices[[#This Row],[Prev_close]]="","",((fact_daily_prices[[#This Row],[close]]-fact_daily_prices[[#This Row],[Prev_close]] )/ fact_daily_prices[[#This Row],[Prev_close]])),0)</f>
        <v>2.0569227972166752E-2</v>
      </c>
      <c r="O225" s="1">
        <f>EOMONTH(fact_daily_prices[[#This Row],[date]],0)</f>
        <v>45808</v>
      </c>
      <c r="P225"/>
    </row>
    <row r="226" spans="1:16" x14ac:dyDescent="0.3">
      <c r="A226" s="1">
        <v>45791</v>
      </c>
      <c r="B226" t="s">
        <v>17</v>
      </c>
      <c r="C226">
        <v>1227.5899999999999</v>
      </c>
      <c r="D226">
        <v>1235.8</v>
      </c>
      <c r="E226">
        <v>1219.3800000000001</v>
      </c>
      <c r="F226">
        <v>1231.31</v>
      </c>
      <c r="G226">
        <v>28856</v>
      </c>
      <c r="H226">
        <v>134</v>
      </c>
      <c r="I226">
        <v>1</v>
      </c>
      <c r="J226">
        <v>1231.31</v>
      </c>
      <c r="K226">
        <v>24653.92248062016</v>
      </c>
      <c r="L226" t="b">
        <v>0</v>
      </c>
      <c r="M226">
        <f>IF(fact_daily_prices[[#This Row],[company_id]] =$B225,$F225)</f>
        <v>1234.95</v>
      </c>
      <c r="N226" s="3">
        <f>IFERROR(IF(fact_daily_prices[[#This Row],[Prev_close]]="","",((fact_daily_prices[[#This Row],[close]]-fact_daily_prices[[#This Row],[Prev_close]] )/ fact_daily_prices[[#This Row],[Prev_close]])),0)</f>
        <v>-2.9474877525406695E-3</v>
      </c>
      <c r="O226" s="1">
        <f>EOMONTH(fact_daily_prices[[#This Row],[date]],0)</f>
        <v>45808</v>
      </c>
      <c r="P226"/>
    </row>
    <row r="227" spans="1:16" x14ac:dyDescent="0.3">
      <c r="A227" s="1">
        <v>45792</v>
      </c>
      <c r="B227" t="s">
        <v>17</v>
      </c>
      <c r="C227">
        <v>1230.22</v>
      </c>
      <c r="D227">
        <v>1240.22</v>
      </c>
      <c r="E227">
        <v>1220.22</v>
      </c>
      <c r="F227">
        <v>1233.5899999999999</v>
      </c>
      <c r="G227">
        <v>42196</v>
      </c>
      <c r="H227">
        <v>135</v>
      </c>
      <c r="I227">
        <v>1</v>
      </c>
      <c r="J227">
        <v>1233.5899999999999</v>
      </c>
      <c r="K227">
        <v>24653.92248062016</v>
      </c>
      <c r="L227" t="b">
        <v>0</v>
      </c>
      <c r="M227">
        <f>IF(fact_daily_prices[[#This Row],[company_id]] =$B226,$F226)</f>
        <v>1231.31</v>
      </c>
      <c r="N227" s="3">
        <f>IFERROR(IF(fact_daily_prices[[#This Row],[Prev_close]]="","",((fact_daily_prices[[#This Row],[close]]-fact_daily_prices[[#This Row],[Prev_close]] )/ fact_daily_prices[[#This Row],[Prev_close]])),0)</f>
        <v>1.8516864152812638E-3</v>
      </c>
      <c r="O227" s="1">
        <f>EOMONTH(fact_daily_prices[[#This Row],[date]],0)</f>
        <v>45808</v>
      </c>
      <c r="P227"/>
    </row>
    <row r="228" spans="1:16" x14ac:dyDescent="0.3">
      <c r="A228" s="1">
        <v>45793</v>
      </c>
      <c r="B228" t="s">
        <v>17</v>
      </c>
      <c r="C228">
        <v>1249.73</v>
      </c>
      <c r="D228">
        <v>1257.47</v>
      </c>
      <c r="E228">
        <v>1241.99</v>
      </c>
      <c r="F228">
        <v>1247.43</v>
      </c>
      <c r="G228">
        <v>18685</v>
      </c>
      <c r="H228">
        <v>136</v>
      </c>
      <c r="I228">
        <v>1</v>
      </c>
      <c r="J228">
        <v>1247.43</v>
      </c>
      <c r="K228">
        <v>24653.92248062016</v>
      </c>
      <c r="L228" t="b">
        <v>0</v>
      </c>
      <c r="M228">
        <f>IF(fact_daily_prices[[#This Row],[company_id]] =$B227,$F227)</f>
        <v>1233.5899999999999</v>
      </c>
      <c r="N228" s="3">
        <f>IFERROR(IF(fact_daily_prices[[#This Row],[Prev_close]]="","",((fact_daily_prices[[#This Row],[close]]-fact_daily_prices[[#This Row],[Prev_close]] )/ fact_daily_prices[[#This Row],[Prev_close]])),0)</f>
        <v>1.1219286797072079E-2</v>
      </c>
      <c r="O228" s="1">
        <f>EOMONTH(fact_daily_prices[[#This Row],[date]],0)</f>
        <v>45808</v>
      </c>
      <c r="P228"/>
    </row>
    <row r="229" spans="1:16" x14ac:dyDescent="0.3">
      <c r="A229" s="1">
        <v>45796</v>
      </c>
      <c r="B229" t="s">
        <v>17</v>
      </c>
      <c r="C229">
        <v>1253.28</v>
      </c>
      <c r="D229">
        <v>1276.1099999999999</v>
      </c>
      <c r="E229">
        <v>1230.44</v>
      </c>
      <c r="F229">
        <v>1255.1500000000001</v>
      </c>
      <c r="G229">
        <v>42401</v>
      </c>
      <c r="H229">
        <v>139</v>
      </c>
      <c r="I229">
        <v>1</v>
      </c>
      <c r="J229">
        <v>1255.1500000000001</v>
      </c>
      <c r="K229">
        <v>24653.92248062016</v>
      </c>
      <c r="L229" t="b">
        <v>0</v>
      </c>
      <c r="M229">
        <f>IF(fact_daily_prices[[#This Row],[company_id]] =$B228,$F228)</f>
        <v>1247.43</v>
      </c>
      <c r="N229" s="3">
        <f>IFERROR(IF(fact_daily_prices[[#This Row],[Prev_close]]="","",((fact_daily_prices[[#This Row],[close]]-fact_daily_prices[[#This Row],[Prev_close]] )/ fact_daily_prices[[#This Row],[Prev_close]])),0)</f>
        <v>6.1887240165781057E-3</v>
      </c>
      <c r="O229" s="1">
        <f>EOMONTH(fact_daily_prices[[#This Row],[date]],0)</f>
        <v>45808</v>
      </c>
      <c r="P229"/>
    </row>
    <row r="230" spans="1:16" x14ac:dyDescent="0.3">
      <c r="A230" s="1">
        <v>45797</v>
      </c>
      <c r="B230" t="s">
        <v>17</v>
      </c>
      <c r="C230">
        <v>1252.42</v>
      </c>
      <c r="D230">
        <v>1272.31</v>
      </c>
      <c r="E230">
        <v>1232.52</v>
      </c>
      <c r="F230">
        <v>1249.8</v>
      </c>
      <c r="G230">
        <v>9996</v>
      </c>
      <c r="H230">
        <v>140</v>
      </c>
      <c r="I230">
        <v>1</v>
      </c>
      <c r="J230">
        <v>1249.8</v>
      </c>
      <c r="K230">
        <v>24653.92248062016</v>
      </c>
      <c r="L230" t="b">
        <v>0</v>
      </c>
      <c r="M230">
        <f>IF(fact_daily_prices[[#This Row],[company_id]] =$B229,$F229)</f>
        <v>1255.1500000000001</v>
      </c>
      <c r="N230" s="3">
        <f>IFERROR(IF(fact_daily_prices[[#This Row],[Prev_close]]="","",((fact_daily_prices[[#This Row],[close]]-fact_daily_prices[[#This Row],[Prev_close]] )/ fact_daily_prices[[#This Row],[Prev_close]])),0)</f>
        <v>-4.2624387523404663E-3</v>
      </c>
      <c r="O230" s="1">
        <f>EOMONTH(fact_daily_prices[[#This Row],[date]],0)</f>
        <v>45808</v>
      </c>
      <c r="P230"/>
    </row>
    <row r="231" spans="1:16" x14ac:dyDescent="0.3">
      <c r="A231" s="1">
        <v>45798</v>
      </c>
      <c r="B231" t="s">
        <v>17</v>
      </c>
      <c r="C231">
        <v>1253.05</v>
      </c>
      <c r="D231">
        <v>1264.8499999999999</v>
      </c>
      <c r="E231">
        <v>1241.26</v>
      </c>
      <c r="F231">
        <v>1264.3800000000001</v>
      </c>
      <c r="G231">
        <v>27665</v>
      </c>
      <c r="H231">
        <v>141</v>
      </c>
      <c r="I231">
        <v>1</v>
      </c>
      <c r="J231">
        <v>1264.3800000000001</v>
      </c>
      <c r="K231">
        <v>24653.92248062016</v>
      </c>
      <c r="L231" t="b">
        <v>0</v>
      </c>
      <c r="M231">
        <f>IF(fact_daily_prices[[#This Row],[company_id]] =$B230,$F230)</f>
        <v>1249.8</v>
      </c>
      <c r="N231" s="3">
        <f>IFERROR(IF(fact_daily_prices[[#This Row],[Prev_close]]="","",((fact_daily_prices[[#This Row],[close]]-fact_daily_prices[[#This Row],[Prev_close]] )/ fact_daily_prices[[#This Row],[Prev_close]])),0)</f>
        <v>1.1665866538646307E-2</v>
      </c>
      <c r="O231" s="1">
        <f>EOMONTH(fact_daily_prices[[#This Row],[date]],0)</f>
        <v>45808</v>
      </c>
      <c r="P231"/>
    </row>
    <row r="232" spans="1:16" x14ac:dyDescent="0.3">
      <c r="A232" s="1">
        <v>45799</v>
      </c>
      <c r="B232" t="s">
        <v>17</v>
      </c>
      <c r="C232">
        <v>1254.6600000000001</v>
      </c>
      <c r="D232">
        <v>1265.3</v>
      </c>
      <c r="E232">
        <v>1244.02</v>
      </c>
      <c r="F232">
        <v>1250.8800000000001</v>
      </c>
      <c r="G232">
        <v>40952</v>
      </c>
      <c r="H232">
        <v>142</v>
      </c>
      <c r="I232">
        <v>1</v>
      </c>
      <c r="J232">
        <v>1250.8800000000001</v>
      </c>
      <c r="K232">
        <v>24653.92248062016</v>
      </c>
      <c r="L232" t="b">
        <v>0</v>
      </c>
      <c r="M232">
        <f>IF(fact_daily_prices[[#This Row],[company_id]] =$B231,$F231)</f>
        <v>1264.3800000000001</v>
      </c>
      <c r="N232" s="3">
        <f>IFERROR(IF(fact_daily_prices[[#This Row],[Prev_close]]="","",((fact_daily_prices[[#This Row],[close]]-fact_daily_prices[[#This Row],[Prev_close]] )/ fact_daily_prices[[#This Row],[Prev_close]])),0)</f>
        <v>-1.0677169838181559E-2</v>
      </c>
      <c r="O232" s="1">
        <f>EOMONTH(fact_daily_prices[[#This Row],[date]],0)</f>
        <v>45808</v>
      </c>
      <c r="P232"/>
    </row>
    <row r="233" spans="1:16" x14ac:dyDescent="0.3">
      <c r="A233" s="1">
        <v>45800</v>
      </c>
      <c r="B233" t="s">
        <v>17</v>
      </c>
      <c r="C233">
        <v>1246.45</v>
      </c>
      <c r="D233">
        <v>1257.72</v>
      </c>
      <c r="E233">
        <v>1235.19</v>
      </c>
      <c r="F233">
        <v>1247.6099999999999</v>
      </c>
      <c r="G233">
        <v>13875</v>
      </c>
      <c r="H233">
        <v>143</v>
      </c>
      <c r="I233">
        <v>1</v>
      </c>
      <c r="J233">
        <v>1247.6099999999999</v>
      </c>
      <c r="K233">
        <v>24653.92248062016</v>
      </c>
      <c r="L233" t="b">
        <v>0</v>
      </c>
      <c r="M233">
        <f>IF(fact_daily_prices[[#This Row],[company_id]] =$B232,$F232)</f>
        <v>1250.8800000000001</v>
      </c>
      <c r="N233" s="3">
        <f>IFERROR(IF(fact_daily_prices[[#This Row],[Prev_close]]="","",((fact_daily_prices[[#This Row],[close]]-fact_daily_prices[[#This Row],[Prev_close]] )/ fact_daily_prices[[#This Row],[Prev_close]])),0)</f>
        <v>-2.6141596316195071E-3</v>
      </c>
      <c r="O233" s="1">
        <f>EOMONTH(fact_daily_prices[[#This Row],[date]],0)</f>
        <v>45808</v>
      </c>
      <c r="P233"/>
    </row>
    <row r="234" spans="1:16" x14ac:dyDescent="0.3">
      <c r="A234" s="1">
        <v>45803</v>
      </c>
      <c r="B234" t="s">
        <v>17</v>
      </c>
      <c r="C234">
        <v>1238.25</v>
      </c>
      <c r="D234">
        <v>1240.94</v>
      </c>
      <c r="E234">
        <v>1235.57</v>
      </c>
      <c r="F234">
        <v>1235.8399999999999</v>
      </c>
      <c r="G234">
        <v>41760</v>
      </c>
      <c r="H234">
        <v>146</v>
      </c>
      <c r="I234">
        <v>1</v>
      </c>
      <c r="J234">
        <v>1235.8399999999999</v>
      </c>
      <c r="K234">
        <v>24653.92248062016</v>
      </c>
      <c r="L234" t="b">
        <v>0</v>
      </c>
      <c r="M234">
        <f>IF(fact_daily_prices[[#This Row],[company_id]] =$B233,$F233)</f>
        <v>1247.6099999999999</v>
      </c>
      <c r="N234" s="3">
        <f>IFERROR(IF(fact_daily_prices[[#This Row],[Prev_close]]="","",((fact_daily_prices[[#This Row],[close]]-fact_daily_prices[[#This Row],[Prev_close]] )/ fact_daily_prices[[#This Row],[Prev_close]])),0)</f>
        <v>-9.434037880427364E-3</v>
      </c>
      <c r="O234" s="1">
        <f>EOMONTH(fact_daily_prices[[#This Row],[date]],0)</f>
        <v>45808</v>
      </c>
      <c r="P234"/>
    </row>
    <row r="235" spans="1:16" x14ac:dyDescent="0.3">
      <c r="A235" s="1">
        <v>45804</v>
      </c>
      <c r="B235" t="s">
        <v>17</v>
      </c>
      <c r="C235">
        <v>1239.3399999999999</v>
      </c>
      <c r="D235">
        <v>1251.77</v>
      </c>
      <c r="E235">
        <v>1226.9000000000001</v>
      </c>
      <c r="F235">
        <v>1245.1400000000001</v>
      </c>
      <c r="G235">
        <v>31987</v>
      </c>
      <c r="H235">
        <v>147</v>
      </c>
      <c r="I235">
        <v>1</v>
      </c>
      <c r="J235">
        <v>1245.1400000000001</v>
      </c>
      <c r="K235">
        <v>24653.92248062016</v>
      </c>
      <c r="L235" t="b">
        <v>0</v>
      </c>
      <c r="M235">
        <f>IF(fact_daily_prices[[#This Row],[company_id]] =$B234,$F234)</f>
        <v>1235.8399999999999</v>
      </c>
      <c r="N235" s="3">
        <f>IFERROR(IF(fact_daily_prices[[#This Row],[Prev_close]]="","",((fact_daily_prices[[#This Row],[close]]-fact_daily_prices[[#This Row],[Prev_close]] )/ fact_daily_prices[[#This Row],[Prev_close]])),0)</f>
        <v>7.5252459865356213E-3</v>
      </c>
      <c r="O235" s="1">
        <f>EOMONTH(fact_daily_prices[[#This Row],[date]],0)</f>
        <v>45808</v>
      </c>
      <c r="P235"/>
    </row>
    <row r="236" spans="1:16" x14ac:dyDescent="0.3">
      <c r="A236" s="1">
        <v>45805</v>
      </c>
      <c r="B236" t="s">
        <v>17</v>
      </c>
      <c r="C236">
        <v>1266</v>
      </c>
      <c r="D236">
        <v>1280.25</v>
      </c>
      <c r="E236">
        <v>1251.74</v>
      </c>
      <c r="F236">
        <v>1264.24</v>
      </c>
      <c r="G236">
        <v>28529</v>
      </c>
      <c r="H236">
        <v>148</v>
      </c>
      <c r="I236">
        <v>1</v>
      </c>
      <c r="J236">
        <v>1264.24</v>
      </c>
      <c r="K236">
        <v>24653.92248062016</v>
      </c>
      <c r="L236" t="b">
        <v>0</v>
      </c>
      <c r="M236">
        <f>IF(fact_daily_prices[[#This Row],[company_id]] =$B235,$F235)</f>
        <v>1245.1400000000001</v>
      </c>
      <c r="N236" s="3">
        <f>IFERROR(IF(fact_daily_prices[[#This Row],[Prev_close]]="","",((fact_daily_prices[[#This Row],[close]]-fact_daily_prices[[#This Row],[Prev_close]] )/ fact_daily_prices[[#This Row],[Prev_close]])),0)</f>
        <v>1.5339640522350826E-2</v>
      </c>
      <c r="O236" s="1">
        <f>EOMONTH(fact_daily_prices[[#This Row],[date]],0)</f>
        <v>45808</v>
      </c>
      <c r="P236"/>
    </row>
    <row r="237" spans="1:16" x14ac:dyDescent="0.3">
      <c r="A237" s="1">
        <v>45806</v>
      </c>
      <c r="B237" t="s">
        <v>17</v>
      </c>
      <c r="C237">
        <v>1274.3900000000001</v>
      </c>
      <c r="D237">
        <v>1291.3</v>
      </c>
      <c r="E237">
        <v>1257.48</v>
      </c>
      <c r="F237">
        <v>1268.1099999999999</v>
      </c>
      <c r="G237">
        <v>25027</v>
      </c>
      <c r="H237">
        <v>149</v>
      </c>
      <c r="I237">
        <v>1</v>
      </c>
      <c r="J237">
        <v>1268.1099999999999</v>
      </c>
      <c r="K237">
        <v>24653.92248062016</v>
      </c>
      <c r="L237" t="b">
        <v>0</v>
      </c>
      <c r="M237">
        <f>IF(fact_daily_prices[[#This Row],[company_id]] =$B236,$F236)</f>
        <v>1264.24</v>
      </c>
      <c r="N237" s="3">
        <f>IFERROR(IF(fact_daily_prices[[#This Row],[Prev_close]]="","",((fact_daily_prices[[#This Row],[close]]-fact_daily_prices[[#This Row],[Prev_close]] )/ fact_daily_prices[[#This Row],[Prev_close]])),0)</f>
        <v>3.0611276339934592E-3</v>
      </c>
      <c r="O237" s="1">
        <f>EOMONTH(fact_daily_prices[[#This Row],[date]],0)</f>
        <v>45808</v>
      </c>
      <c r="P237"/>
    </row>
    <row r="238" spans="1:16" x14ac:dyDescent="0.3">
      <c r="A238" s="1">
        <v>45807</v>
      </c>
      <c r="B238" t="s">
        <v>17</v>
      </c>
      <c r="C238">
        <v>1274.04</v>
      </c>
      <c r="D238">
        <v>1289.19</v>
      </c>
      <c r="E238">
        <v>1258.8900000000001</v>
      </c>
      <c r="F238">
        <v>1269.6099999999999</v>
      </c>
      <c r="G238">
        <v>21609</v>
      </c>
      <c r="H238">
        <v>150</v>
      </c>
      <c r="I238">
        <v>1</v>
      </c>
      <c r="J238">
        <v>1269.6099999999999</v>
      </c>
      <c r="K238">
        <v>24653.92248062016</v>
      </c>
      <c r="L238" t="b">
        <v>0</v>
      </c>
      <c r="M238">
        <f>IF(fact_daily_prices[[#This Row],[company_id]] =$B237,$F237)</f>
        <v>1268.1099999999999</v>
      </c>
      <c r="N238" s="3">
        <f>IFERROR(IF(fact_daily_prices[[#This Row],[Prev_close]]="","",((fact_daily_prices[[#This Row],[close]]-fact_daily_prices[[#This Row],[Prev_close]] )/ fact_daily_prices[[#This Row],[Prev_close]])),0)</f>
        <v>1.182862685413726E-3</v>
      </c>
      <c r="O238" s="1">
        <f>EOMONTH(fact_daily_prices[[#This Row],[date]],0)</f>
        <v>45808</v>
      </c>
      <c r="P238"/>
    </row>
    <row r="239" spans="1:16" x14ac:dyDescent="0.3">
      <c r="A239" s="1">
        <v>45810</v>
      </c>
      <c r="B239" t="s">
        <v>17</v>
      </c>
      <c r="C239">
        <v>1248.81</v>
      </c>
      <c r="D239">
        <v>1260.17</v>
      </c>
      <c r="E239">
        <v>1237.45</v>
      </c>
      <c r="F239">
        <v>1255.99</v>
      </c>
      <c r="G239">
        <v>20250</v>
      </c>
      <c r="H239">
        <v>153</v>
      </c>
      <c r="I239">
        <v>1</v>
      </c>
      <c r="J239">
        <v>1255.99</v>
      </c>
      <c r="K239">
        <v>24653.92248062016</v>
      </c>
      <c r="L239" t="b">
        <v>0</v>
      </c>
      <c r="M239">
        <f>IF(fact_daily_prices[[#This Row],[company_id]] =$B238,$F238)</f>
        <v>1269.6099999999999</v>
      </c>
      <c r="N239" s="3">
        <f>IFERROR(IF(fact_daily_prices[[#This Row],[Prev_close]]="","",((fact_daily_prices[[#This Row],[close]]-fact_daily_prices[[#This Row],[Prev_close]] )/ fact_daily_prices[[#This Row],[Prev_close]])),0)</f>
        <v>-1.0727703783051403E-2</v>
      </c>
      <c r="O239" s="1">
        <f>EOMONTH(fact_daily_prices[[#This Row],[date]],0)</f>
        <v>45838</v>
      </c>
      <c r="P239"/>
    </row>
    <row r="240" spans="1:16" x14ac:dyDescent="0.3">
      <c r="A240" s="1">
        <v>45811</v>
      </c>
      <c r="B240" t="s">
        <v>17</v>
      </c>
      <c r="C240">
        <v>1236.74</v>
      </c>
      <c r="D240">
        <v>1247.47</v>
      </c>
      <c r="E240">
        <v>1226.02</v>
      </c>
      <c r="F240">
        <v>1245.22</v>
      </c>
      <c r="G240">
        <v>25063</v>
      </c>
      <c r="H240">
        <v>154</v>
      </c>
      <c r="I240">
        <v>1</v>
      </c>
      <c r="J240">
        <v>1245.22</v>
      </c>
      <c r="K240">
        <v>24653.92248062016</v>
      </c>
      <c r="L240" t="b">
        <v>0</v>
      </c>
      <c r="M240">
        <f>IF(fact_daily_prices[[#This Row],[company_id]] =$B239,$F239)</f>
        <v>1255.99</v>
      </c>
      <c r="N240" s="3">
        <f>IFERROR(IF(fact_daily_prices[[#This Row],[Prev_close]]="","",((fact_daily_prices[[#This Row],[close]]-fact_daily_prices[[#This Row],[Prev_close]] )/ fact_daily_prices[[#This Row],[Prev_close]])),0)</f>
        <v>-8.5749090358999535E-3</v>
      </c>
      <c r="O240" s="1">
        <f>EOMONTH(fact_daily_prices[[#This Row],[date]],0)</f>
        <v>45838</v>
      </c>
      <c r="P240"/>
    </row>
    <row r="241" spans="1:16" x14ac:dyDescent="0.3">
      <c r="A241" s="1">
        <v>45812</v>
      </c>
      <c r="B241" t="s">
        <v>17</v>
      </c>
      <c r="C241">
        <v>1229.31</v>
      </c>
      <c r="D241">
        <v>1249.4000000000001</v>
      </c>
      <c r="E241">
        <v>1209.23</v>
      </c>
      <c r="F241">
        <v>1226.93</v>
      </c>
      <c r="G241">
        <v>32463</v>
      </c>
      <c r="H241">
        <v>155</v>
      </c>
      <c r="I241">
        <v>1</v>
      </c>
      <c r="J241">
        <v>1226.93</v>
      </c>
      <c r="K241">
        <v>24653.92248062016</v>
      </c>
      <c r="L241" t="b">
        <v>0</v>
      </c>
      <c r="M241">
        <f>IF(fact_daily_prices[[#This Row],[company_id]] =$B240,$F240)</f>
        <v>1245.22</v>
      </c>
      <c r="N241" s="3">
        <f>IFERROR(IF(fact_daily_prices[[#This Row],[Prev_close]]="","",((fact_daily_prices[[#This Row],[close]]-fact_daily_prices[[#This Row],[Prev_close]] )/ fact_daily_prices[[#This Row],[Prev_close]])),0)</f>
        <v>-1.4688167552721577E-2</v>
      </c>
      <c r="O241" s="1">
        <f>EOMONTH(fact_daily_prices[[#This Row],[date]],0)</f>
        <v>45838</v>
      </c>
      <c r="P241"/>
    </row>
    <row r="242" spans="1:16" x14ac:dyDescent="0.3">
      <c r="A242" s="1">
        <v>45813</v>
      </c>
      <c r="B242" t="s">
        <v>17</v>
      </c>
      <c r="C242">
        <v>1195.0999999999999</v>
      </c>
      <c r="D242">
        <v>1207.55</v>
      </c>
      <c r="E242">
        <v>1182.6600000000001</v>
      </c>
      <c r="F242">
        <v>1194.03</v>
      </c>
      <c r="G242">
        <v>24150</v>
      </c>
      <c r="H242">
        <v>156</v>
      </c>
      <c r="I242">
        <v>1</v>
      </c>
      <c r="J242">
        <v>1194.03</v>
      </c>
      <c r="K242">
        <v>24653.92248062016</v>
      </c>
      <c r="L242" t="b">
        <v>0</v>
      </c>
      <c r="M242">
        <f>IF(fact_daily_prices[[#This Row],[company_id]] =$B241,$F241)</f>
        <v>1226.93</v>
      </c>
      <c r="N242" s="3">
        <f>IFERROR(IF(fact_daily_prices[[#This Row],[Prev_close]]="","",((fact_daily_prices[[#This Row],[close]]-fact_daily_prices[[#This Row],[Prev_close]] )/ fact_daily_prices[[#This Row],[Prev_close]])),0)</f>
        <v>-2.6814895715322057E-2</v>
      </c>
      <c r="O242" s="1">
        <f>EOMONTH(fact_daily_prices[[#This Row],[date]],0)</f>
        <v>45838</v>
      </c>
      <c r="P242"/>
    </row>
    <row r="243" spans="1:16" x14ac:dyDescent="0.3">
      <c r="A243" s="1">
        <v>45814</v>
      </c>
      <c r="B243" t="s">
        <v>17</v>
      </c>
      <c r="C243">
        <v>1198.17</v>
      </c>
      <c r="D243">
        <v>1211.1199999999999</v>
      </c>
      <c r="E243">
        <v>1185.23</v>
      </c>
      <c r="F243">
        <v>1188.44</v>
      </c>
      <c r="G243">
        <v>24863</v>
      </c>
      <c r="H243">
        <v>157</v>
      </c>
      <c r="I243">
        <v>1</v>
      </c>
      <c r="J243">
        <v>1188.44</v>
      </c>
      <c r="K243">
        <v>24653.92248062016</v>
      </c>
      <c r="L243" t="b">
        <v>0</v>
      </c>
      <c r="M243">
        <f>IF(fact_daily_prices[[#This Row],[company_id]] =$B242,$F242)</f>
        <v>1194.03</v>
      </c>
      <c r="N243" s="3">
        <f>IFERROR(IF(fact_daily_prices[[#This Row],[Prev_close]]="","",((fact_daily_prices[[#This Row],[close]]-fact_daily_prices[[#This Row],[Prev_close]] )/ fact_daily_prices[[#This Row],[Prev_close]])),0)</f>
        <v>-4.6816244147968797E-3</v>
      </c>
      <c r="O243" s="1">
        <f>EOMONTH(fact_daily_prices[[#This Row],[date]],0)</f>
        <v>45838</v>
      </c>
      <c r="P243"/>
    </row>
    <row r="244" spans="1:16" x14ac:dyDescent="0.3">
      <c r="A244" s="1">
        <v>45817</v>
      </c>
      <c r="B244" t="s">
        <v>17</v>
      </c>
      <c r="C244">
        <v>1186.44</v>
      </c>
      <c r="D244">
        <v>1189.3599999999999</v>
      </c>
      <c r="E244">
        <v>1183.53</v>
      </c>
      <c r="F244">
        <v>1184.27</v>
      </c>
      <c r="G244">
        <v>49275</v>
      </c>
      <c r="H244">
        <v>160</v>
      </c>
      <c r="I244">
        <v>1</v>
      </c>
      <c r="J244">
        <v>1184.27</v>
      </c>
      <c r="K244">
        <v>24653.92248062016</v>
      </c>
      <c r="L244" t="b">
        <v>0</v>
      </c>
      <c r="M244">
        <f>IF(fact_daily_prices[[#This Row],[company_id]] =$B243,$F243)</f>
        <v>1188.44</v>
      </c>
      <c r="N244" s="3">
        <f>IFERROR(IF(fact_daily_prices[[#This Row],[Prev_close]]="","",((fact_daily_prices[[#This Row],[close]]-fact_daily_prices[[#This Row],[Prev_close]] )/ fact_daily_prices[[#This Row],[Prev_close]])),0)</f>
        <v>-3.5088014540069945E-3</v>
      </c>
      <c r="O244" s="1">
        <f>EOMONTH(fact_daily_prices[[#This Row],[date]],0)</f>
        <v>45838</v>
      </c>
      <c r="P244"/>
    </row>
    <row r="245" spans="1:16" x14ac:dyDescent="0.3">
      <c r="A245" s="1">
        <v>45818</v>
      </c>
      <c r="B245" t="s">
        <v>17</v>
      </c>
      <c r="C245">
        <v>1209.1500000000001</v>
      </c>
      <c r="D245">
        <v>1221.3699999999999</v>
      </c>
      <c r="E245">
        <v>1196.93</v>
      </c>
      <c r="F245">
        <v>1217.42</v>
      </c>
      <c r="G245">
        <v>13112</v>
      </c>
      <c r="H245">
        <v>161</v>
      </c>
      <c r="I245">
        <v>1</v>
      </c>
      <c r="J245">
        <v>1217.42</v>
      </c>
      <c r="K245">
        <v>24653.92248062016</v>
      </c>
      <c r="L245" t="b">
        <v>0</v>
      </c>
      <c r="M245">
        <f>IF(fact_daily_prices[[#This Row],[company_id]] =$B244,$F244)</f>
        <v>1184.27</v>
      </c>
      <c r="N245" s="3">
        <f>IFERROR(IF(fact_daily_prices[[#This Row],[Prev_close]]="","",((fact_daily_prices[[#This Row],[close]]-fact_daily_prices[[#This Row],[Prev_close]] )/ fact_daily_prices[[#This Row],[Prev_close]])),0)</f>
        <v>2.7991927516529246E-2</v>
      </c>
      <c r="O245" s="1">
        <f>EOMONTH(fact_daily_prices[[#This Row],[date]],0)</f>
        <v>45838</v>
      </c>
      <c r="P245"/>
    </row>
    <row r="246" spans="1:16" x14ac:dyDescent="0.3">
      <c r="A246" s="1">
        <v>45819</v>
      </c>
      <c r="B246" t="s">
        <v>17</v>
      </c>
      <c r="C246">
        <v>1240.68</v>
      </c>
      <c r="D246">
        <v>1254.26</v>
      </c>
      <c r="E246">
        <v>1227.0999999999999</v>
      </c>
      <c r="F246">
        <v>1241.93</v>
      </c>
      <c r="G246">
        <v>1481</v>
      </c>
      <c r="H246">
        <v>162</v>
      </c>
      <c r="I246">
        <v>1</v>
      </c>
      <c r="J246">
        <v>1241.93</v>
      </c>
      <c r="K246">
        <v>24653.92248062016</v>
      </c>
      <c r="L246" t="b">
        <v>1</v>
      </c>
      <c r="M246">
        <f>IF(fact_daily_prices[[#This Row],[company_id]] =$B245,$F245)</f>
        <v>1217.42</v>
      </c>
      <c r="N246" s="3">
        <f>IFERROR(IF(fact_daily_prices[[#This Row],[Prev_close]]="","",((fact_daily_prices[[#This Row],[close]]-fact_daily_prices[[#This Row],[Prev_close]] )/ fact_daily_prices[[#This Row],[Prev_close]])),0)</f>
        <v>2.0132739728277824E-2</v>
      </c>
      <c r="O246" s="1">
        <f>EOMONTH(fact_daily_prices[[#This Row],[date]],0)</f>
        <v>45838</v>
      </c>
      <c r="P246"/>
    </row>
    <row r="247" spans="1:16" x14ac:dyDescent="0.3">
      <c r="A247" s="1">
        <v>45820</v>
      </c>
      <c r="B247" t="s">
        <v>17</v>
      </c>
      <c r="C247">
        <v>1252.82</v>
      </c>
      <c r="D247">
        <v>1266.55</v>
      </c>
      <c r="E247">
        <v>1239.0899999999999</v>
      </c>
      <c r="F247">
        <v>1250.95</v>
      </c>
      <c r="G247">
        <v>35888</v>
      </c>
      <c r="H247">
        <v>163</v>
      </c>
      <c r="I247">
        <v>1</v>
      </c>
      <c r="J247">
        <v>1250.95</v>
      </c>
      <c r="K247">
        <v>24653.92248062016</v>
      </c>
      <c r="L247" t="b">
        <v>0</v>
      </c>
      <c r="M247">
        <f>IF(fact_daily_prices[[#This Row],[company_id]] =$B246,$F246)</f>
        <v>1241.93</v>
      </c>
      <c r="N247" s="3">
        <f>IFERROR(IF(fact_daily_prices[[#This Row],[Prev_close]]="","",((fact_daily_prices[[#This Row],[close]]-fact_daily_prices[[#This Row],[Prev_close]] )/ fact_daily_prices[[#This Row],[Prev_close]])),0)</f>
        <v>7.2628892127575475E-3</v>
      </c>
      <c r="O247" s="1">
        <f>EOMONTH(fact_daily_prices[[#This Row],[date]],0)</f>
        <v>45838</v>
      </c>
      <c r="P247"/>
    </row>
    <row r="248" spans="1:16" x14ac:dyDescent="0.3">
      <c r="A248" s="1">
        <v>45821</v>
      </c>
      <c r="B248" t="s">
        <v>17</v>
      </c>
      <c r="C248">
        <v>1276.1500000000001</v>
      </c>
      <c r="D248">
        <v>1286.47</v>
      </c>
      <c r="E248">
        <v>1265.8399999999999</v>
      </c>
      <c r="F248">
        <v>1284.54</v>
      </c>
      <c r="G248">
        <v>35008</v>
      </c>
      <c r="H248">
        <v>164</v>
      </c>
      <c r="I248">
        <v>1</v>
      </c>
      <c r="J248">
        <v>1284.54</v>
      </c>
      <c r="K248">
        <v>24653.92248062016</v>
      </c>
      <c r="L248" t="b">
        <v>0</v>
      </c>
      <c r="M248">
        <f>IF(fact_daily_prices[[#This Row],[company_id]] =$B247,$F247)</f>
        <v>1250.95</v>
      </c>
      <c r="N248" s="3">
        <f>IFERROR(IF(fact_daily_prices[[#This Row],[Prev_close]]="","",((fact_daily_prices[[#This Row],[close]]-fact_daily_prices[[#This Row],[Prev_close]] )/ fact_daily_prices[[#This Row],[Prev_close]])),0)</f>
        <v>2.685159278947993E-2</v>
      </c>
      <c r="O248" s="1">
        <f>EOMONTH(fact_daily_prices[[#This Row],[date]],0)</f>
        <v>45838</v>
      </c>
      <c r="P248"/>
    </row>
    <row r="249" spans="1:16" x14ac:dyDescent="0.3">
      <c r="A249" s="1">
        <v>45824</v>
      </c>
      <c r="B249" t="s">
        <v>17</v>
      </c>
      <c r="C249">
        <v>1308.96</v>
      </c>
      <c r="D249">
        <v>1326</v>
      </c>
      <c r="E249">
        <v>1291.92</v>
      </c>
      <c r="F249">
        <v>1307.56</v>
      </c>
      <c r="G249">
        <v>46080</v>
      </c>
      <c r="H249">
        <v>167</v>
      </c>
      <c r="I249">
        <v>1</v>
      </c>
      <c r="J249">
        <v>1307.56</v>
      </c>
      <c r="K249">
        <v>24653.92248062016</v>
      </c>
      <c r="L249" t="b">
        <v>0</v>
      </c>
      <c r="M249">
        <f>IF(fact_daily_prices[[#This Row],[company_id]] =$B248,$F248)</f>
        <v>1284.54</v>
      </c>
      <c r="N249" s="3">
        <f>IFERROR(IF(fact_daily_prices[[#This Row],[Prev_close]]="","",((fact_daily_prices[[#This Row],[close]]-fact_daily_prices[[#This Row],[Prev_close]] )/ fact_daily_prices[[#This Row],[Prev_close]])),0)</f>
        <v>1.7920812119513588E-2</v>
      </c>
      <c r="O249" s="1">
        <f>EOMONTH(fact_daily_prices[[#This Row],[date]],0)</f>
        <v>45838</v>
      </c>
      <c r="P249"/>
    </row>
    <row r="250" spans="1:16" x14ac:dyDescent="0.3">
      <c r="A250" s="1">
        <v>45825</v>
      </c>
      <c r="B250" t="s">
        <v>17</v>
      </c>
      <c r="C250">
        <v>1267.9100000000001</v>
      </c>
      <c r="D250">
        <v>1281.49</v>
      </c>
      <c r="E250">
        <v>1254.32</v>
      </c>
      <c r="F250">
        <v>1275.21</v>
      </c>
      <c r="G250">
        <v>35020</v>
      </c>
      <c r="H250">
        <v>168</v>
      </c>
      <c r="I250">
        <v>1</v>
      </c>
      <c r="J250">
        <v>1275.21</v>
      </c>
      <c r="K250">
        <v>24653.92248062016</v>
      </c>
      <c r="L250" t="b">
        <v>0</v>
      </c>
      <c r="M250">
        <f>IF(fact_daily_prices[[#This Row],[company_id]] =$B249,$F249)</f>
        <v>1307.56</v>
      </c>
      <c r="N250" s="3">
        <f>IFERROR(IF(fact_daily_prices[[#This Row],[Prev_close]]="","",((fact_daily_prices[[#This Row],[close]]-fact_daily_prices[[#This Row],[Prev_close]] )/ fact_daily_prices[[#This Row],[Prev_close]])),0)</f>
        <v>-2.4740738474716199E-2</v>
      </c>
      <c r="O250" s="1">
        <f>EOMONTH(fact_daily_prices[[#This Row],[date]],0)</f>
        <v>45838</v>
      </c>
      <c r="P250"/>
    </row>
    <row r="251" spans="1:16" x14ac:dyDescent="0.3">
      <c r="A251" s="1">
        <v>45826</v>
      </c>
      <c r="B251" t="s">
        <v>17</v>
      </c>
      <c r="C251">
        <v>1280.3</v>
      </c>
      <c r="D251">
        <v>1292.8399999999999</v>
      </c>
      <c r="E251">
        <v>1267.76</v>
      </c>
      <c r="F251">
        <v>1292.78</v>
      </c>
      <c r="G251">
        <v>21581</v>
      </c>
      <c r="H251">
        <v>169</v>
      </c>
      <c r="I251">
        <v>1</v>
      </c>
      <c r="J251">
        <v>1292.78</v>
      </c>
      <c r="K251">
        <v>24653.92248062016</v>
      </c>
      <c r="L251" t="b">
        <v>0</v>
      </c>
      <c r="M251">
        <f>IF(fact_daily_prices[[#This Row],[company_id]] =$B250,$F250)</f>
        <v>1275.21</v>
      </c>
      <c r="N251" s="3">
        <f>IFERROR(IF(fact_daily_prices[[#This Row],[Prev_close]]="","",((fact_daily_prices[[#This Row],[close]]-fact_daily_prices[[#This Row],[Prev_close]] )/ fact_daily_prices[[#This Row],[Prev_close]])),0)</f>
        <v>1.3778122818986627E-2</v>
      </c>
      <c r="O251" s="1">
        <f>EOMONTH(fact_daily_prices[[#This Row],[date]],0)</f>
        <v>45838</v>
      </c>
      <c r="P251"/>
    </row>
    <row r="252" spans="1:16" x14ac:dyDescent="0.3">
      <c r="A252" s="1">
        <v>45827</v>
      </c>
      <c r="B252" t="s">
        <v>17</v>
      </c>
      <c r="C252">
        <v>1307.72</v>
      </c>
      <c r="D252">
        <v>1320.14</v>
      </c>
      <c r="E252">
        <v>1295.31</v>
      </c>
      <c r="F252">
        <v>1304.73</v>
      </c>
      <c r="G252">
        <v>5090</v>
      </c>
      <c r="H252">
        <v>170</v>
      </c>
      <c r="I252">
        <v>1</v>
      </c>
      <c r="J252">
        <v>1304.73</v>
      </c>
      <c r="K252">
        <v>24653.92248062016</v>
      </c>
      <c r="L252" t="b">
        <v>0</v>
      </c>
      <c r="M252">
        <f>IF(fact_daily_prices[[#This Row],[company_id]] =$B251,$F251)</f>
        <v>1292.78</v>
      </c>
      <c r="N252" s="3">
        <f>IFERROR(IF(fact_daily_prices[[#This Row],[Prev_close]]="","",((fact_daily_prices[[#This Row],[close]]-fact_daily_prices[[#This Row],[Prev_close]] )/ fact_daily_prices[[#This Row],[Prev_close]])),0)</f>
        <v>9.2436454771887295E-3</v>
      </c>
      <c r="O252" s="1">
        <f>EOMONTH(fact_daily_prices[[#This Row],[date]],0)</f>
        <v>45838</v>
      </c>
      <c r="P252"/>
    </row>
    <row r="253" spans="1:16" x14ac:dyDescent="0.3">
      <c r="A253" s="1">
        <v>45828</v>
      </c>
      <c r="B253" t="s">
        <v>17</v>
      </c>
      <c r="C253">
        <v>1302.53</v>
      </c>
      <c r="D253">
        <v>1325.32</v>
      </c>
      <c r="E253">
        <v>1279.75</v>
      </c>
      <c r="F253">
        <v>1300.29</v>
      </c>
      <c r="G253">
        <v>37408</v>
      </c>
      <c r="H253">
        <v>171</v>
      </c>
      <c r="I253">
        <v>1</v>
      </c>
      <c r="J253">
        <v>1300.29</v>
      </c>
      <c r="K253">
        <v>24653.92248062016</v>
      </c>
      <c r="L253" t="b">
        <v>0</v>
      </c>
      <c r="M253">
        <f>IF(fact_daily_prices[[#This Row],[company_id]] =$B252,$F252)</f>
        <v>1304.73</v>
      </c>
      <c r="N253" s="3">
        <f>IFERROR(IF(fact_daily_prices[[#This Row],[Prev_close]]="","",((fact_daily_prices[[#This Row],[close]]-fact_daily_prices[[#This Row],[Prev_close]] )/ fact_daily_prices[[#This Row],[Prev_close]])),0)</f>
        <v>-3.4030029201444394E-3</v>
      </c>
      <c r="O253" s="1">
        <f>EOMONTH(fact_daily_prices[[#This Row],[date]],0)</f>
        <v>45838</v>
      </c>
      <c r="P253"/>
    </row>
    <row r="254" spans="1:16" x14ac:dyDescent="0.3">
      <c r="A254" s="1">
        <v>45831</v>
      </c>
      <c r="B254" t="s">
        <v>17</v>
      </c>
      <c r="C254">
        <v>1280.95</v>
      </c>
      <c r="D254">
        <v>1289.02</v>
      </c>
      <c r="E254">
        <v>1272.8900000000001</v>
      </c>
      <c r="F254">
        <v>1277.6199999999999</v>
      </c>
      <c r="G254">
        <v>2341</v>
      </c>
      <c r="H254">
        <v>174</v>
      </c>
      <c r="I254">
        <v>1</v>
      </c>
      <c r="J254">
        <v>1277.6199999999999</v>
      </c>
      <c r="K254">
        <v>24653.92248062016</v>
      </c>
      <c r="L254" t="b">
        <v>1</v>
      </c>
      <c r="M254">
        <f>IF(fact_daily_prices[[#This Row],[company_id]] =$B253,$F253)</f>
        <v>1300.29</v>
      </c>
      <c r="N254" s="3">
        <f>IFERROR(IF(fact_daily_prices[[#This Row],[Prev_close]]="","",((fact_daily_prices[[#This Row],[close]]-fact_daily_prices[[#This Row],[Prev_close]] )/ fact_daily_prices[[#This Row],[Prev_close]])),0)</f>
        <v>-1.7434572287720489E-2</v>
      </c>
      <c r="O254" s="1">
        <f>EOMONTH(fact_daily_prices[[#This Row],[date]],0)</f>
        <v>45838</v>
      </c>
      <c r="P254"/>
    </row>
    <row r="255" spans="1:16" x14ac:dyDescent="0.3">
      <c r="A255" s="1">
        <v>45832</v>
      </c>
      <c r="B255" t="s">
        <v>17</v>
      </c>
      <c r="C255">
        <v>1290.1199999999999</v>
      </c>
      <c r="D255">
        <v>1312.22</v>
      </c>
      <c r="E255">
        <v>1268.02</v>
      </c>
      <c r="F255">
        <v>1287.55</v>
      </c>
      <c r="G255">
        <v>13254</v>
      </c>
      <c r="H255">
        <v>175</v>
      </c>
      <c r="I255">
        <v>1</v>
      </c>
      <c r="J255">
        <v>1287.55</v>
      </c>
      <c r="K255">
        <v>24653.92248062016</v>
      </c>
      <c r="L255" t="b">
        <v>0</v>
      </c>
      <c r="M255">
        <f>IF(fact_daily_prices[[#This Row],[company_id]] =$B254,$F254)</f>
        <v>1277.6199999999999</v>
      </c>
      <c r="N255" s="3">
        <f>IFERROR(IF(fact_daily_prices[[#This Row],[Prev_close]]="","",((fact_daily_prices[[#This Row],[close]]-fact_daily_prices[[#This Row],[Prev_close]] )/ fact_daily_prices[[#This Row],[Prev_close]])),0)</f>
        <v>7.7722640534744793E-3</v>
      </c>
      <c r="O255" s="1">
        <f>EOMONTH(fact_daily_prices[[#This Row],[date]],0)</f>
        <v>45838</v>
      </c>
      <c r="P255"/>
    </row>
    <row r="256" spans="1:16" x14ac:dyDescent="0.3">
      <c r="A256" s="1">
        <v>45833</v>
      </c>
      <c r="B256" t="s">
        <v>17</v>
      </c>
      <c r="C256">
        <v>1256.4100000000001</v>
      </c>
      <c r="D256">
        <v>1274.79</v>
      </c>
      <c r="E256">
        <v>1238.03</v>
      </c>
      <c r="F256">
        <v>1254.56</v>
      </c>
      <c r="G256">
        <v>3421</v>
      </c>
      <c r="H256">
        <v>176</v>
      </c>
      <c r="I256">
        <v>1</v>
      </c>
      <c r="J256">
        <v>1254.56</v>
      </c>
      <c r="K256">
        <v>24653.92248062016</v>
      </c>
      <c r="L256" t="b">
        <v>0</v>
      </c>
      <c r="M256">
        <f>IF(fact_daily_prices[[#This Row],[company_id]] =$B255,$F255)</f>
        <v>1287.55</v>
      </c>
      <c r="N256" s="3">
        <f>IFERROR(IF(fact_daily_prices[[#This Row],[Prev_close]]="","",((fact_daily_prices[[#This Row],[close]]-fact_daily_prices[[#This Row],[Prev_close]] )/ fact_daily_prices[[#This Row],[Prev_close]])),0)</f>
        <v>-2.562230592986681E-2</v>
      </c>
      <c r="O256" s="1">
        <f>EOMONTH(fact_daily_prices[[#This Row],[date]],0)</f>
        <v>45838</v>
      </c>
      <c r="P256"/>
    </row>
    <row r="257" spans="1:16" x14ac:dyDescent="0.3">
      <c r="A257" s="1">
        <v>45834</v>
      </c>
      <c r="B257" t="s">
        <v>17</v>
      </c>
      <c r="C257">
        <v>1250.21</v>
      </c>
      <c r="D257">
        <v>1270.5</v>
      </c>
      <c r="E257">
        <v>1229.9100000000001</v>
      </c>
      <c r="F257">
        <v>1254.52</v>
      </c>
      <c r="G257">
        <v>12918</v>
      </c>
      <c r="H257">
        <v>177</v>
      </c>
      <c r="I257">
        <v>1</v>
      </c>
      <c r="J257">
        <v>1254.52</v>
      </c>
      <c r="K257">
        <v>24653.92248062016</v>
      </c>
      <c r="L257" t="b">
        <v>0</v>
      </c>
      <c r="M257">
        <f>IF(fact_daily_prices[[#This Row],[company_id]] =$B256,$F256)</f>
        <v>1254.56</v>
      </c>
      <c r="N257" s="3">
        <f>IFERROR(IF(fact_daily_prices[[#This Row],[Prev_close]]="","",((fact_daily_prices[[#This Row],[close]]-fact_daily_prices[[#This Row],[Prev_close]] )/ fact_daily_prices[[#This Row],[Prev_close]])),0)</f>
        <v>-3.188368830503413E-5</v>
      </c>
      <c r="O257" s="1">
        <f>EOMONTH(fact_daily_prices[[#This Row],[date]],0)</f>
        <v>45838</v>
      </c>
      <c r="P257"/>
    </row>
    <row r="258" spans="1:16" x14ac:dyDescent="0.3">
      <c r="A258" s="1">
        <v>45835</v>
      </c>
      <c r="B258" t="s">
        <v>17</v>
      </c>
      <c r="C258">
        <v>1253.0899999999999</v>
      </c>
      <c r="D258">
        <v>1262.3599999999999</v>
      </c>
      <c r="E258">
        <v>1243.81</v>
      </c>
      <c r="F258">
        <v>1245.0999999999999</v>
      </c>
      <c r="G258">
        <v>47617</v>
      </c>
      <c r="H258">
        <v>178</v>
      </c>
      <c r="I258">
        <v>1</v>
      </c>
      <c r="J258">
        <v>1245.0999999999999</v>
      </c>
      <c r="K258">
        <v>24653.92248062016</v>
      </c>
      <c r="L258" t="b">
        <v>0</v>
      </c>
      <c r="M258">
        <f>IF(fact_daily_prices[[#This Row],[company_id]] =$B257,$F257)</f>
        <v>1254.52</v>
      </c>
      <c r="N258" s="3">
        <f>IFERROR(IF(fact_daily_prices[[#This Row],[Prev_close]]="","",((fact_daily_prices[[#This Row],[close]]-fact_daily_prices[[#This Row],[Prev_close]] )/ fact_daily_prices[[#This Row],[Prev_close]])),0)</f>
        <v>-7.5088480056117665E-3</v>
      </c>
      <c r="O258" s="1">
        <f>EOMONTH(fact_daily_prices[[#This Row],[date]],0)</f>
        <v>45838</v>
      </c>
      <c r="P258"/>
    </row>
    <row r="259" spans="1:16" x14ac:dyDescent="0.3">
      <c r="A259" s="1">
        <v>45838</v>
      </c>
      <c r="B259" t="s">
        <v>17</v>
      </c>
      <c r="C259">
        <v>1217.6300000000001</v>
      </c>
      <c r="D259">
        <v>1226.76</v>
      </c>
      <c r="E259">
        <v>1208.5</v>
      </c>
      <c r="F259">
        <v>1225.8</v>
      </c>
      <c r="G259">
        <v>5806</v>
      </c>
      <c r="H259">
        <v>181</v>
      </c>
      <c r="I259">
        <v>1</v>
      </c>
      <c r="J259">
        <v>1225.8</v>
      </c>
      <c r="K259">
        <v>24653.92248062016</v>
      </c>
      <c r="L259" t="b">
        <v>0</v>
      </c>
      <c r="M259">
        <f>IF(fact_daily_prices[[#This Row],[company_id]] =$B258,$F258)</f>
        <v>1245.0999999999999</v>
      </c>
      <c r="N259" s="3">
        <f>IFERROR(IF(fact_daily_prices[[#This Row],[Prev_close]]="","",((fact_daily_prices[[#This Row],[close]]-fact_daily_prices[[#This Row],[Prev_close]] )/ fact_daily_prices[[#This Row],[Prev_close]])),0)</f>
        <v>-1.5500762990924389E-2</v>
      </c>
      <c r="O259" s="1">
        <f>EOMONTH(fact_daily_prices[[#This Row],[date]],0)</f>
        <v>45838</v>
      </c>
      <c r="P259"/>
    </row>
    <row r="260" spans="1:16" x14ac:dyDescent="0.3">
      <c r="A260" s="1">
        <v>45658</v>
      </c>
      <c r="B260" t="s">
        <v>18</v>
      </c>
      <c r="C260">
        <v>1974.24</v>
      </c>
      <c r="D260">
        <v>1983.08</v>
      </c>
      <c r="E260">
        <v>1965.4</v>
      </c>
      <c r="F260">
        <v>1967.98</v>
      </c>
      <c r="G260">
        <v>45064</v>
      </c>
      <c r="H260">
        <v>1</v>
      </c>
      <c r="I260">
        <v>1</v>
      </c>
      <c r="J260">
        <v>1967.98</v>
      </c>
      <c r="K260">
        <v>26012.976744186049</v>
      </c>
      <c r="L260" t="b">
        <v>0</v>
      </c>
      <c r="M260" t="b">
        <f>IF(fact_daily_prices[[#This Row],[company_id]] =$B259,$F259)</f>
        <v>0</v>
      </c>
      <c r="N260" s="3">
        <f>IFERROR(IF(fact_daily_prices[[#This Row],[Prev_close]]="","",((fact_daily_prices[[#This Row],[close]]-fact_daily_prices[[#This Row],[Prev_close]] )/ fact_daily_prices[[#This Row],[Prev_close]])),0)</f>
        <v>0</v>
      </c>
      <c r="O260" s="1">
        <f>EOMONTH(fact_daily_prices[[#This Row],[date]],0)</f>
        <v>45688</v>
      </c>
      <c r="P260"/>
    </row>
    <row r="261" spans="1:16" x14ac:dyDescent="0.3">
      <c r="A261" s="1">
        <v>45659</v>
      </c>
      <c r="B261" t="s">
        <v>18</v>
      </c>
      <c r="C261">
        <v>2030.8</v>
      </c>
      <c r="D261">
        <v>2047.32</v>
      </c>
      <c r="E261">
        <v>2014.27</v>
      </c>
      <c r="F261">
        <v>2034.15</v>
      </c>
      <c r="G261">
        <v>28570</v>
      </c>
      <c r="H261">
        <v>2</v>
      </c>
      <c r="I261">
        <v>1</v>
      </c>
      <c r="J261">
        <v>2034.15</v>
      </c>
      <c r="K261">
        <v>26012.976744186049</v>
      </c>
      <c r="L261" t="b">
        <v>0</v>
      </c>
      <c r="M261">
        <f>IF(fact_daily_prices[[#This Row],[company_id]] =$B260,$F260)</f>
        <v>1967.98</v>
      </c>
      <c r="N261" s="3">
        <f>IFERROR(IF(fact_daily_prices[[#This Row],[Prev_close]]="","",((fact_daily_prices[[#This Row],[close]]-fact_daily_prices[[#This Row],[Prev_close]] )/ fact_daily_prices[[#This Row],[Prev_close]])),0)</f>
        <v>3.3623309179971375E-2</v>
      </c>
      <c r="O261" s="1">
        <f>EOMONTH(fact_daily_prices[[#This Row],[date]],0)</f>
        <v>45688</v>
      </c>
      <c r="P261"/>
    </row>
    <row r="262" spans="1:16" x14ac:dyDescent="0.3">
      <c r="A262" s="1">
        <v>45660</v>
      </c>
      <c r="B262" t="s">
        <v>18</v>
      </c>
      <c r="C262">
        <v>2021.01</v>
      </c>
      <c r="D262">
        <v>2026.12</v>
      </c>
      <c r="E262">
        <v>2015.9</v>
      </c>
      <c r="F262">
        <v>2015.94</v>
      </c>
      <c r="G262">
        <v>12745</v>
      </c>
      <c r="H262">
        <v>3</v>
      </c>
      <c r="I262">
        <v>1</v>
      </c>
      <c r="J262">
        <v>2015.94</v>
      </c>
      <c r="K262">
        <v>26012.976744186049</v>
      </c>
      <c r="L262" t="b">
        <v>0</v>
      </c>
      <c r="M262">
        <f>IF(fact_daily_prices[[#This Row],[company_id]] =$B261,$F261)</f>
        <v>2034.15</v>
      </c>
      <c r="N262" s="3">
        <f>IFERROR(IF(fact_daily_prices[[#This Row],[Prev_close]]="","",((fact_daily_prices[[#This Row],[close]]-fact_daily_prices[[#This Row],[Prev_close]] )/ fact_daily_prices[[#This Row],[Prev_close]])),0)</f>
        <v>-8.9521421724061828E-3</v>
      </c>
      <c r="O262" s="1">
        <f>EOMONTH(fact_daily_prices[[#This Row],[date]],0)</f>
        <v>45688</v>
      </c>
      <c r="P262"/>
    </row>
    <row r="263" spans="1:16" x14ac:dyDescent="0.3">
      <c r="A263" s="1">
        <v>45663</v>
      </c>
      <c r="B263" t="s">
        <v>18</v>
      </c>
      <c r="C263">
        <v>1992.73</v>
      </c>
      <c r="D263">
        <v>2018.24</v>
      </c>
      <c r="E263">
        <v>1967.23</v>
      </c>
      <c r="F263">
        <v>2007.26</v>
      </c>
      <c r="G263">
        <v>15288</v>
      </c>
      <c r="H263">
        <v>6</v>
      </c>
      <c r="I263">
        <v>1</v>
      </c>
      <c r="J263">
        <v>2007.26</v>
      </c>
      <c r="K263">
        <v>26012.976744186049</v>
      </c>
      <c r="L263" t="b">
        <v>0</v>
      </c>
      <c r="M263">
        <f>IF(fact_daily_prices[[#This Row],[company_id]] =$B262,$F262)</f>
        <v>2015.94</v>
      </c>
      <c r="N263" s="3">
        <f>IFERROR(IF(fact_daily_prices[[#This Row],[Prev_close]]="","",((fact_daily_prices[[#This Row],[close]]-fact_daily_prices[[#This Row],[Prev_close]] )/ fact_daily_prices[[#This Row],[Prev_close]])),0)</f>
        <v>-4.3056837009038283E-3</v>
      </c>
      <c r="O263" s="1">
        <f>EOMONTH(fact_daily_prices[[#This Row],[date]],0)</f>
        <v>45688</v>
      </c>
      <c r="P263"/>
    </row>
    <row r="264" spans="1:16" x14ac:dyDescent="0.3">
      <c r="A264" s="1">
        <v>45664</v>
      </c>
      <c r="B264" t="s">
        <v>18</v>
      </c>
      <c r="C264">
        <v>1972.17</v>
      </c>
      <c r="D264">
        <v>1991.18</v>
      </c>
      <c r="E264">
        <v>1953.17</v>
      </c>
      <c r="F264">
        <v>1987.12</v>
      </c>
      <c r="G264">
        <v>4342</v>
      </c>
      <c r="H264">
        <v>7</v>
      </c>
      <c r="I264">
        <v>1</v>
      </c>
      <c r="J264">
        <v>1987.12</v>
      </c>
      <c r="K264">
        <v>26012.976744186049</v>
      </c>
      <c r="L264" t="b">
        <v>0</v>
      </c>
      <c r="M264">
        <f>IF(fact_daily_prices[[#This Row],[company_id]] =$B263,$F263)</f>
        <v>2007.26</v>
      </c>
      <c r="N264" s="3">
        <f>IFERROR(IF(fact_daily_prices[[#This Row],[Prev_close]]="","",((fact_daily_prices[[#This Row],[close]]-fact_daily_prices[[#This Row],[Prev_close]] )/ fact_daily_prices[[#This Row],[Prev_close]])),0)</f>
        <v>-1.0033578111455466E-2</v>
      </c>
      <c r="O264" s="1">
        <f>EOMONTH(fact_daily_prices[[#This Row],[date]],0)</f>
        <v>45688</v>
      </c>
      <c r="P264"/>
    </row>
    <row r="265" spans="1:16" x14ac:dyDescent="0.3">
      <c r="A265" s="1">
        <v>45665</v>
      </c>
      <c r="B265" t="s">
        <v>18</v>
      </c>
      <c r="C265">
        <v>2005.09</v>
      </c>
      <c r="D265">
        <v>2034.91</v>
      </c>
      <c r="E265">
        <v>1975.28</v>
      </c>
      <c r="F265">
        <v>2003.07</v>
      </c>
      <c r="G265">
        <v>24411</v>
      </c>
      <c r="H265">
        <v>8</v>
      </c>
      <c r="I265">
        <v>1</v>
      </c>
      <c r="J265">
        <v>2003.07</v>
      </c>
      <c r="K265">
        <v>26012.976744186049</v>
      </c>
      <c r="L265" t="b">
        <v>0</v>
      </c>
      <c r="M265">
        <f>IF(fact_daily_prices[[#This Row],[company_id]] =$B264,$F264)</f>
        <v>1987.12</v>
      </c>
      <c r="N265" s="3">
        <f>IFERROR(IF(fact_daily_prices[[#This Row],[Prev_close]]="","",((fact_daily_prices[[#This Row],[close]]-fact_daily_prices[[#This Row],[Prev_close]] )/ fact_daily_prices[[#This Row],[Prev_close]])),0)</f>
        <v>8.0266918958090336E-3</v>
      </c>
      <c r="O265" s="1">
        <f>EOMONTH(fact_daily_prices[[#This Row],[date]],0)</f>
        <v>45688</v>
      </c>
      <c r="P265"/>
    </row>
    <row r="266" spans="1:16" x14ac:dyDescent="0.3">
      <c r="A266" s="1">
        <v>45666</v>
      </c>
      <c r="B266" t="s">
        <v>18</v>
      </c>
      <c r="C266">
        <v>1999.94</v>
      </c>
      <c r="D266">
        <v>2032.18</v>
      </c>
      <c r="E266">
        <v>1967.71</v>
      </c>
      <c r="F266">
        <v>1998.6</v>
      </c>
      <c r="G266">
        <v>4093</v>
      </c>
      <c r="H266">
        <v>9</v>
      </c>
      <c r="I266">
        <v>1</v>
      </c>
      <c r="J266">
        <v>1998.6</v>
      </c>
      <c r="K266">
        <v>26012.976744186049</v>
      </c>
      <c r="L266" t="b">
        <v>0</v>
      </c>
      <c r="M266">
        <f>IF(fact_daily_prices[[#This Row],[company_id]] =$B265,$F265)</f>
        <v>2003.07</v>
      </c>
      <c r="N266" s="3">
        <f>IFERROR(IF(fact_daily_prices[[#This Row],[Prev_close]]="","",((fact_daily_prices[[#This Row],[close]]-fact_daily_prices[[#This Row],[Prev_close]] )/ fact_daily_prices[[#This Row],[Prev_close]])),0)</f>
        <v>-2.231574533091718E-3</v>
      </c>
      <c r="O266" s="1">
        <f>EOMONTH(fact_daily_prices[[#This Row],[date]],0)</f>
        <v>45688</v>
      </c>
      <c r="P266"/>
    </row>
    <row r="267" spans="1:16" x14ac:dyDescent="0.3">
      <c r="A267" s="1">
        <v>45667</v>
      </c>
      <c r="B267" t="s">
        <v>18</v>
      </c>
      <c r="C267">
        <v>1960.4</v>
      </c>
      <c r="D267">
        <v>1980.14</v>
      </c>
      <c r="E267">
        <v>1940.66</v>
      </c>
      <c r="F267">
        <v>1974.95</v>
      </c>
      <c r="G267">
        <v>45413</v>
      </c>
      <c r="H267">
        <v>10</v>
      </c>
      <c r="I267">
        <v>1</v>
      </c>
      <c r="J267">
        <v>1974.95</v>
      </c>
      <c r="K267">
        <v>26012.976744186049</v>
      </c>
      <c r="L267" t="b">
        <v>0</v>
      </c>
      <c r="M267">
        <f>IF(fact_daily_prices[[#This Row],[company_id]] =$B266,$F266)</f>
        <v>1998.6</v>
      </c>
      <c r="N267" s="3">
        <f>IFERROR(IF(fact_daily_prices[[#This Row],[Prev_close]]="","",((fact_daily_prices[[#This Row],[close]]-fact_daily_prices[[#This Row],[Prev_close]] )/ fact_daily_prices[[#This Row],[Prev_close]])),0)</f>
        <v>-1.1833283298308749E-2</v>
      </c>
      <c r="O267" s="1">
        <f>EOMONTH(fact_daily_prices[[#This Row],[date]],0)</f>
        <v>45688</v>
      </c>
      <c r="P267"/>
    </row>
    <row r="268" spans="1:16" x14ac:dyDescent="0.3">
      <c r="A268" s="1">
        <v>45670</v>
      </c>
      <c r="B268" t="s">
        <v>18</v>
      </c>
      <c r="C268">
        <v>1986.24</v>
      </c>
      <c r="D268">
        <v>1997.86</v>
      </c>
      <c r="E268">
        <v>1974.62</v>
      </c>
      <c r="F268">
        <v>1991.84</v>
      </c>
      <c r="G268">
        <v>40214</v>
      </c>
      <c r="H268">
        <v>13</v>
      </c>
      <c r="I268">
        <v>1</v>
      </c>
      <c r="J268">
        <v>1991.84</v>
      </c>
      <c r="K268">
        <v>26012.976744186049</v>
      </c>
      <c r="L268" t="b">
        <v>0</v>
      </c>
      <c r="M268">
        <f>IF(fact_daily_prices[[#This Row],[company_id]] =$B267,$F267)</f>
        <v>1974.95</v>
      </c>
      <c r="N268" s="3">
        <f>IFERROR(IF(fact_daily_prices[[#This Row],[Prev_close]]="","",((fact_daily_prices[[#This Row],[close]]-fact_daily_prices[[#This Row],[Prev_close]] )/ fact_daily_prices[[#This Row],[Prev_close]])),0)</f>
        <v>8.5521152434238201E-3</v>
      </c>
      <c r="O268" s="1">
        <f>EOMONTH(fact_daily_prices[[#This Row],[date]],0)</f>
        <v>45688</v>
      </c>
      <c r="P268"/>
    </row>
    <row r="269" spans="1:16" x14ac:dyDescent="0.3">
      <c r="A269" s="1">
        <v>45671</v>
      </c>
      <c r="B269" t="s">
        <v>18</v>
      </c>
      <c r="C269">
        <v>2007.88</v>
      </c>
      <c r="D269">
        <v>2029.17</v>
      </c>
      <c r="E269">
        <v>1986.58</v>
      </c>
      <c r="F269">
        <v>2012.28</v>
      </c>
      <c r="G269">
        <v>49901</v>
      </c>
      <c r="H269">
        <v>14</v>
      </c>
      <c r="I269">
        <v>1</v>
      </c>
      <c r="J269">
        <v>2012.28</v>
      </c>
      <c r="K269">
        <v>26012.976744186049</v>
      </c>
      <c r="L269" t="b">
        <v>0</v>
      </c>
      <c r="M269">
        <f>IF(fact_daily_prices[[#This Row],[company_id]] =$B268,$F268)</f>
        <v>1991.84</v>
      </c>
      <c r="N269" s="3">
        <f>IFERROR(IF(fact_daily_prices[[#This Row],[Prev_close]]="","",((fact_daily_prices[[#This Row],[close]]-fact_daily_prices[[#This Row],[Prev_close]] )/ fact_daily_prices[[#This Row],[Prev_close]])),0)</f>
        <v>1.0261868423166547E-2</v>
      </c>
      <c r="O269" s="1">
        <f>EOMONTH(fact_daily_prices[[#This Row],[date]],0)</f>
        <v>45688</v>
      </c>
      <c r="P269"/>
    </row>
    <row r="270" spans="1:16" x14ac:dyDescent="0.3">
      <c r="A270" s="1">
        <v>45672</v>
      </c>
      <c r="B270" t="s">
        <v>18</v>
      </c>
      <c r="C270">
        <v>2017.46</v>
      </c>
      <c r="D270">
        <v>2041.64</v>
      </c>
      <c r="E270">
        <v>1993.28</v>
      </c>
      <c r="F270">
        <v>2011.07</v>
      </c>
      <c r="G270">
        <v>6626</v>
      </c>
      <c r="H270">
        <v>15</v>
      </c>
      <c r="I270">
        <v>1</v>
      </c>
      <c r="J270">
        <v>2011.07</v>
      </c>
      <c r="K270">
        <v>26012.976744186049</v>
      </c>
      <c r="L270" t="b">
        <v>0</v>
      </c>
      <c r="M270">
        <f>IF(fact_daily_prices[[#This Row],[company_id]] =$B269,$F269)</f>
        <v>2012.28</v>
      </c>
      <c r="N270" s="3">
        <f>IFERROR(IF(fact_daily_prices[[#This Row],[Prev_close]]="","",((fact_daily_prices[[#This Row],[close]]-fact_daily_prices[[#This Row],[Prev_close]] )/ fact_daily_prices[[#This Row],[Prev_close]])),0)</f>
        <v>-6.0130796906992883E-4</v>
      </c>
      <c r="O270" s="1">
        <f>EOMONTH(fact_daily_prices[[#This Row],[date]],0)</f>
        <v>45688</v>
      </c>
      <c r="P270"/>
    </row>
    <row r="271" spans="1:16" x14ac:dyDescent="0.3">
      <c r="A271" s="1">
        <v>45673</v>
      </c>
      <c r="B271" t="s">
        <v>18</v>
      </c>
      <c r="C271">
        <v>1985.13</v>
      </c>
      <c r="D271">
        <v>2011.13</v>
      </c>
      <c r="E271">
        <v>1959.13</v>
      </c>
      <c r="F271">
        <v>1994.8</v>
      </c>
      <c r="G271">
        <v>20982</v>
      </c>
      <c r="H271">
        <v>16</v>
      </c>
      <c r="I271">
        <v>1</v>
      </c>
      <c r="J271">
        <v>1994.8</v>
      </c>
      <c r="K271">
        <v>26012.976744186049</v>
      </c>
      <c r="L271" t="b">
        <v>0</v>
      </c>
      <c r="M271">
        <f>IF(fact_daily_prices[[#This Row],[company_id]] =$B270,$F270)</f>
        <v>2011.07</v>
      </c>
      <c r="N271" s="3">
        <f>IFERROR(IF(fact_daily_prices[[#This Row],[Prev_close]]="","",((fact_daily_prices[[#This Row],[close]]-fact_daily_prices[[#This Row],[Prev_close]] )/ fact_daily_prices[[#This Row],[Prev_close]])),0)</f>
        <v>-8.0902206288194761E-3</v>
      </c>
      <c r="O271" s="1">
        <f>EOMONTH(fact_daily_prices[[#This Row],[date]],0)</f>
        <v>45688</v>
      </c>
      <c r="P271"/>
    </row>
    <row r="272" spans="1:16" x14ac:dyDescent="0.3">
      <c r="A272" s="1">
        <v>45674</v>
      </c>
      <c r="B272" t="s">
        <v>18</v>
      </c>
      <c r="C272">
        <v>2062.31</v>
      </c>
      <c r="D272">
        <v>2081.71</v>
      </c>
      <c r="E272">
        <v>2042.9</v>
      </c>
      <c r="F272">
        <v>2051.12</v>
      </c>
      <c r="G272">
        <v>20440</v>
      </c>
      <c r="H272">
        <v>17</v>
      </c>
      <c r="I272">
        <v>1</v>
      </c>
      <c r="J272">
        <v>2051.12</v>
      </c>
      <c r="K272">
        <v>26012.976744186049</v>
      </c>
      <c r="L272" t="b">
        <v>0</v>
      </c>
      <c r="M272">
        <f>IF(fact_daily_prices[[#This Row],[company_id]] =$B271,$F271)</f>
        <v>1994.8</v>
      </c>
      <c r="N272" s="3">
        <f>IFERROR(IF(fact_daily_prices[[#This Row],[Prev_close]]="","",((fact_daily_prices[[#This Row],[close]]-fact_daily_prices[[#This Row],[Prev_close]] )/ fact_daily_prices[[#This Row],[Prev_close]])),0)</f>
        <v>2.8233406857830327E-2</v>
      </c>
      <c r="O272" s="1">
        <f>EOMONTH(fact_daily_prices[[#This Row],[date]],0)</f>
        <v>45688</v>
      </c>
      <c r="P272"/>
    </row>
    <row r="273" spans="1:16" x14ac:dyDescent="0.3">
      <c r="A273" s="1">
        <v>45677</v>
      </c>
      <c r="B273" t="s">
        <v>18</v>
      </c>
      <c r="C273">
        <v>2066.25</v>
      </c>
      <c r="D273">
        <v>2087.27</v>
      </c>
      <c r="E273">
        <v>2045.23</v>
      </c>
      <c r="F273">
        <v>2060.42</v>
      </c>
      <c r="G273">
        <v>39158</v>
      </c>
      <c r="H273">
        <v>20</v>
      </c>
      <c r="I273">
        <v>1</v>
      </c>
      <c r="J273">
        <v>2060.42</v>
      </c>
      <c r="K273">
        <v>26012.976744186049</v>
      </c>
      <c r="L273" t="b">
        <v>0</v>
      </c>
      <c r="M273">
        <f>IF(fact_daily_prices[[#This Row],[company_id]] =$B272,$F272)</f>
        <v>2051.12</v>
      </c>
      <c r="N273" s="3">
        <f>IFERROR(IF(fact_daily_prices[[#This Row],[Prev_close]]="","",((fact_daily_prices[[#This Row],[close]]-fact_daily_prices[[#This Row],[Prev_close]] )/ fact_daily_prices[[#This Row],[Prev_close]])),0)</f>
        <v>4.5341081945474582E-3</v>
      </c>
      <c r="O273" s="1">
        <f>EOMONTH(fact_daily_prices[[#This Row],[date]],0)</f>
        <v>45688</v>
      </c>
      <c r="P273"/>
    </row>
    <row r="274" spans="1:16" x14ac:dyDescent="0.3">
      <c r="A274" s="1">
        <v>45678</v>
      </c>
      <c r="B274" t="s">
        <v>18</v>
      </c>
      <c r="C274">
        <v>2026.64</v>
      </c>
      <c r="D274">
        <v>2047.22</v>
      </c>
      <c r="E274">
        <v>2006.06</v>
      </c>
      <c r="F274">
        <v>2028.09</v>
      </c>
      <c r="G274">
        <v>22563</v>
      </c>
      <c r="H274">
        <v>21</v>
      </c>
      <c r="I274">
        <v>1</v>
      </c>
      <c r="J274">
        <v>2028.09</v>
      </c>
      <c r="K274">
        <v>26012.976744186049</v>
      </c>
      <c r="L274" t="b">
        <v>0</v>
      </c>
      <c r="M274">
        <f>IF(fact_daily_prices[[#This Row],[company_id]] =$B273,$F273)</f>
        <v>2060.42</v>
      </c>
      <c r="N274" s="3">
        <f>IFERROR(IF(fact_daily_prices[[#This Row],[Prev_close]]="","",((fact_daily_prices[[#This Row],[close]]-fact_daily_prices[[#This Row],[Prev_close]] )/ fact_daily_prices[[#This Row],[Prev_close]])),0)</f>
        <v>-1.5690975626328686E-2</v>
      </c>
      <c r="O274" s="1">
        <f>EOMONTH(fact_daily_prices[[#This Row],[date]],0)</f>
        <v>45688</v>
      </c>
      <c r="P274"/>
    </row>
    <row r="275" spans="1:16" x14ac:dyDescent="0.3">
      <c r="A275" s="1">
        <v>45679</v>
      </c>
      <c r="B275" t="s">
        <v>18</v>
      </c>
      <c r="C275">
        <v>2050.9299999999998</v>
      </c>
      <c r="D275">
        <v>2072.6999999999998</v>
      </c>
      <c r="E275">
        <v>2029.16</v>
      </c>
      <c r="F275">
        <v>2065.04</v>
      </c>
      <c r="G275">
        <v>4380</v>
      </c>
      <c r="H275">
        <v>22</v>
      </c>
      <c r="I275">
        <v>1</v>
      </c>
      <c r="J275">
        <v>2065.04</v>
      </c>
      <c r="K275">
        <v>26012.976744186049</v>
      </c>
      <c r="L275" t="b">
        <v>0</v>
      </c>
      <c r="M275">
        <f>IF(fact_daily_prices[[#This Row],[company_id]] =$B274,$F274)</f>
        <v>2028.09</v>
      </c>
      <c r="N275" s="3">
        <f>IFERROR(IF(fact_daily_prices[[#This Row],[Prev_close]]="","",((fact_daily_prices[[#This Row],[close]]-fact_daily_prices[[#This Row],[Prev_close]] )/ fact_daily_prices[[#This Row],[Prev_close]])),0)</f>
        <v>1.8219112564038107E-2</v>
      </c>
      <c r="O275" s="1">
        <f>EOMONTH(fact_daily_prices[[#This Row],[date]],0)</f>
        <v>45688</v>
      </c>
      <c r="P275"/>
    </row>
    <row r="276" spans="1:16" x14ac:dyDescent="0.3">
      <c r="A276" s="1">
        <v>45680</v>
      </c>
      <c r="B276" t="s">
        <v>18</v>
      </c>
      <c r="C276">
        <v>2037.25</v>
      </c>
      <c r="D276">
        <v>2049.66</v>
      </c>
      <c r="E276">
        <v>2024.84</v>
      </c>
      <c r="F276">
        <v>2043.38</v>
      </c>
      <c r="G276">
        <v>21017</v>
      </c>
      <c r="H276">
        <v>23</v>
      </c>
      <c r="I276">
        <v>1</v>
      </c>
      <c r="J276">
        <v>2043.38</v>
      </c>
      <c r="K276">
        <v>26012.976744186049</v>
      </c>
      <c r="L276" t="b">
        <v>0</v>
      </c>
      <c r="M276">
        <f>IF(fact_daily_prices[[#This Row],[company_id]] =$B275,$F275)</f>
        <v>2065.04</v>
      </c>
      <c r="N276" s="3">
        <f>IFERROR(IF(fact_daily_prices[[#This Row],[Prev_close]]="","",((fact_daily_prices[[#This Row],[close]]-fact_daily_prices[[#This Row],[Prev_close]] )/ fact_daily_prices[[#This Row],[Prev_close]])),0)</f>
        <v>-1.0488900941386053E-2</v>
      </c>
      <c r="O276" s="1">
        <f>EOMONTH(fact_daily_prices[[#This Row],[date]],0)</f>
        <v>45688</v>
      </c>
      <c r="P276"/>
    </row>
    <row r="277" spans="1:16" x14ac:dyDescent="0.3">
      <c r="A277" s="1">
        <v>45681</v>
      </c>
      <c r="B277" t="s">
        <v>18</v>
      </c>
      <c r="C277">
        <v>2118.5500000000002</v>
      </c>
      <c r="D277">
        <v>2147.9</v>
      </c>
      <c r="E277">
        <v>2089.1999999999998</v>
      </c>
      <c r="F277">
        <v>2115.6999999999998</v>
      </c>
      <c r="G277">
        <v>18343</v>
      </c>
      <c r="H277">
        <v>24</v>
      </c>
      <c r="I277">
        <v>1</v>
      </c>
      <c r="J277">
        <v>2115.6999999999998</v>
      </c>
      <c r="K277">
        <v>26012.976744186049</v>
      </c>
      <c r="L277" t="b">
        <v>0</v>
      </c>
      <c r="M277">
        <f>IF(fact_daily_prices[[#This Row],[company_id]] =$B276,$F276)</f>
        <v>2043.38</v>
      </c>
      <c r="N277" s="3">
        <f>IFERROR(IF(fact_daily_prices[[#This Row],[Prev_close]]="","",((fact_daily_prices[[#This Row],[close]]-fact_daily_prices[[#This Row],[Prev_close]] )/ fact_daily_prices[[#This Row],[Prev_close]])),0)</f>
        <v>3.5392340142313079E-2</v>
      </c>
      <c r="O277" s="1">
        <f>EOMONTH(fact_daily_prices[[#This Row],[date]],0)</f>
        <v>45688</v>
      </c>
      <c r="P277"/>
    </row>
    <row r="278" spans="1:16" x14ac:dyDescent="0.3">
      <c r="A278" s="1">
        <v>45684</v>
      </c>
      <c r="B278" t="s">
        <v>18</v>
      </c>
      <c r="C278">
        <v>2105.25</v>
      </c>
      <c r="D278">
        <v>2130.79</v>
      </c>
      <c r="E278">
        <v>2079.6999999999998</v>
      </c>
      <c r="F278">
        <v>2118.33</v>
      </c>
      <c r="G278">
        <v>16251</v>
      </c>
      <c r="H278">
        <v>27</v>
      </c>
      <c r="I278">
        <v>1</v>
      </c>
      <c r="J278">
        <v>2118.33</v>
      </c>
      <c r="K278">
        <v>26012.976744186049</v>
      </c>
      <c r="L278" t="b">
        <v>0</v>
      </c>
      <c r="M278">
        <f>IF(fact_daily_prices[[#This Row],[company_id]] =$B277,$F277)</f>
        <v>2115.6999999999998</v>
      </c>
      <c r="N278" s="3">
        <f>IFERROR(IF(fact_daily_prices[[#This Row],[Prev_close]]="","",((fact_daily_prices[[#This Row],[close]]-fact_daily_prices[[#This Row],[Prev_close]] )/ fact_daily_prices[[#This Row],[Prev_close]])),0)</f>
        <v>1.2430873942430919E-3</v>
      </c>
      <c r="O278" s="1">
        <f>EOMONTH(fact_daily_prices[[#This Row],[date]],0)</f>
        <v>45688</v>
      </c>
      <c r="P278"/>
    </row>
    <row r="279" spans="1:16" x14ac:dyDescent="0.3">
      <c r="A279" s="1">
        <v>45685</v>
      </c>
      <c r="B279" t="s">
        <v>18</v>
      </c>
      <c r="C279">
        <v>2152.8200000000002</v>
      </c>
      <c r="D279">
        <v>2180.25</v>
      </c>
      <c r="E279">
        <v>2125.39</v>
      </c>
      <c r="F279">
        <v>2146.06</v>
      </c>
      <c r="G279">
        <v>12536</v>
      </c>
      <c r="H279">
        <v>28</v>
      </c>
      <c r="I279">
        <v>1</v>
      </c>
      <c r="J279">
        <v>2146.06</v>
      </c>
      <c r="K279">
        <v>26012.976744186049</v>
      </c>
      <c r="L279" t="b">
        <v>0</v>
      </c>
      <c r="M279">
        <f>IF(fact_daily_prices[[#This Row],[company_id]] =$B278,$F278)</f>
        <v>2118.33</v>
      </c>
      <c r="N279" s="3">
        <f>IFERROR(IF(fact_daily_prices[[#This Row],[Prev_close]]="","",((fact_daily_prices[[#This Row],[close]]-fact_daily_prices[[#This Row],[Prev_close]] )/ fact_daily_prices[[#This Row],[Prev_close]])),0)</f>
        <v>1.3090500535799436E-2</v>
      </c>
      <c r="O279" s="1">
        <f>EOMONTH(fact_daily_prices[[#This Row],[date]],0)</f>
        <v>45688</v>
      </c>
      <c r="P279"/>
    </row>
    <row r="280" spans="1:16" x14ac:dyDescent="0.3">
      <c r="A280" s="1">
        <v>45686</v>
      </c>
      <c r="B280" t="s">
        <v>18</v>
      </c>
      <c r="C280">
        <v>2098.5700000000002</v>
      </c>
      <c r="D280">
        <v>2116.4499999999998</v>
      </c>
      <c r="E280">
        <v>2080.6999999999998</v>
      </c>
      <c r="F280">
        <v>2091.0500000000002</v>
      </c>
      <c r="G280">
        <v>9712</v>
      </c>
      <c r="H280">
        <v>29</v>
      </c>
      <c r="I280">
        <v>1</v>
      </c>
      <c r="J280">
        <v>2091.0500000000002</v>
      </c>
      <c r="K280">
        <v>26012.976744186049</v>
      </c>
      <c r="L280" t="b">
        <v>0</v>
      </c>
      <c r="M280">
        <f>IF(fact_daily_prices[[#This Row],[company_id]] =$B279,$F279)</f>
        <v>2146.06</v>
      </c>
      <c r="N280" s="3">
        <f>IFERROR(IF(fact_daily_prices[[#This Row],[Prev_close]]="","",((fact_daily_prices[[#This Row],[close]]-fact_daily_prices[[#This Row],[Prev_close]] )/ fact_daily_prices[[#This Row],[Prev_close]])),0)</f>
        <v>-2.5633020512007942E-2</v>
      </c>
      <c r="O280" s="1">
        <f>EOMONTH(fact_daily_prices[[#This Row],[date]],0)</f>
        <v>45688</v>
      </c>
      <c r="P280"/>
    </row>
    <row r="281" spans="1:16" x14ac:dyDescent="0.3">
      <c r="A281" s="1">
        <v>45687</v>
      </c>
      <c r="B281" t="s">
        <v>18</v>
      </c>
      <c r="C281">
        <v>2051.9899999999998</v>
      </c>
      <c r="D281">
        <v>2066.23</v>
      </c>
      <c r="E281">
        <v>2037.75</v>
      </c>
      <c r="F281">
        <v>2057.98</v>
      </c>
      <c r="G281">
        <v>6109</v>
      </c>
      <c r="H281">
        <v>30</v>
      </c>
      <c r="I281">
        <v>1</v>
      </c>
      <c r="J281">
        <v>2057.98</v>
      </c>
      <c r="K281">
        <v>26012.976744186049</v>
      </c>
      <c r="L281" t="b">
        <v>0</v>
      </c>
      <c r="M281">
        <f>IF(fact_daily_prices[[#This Row],[company_id]] =$B280,$F280)</f>
        <v>2091.0500000000002</v>
      </c>
      <c r="N281" s="3">
        <f>IFERROR(IF(fact_daily_prices[[#This Row],[Prev_close]]="","",((fact_daily_prices[[#This Row],[close]]-fact_daily_prices[[#This Row],[Prev_close]] )/ fact_daily_prices[[#This Row],[Prev_close]])),0)</f>
        <v>-1.5815021161617447E-2</v>
      </c>
      <c r="O281" s="1">
        <f>EOMONTH(fact_daily_prices[[#This Row],[date]],0)</f>
        <v>45688</v>
      </c>
      <c r="P281"/>
    </row>
    <row r="282" spans="1:16" x14ac:dyDescent="0.3">
      <c r="A282" s="1">
        <v>45688</v>
      </c>
      <c r="B282" t="s">
        <v>18</v>
      </c>
      <c r="C282">
        <v>2087.8200000000002</v>
      </c>
      <c r="D282">
        <v>2107</v>
      </c>
      <c r="E282">
        <v>2068.64</v>
      </c>
      <c r="F282">
        <v>2093.35</v>
      </c>
      <c r="G282">
        <v>17967</v>
      </c>
      <c r="H282">
        <v>31</v>
      </c>
      <c r="I282">
        <v>1</v>
      </c>
      <c r="J282">
        <v>2093.35</v>
      </c>
      <c r="K282">
        <v>26012.976744186049</v>
      </c>
      <c r="L282" t="b">
        <v>0</v>
      </c>
      <c r="M282">
        <f>IF(fact_daily_prices[[#This Row],[company_id]] =$B281,$F281)</f>
        <v>2057.98</v>
      </c>
      <c r="N282" s="3">
        <f>IFERROR(IF(fact_daily_prices[[#This Row],[Prev_close]]="","",((fact_daily_prices[[#This Row],[close]]-fact_daily_prices[[#This Row],[Prev_close]] )/ fact_daily_prices[[#This Row],[Prev_close]])),0)</f>
        <v>1.7186755945150047E-2</v>
      </c>
      <c r="O282" s="1">
        <f>EOMONTH(fact_daily_prices[[#This Row],[date]],0)</f>
        <v>45688</v>
      </c>
      <c r="P282"/>
    </row>
    <row r="283" spans="1:16" x14ac:dyDescent="0.3">
      <c r="A283" s="1">
        <v>45691</v>
      </c>
      <c r="B283" t="s">
        <v>18</v>
      </c>
      <c r="C283">
        <v>2099.21</v>
      </c>
      <c r="D283">
        <v>2115.3000000000002</v>
      </c>
      <c r="E283">
        <v>2083.11</v>
      </c>
      <c r="F283">
        <v>2102.25</v>
      </c>
      <c r="G283">
        <v>37935</v>
      </c>
      <c r="H283">
        <v>34</v>
      </c>
      <c r="I283">
        <v>1</v>
      </c>
      <c r="J283">
        <v>2102.25</v>
      </c>
      <c r="K283">
        <v>26012.976744186049</v>
      </c>
      <c r="L283" t="b">
        <v>0</v>
      </c>
      <c r="M283">
        <f>IF(fact_daily_prices[[#This Row],[company_id]] =$B282,$F282)</f>
        <v>2093.35</v>
      </c>
      <c r="N283" s="3">
        <f>IFERROR(IF(fact_daily_prices[[#This Row],[Prev_close]]="","",((fact_daily_prices[[#This Row],[close]]-fact_daily_prices[[#This Row],[Prev_close]] )/ fact_daily_prices[[#This Row],[Prev_close]])),0)</f>
        <v>4.2515585066998313E-3</v>
      </c>
      <c r="O283" s="1">
        <f>EOMONTH(fact_daily_prices[[#This Row],[date]],0)</f>
        <v>45716</v>
      </c>
      <c r="P283"/>
    </row>
    <row r="284" spans="1:16" x14ac:dyDescent="0.3">
      <c r="A284" s="1">
        <v>45692</v>
      </c>
      <c r="B284" t="s">
        <v>18</v>
      </c>
      <c r="C284">
        <v>2152.91</v>
      </c>
      <c r="D284">
        <v>2177.61</v>
      </c>
      <c r="E284">
        <v>2128.1999999999998</v>
      </c>
      <c r="F284">
        <v>2157.56</v>
      </c>
      <c r="G284">
        <v>30009</v>
      </c>
      <c r="H284">
        <v>35</v>
      </c>
      <c r="I284">
        <v>1</v>
      </c>
      <c r="J284">
        <v>2157.56</v>
      </c>
      <c r="K284">
        <v>26012.976744186049</v>
      </c>
      <c r="L284" t="b">
        <v>0</v>
      </c>
      <c r="M284">
        <f>IF(fact_daily_prices[[#This Row],[company_id]] =$B283,$F283)</f>
        <v>2102.25</v>
      </c>
      <c r="N284" s="3">
        <f>IFERROR(IF(fact_daily_prices[[#This Row],[Prev_close]]="","",((fact_daily_prices[[#This Row],[close]]-fact_daily_prices[[#This Row],[Prev_close]] )/ fact_daily_prices[[#This Row],[Prev_close]])),0)</f>
        <v>2.6309906053038384E-2</v>
      </c>
      <c r="O284" s="1">
        <f>EOMONTH(fact_daily_prices[[#This Row],[date]],0)</f>
        <v>45716</v>
      </c>
      <c r="P284"/>
    </row>
    <row r="285" spans="1:16" x14ac:dyDescent="0.3">
      <c r="A285" s="1">
        <v>45693</v>
      </c>
      <c r="B285" t="s">
        <v>18</v>
      </c>
      <c r="C285">
        <v>2168.6999999999998</v>
      </c>
      <c r="D285">
        <v>2192.15</v>
      </c>
      <c r="E285">
        <v>2145.25</v>
      </c>
      <c r="F285">
        <v>2171.31</v>
      </c>
      <c r="G285">
        <v>27143</v>
      </c>
      <c r="H285">
        <v>36</v>
      </c>
      <c r="I285">
        <v>1</v>
      </c>
      <c r="J285">
        <v>2171.31</v>
      </c>
      <c r="K285">
        <v>26012.976744186049</v>
      </c>
      <c r="L285" t="b">
        <v>0</v>
      </c>
      <c r="M285">
        <f>IF(fact_daily_prices[[#This Row],[company_id]] =$B284,$F284)</f>
        <v>2157.56</v>
      </c>
      <c r="N285" s="3">
        <f>IFERROR(IF(fact_daily_prices[[#This Row],[Prev_close]]="","",((fact_daily_prices[[#This Row],[close]]-fact_daily_prices[[#This Row],[Prev_close]] )/ fact_daily_prices[[#This Row],[Prev_close]])),0)</f>
        <v>6.3729398023693431E-3</v>
      </c>
      <c r="O285" s="1">
        <f>EOMONTH(fact_daily_prices[[#This Row],[date]],0)</f>
        <v>45716</v>
      </c>
      <c r="P285"/>
    </row>
    <row r="286" spans="1:16" x14ac:dyDescent="0.3">
      <c r="A286" s="1">
        <v>45694</v>
      </c>
      <c r="B286" t="s">
        <v>18</v>
      </c>
      <c r="C286">
        <v>2173.63</v>
      </c>
      <c r="D286">
        <v>2204.4</v>
      </c>
      <c r="E286">
        <v>2142.86</v>
      </c>
      <c r="F286">
        <v>2175.81</v>
      </c>
      <c r="G286">
        <v>21581</v>
      </c>
      <c r="H286">
        <v>37</v>
      </c>
      <c r="I286">
        <v>1</v>
      </c>
      <c r="J286">
        <v>2175.81</v>
      </c>
      <c r="K286">
        <v>26012.976744186049</v>
      </c>
      <c r="L286" t="b">
        <v>0</v>
      </c>
      <c r="M286">
        <f>IF(fact_daily_prices[[#This Row],[company_id]] =$B285,$F285)</f>
        <v>2171.31</v>
      </c>
      <c r="N286" s="3">
        <f>IFERROR(IF(fact_daily_prices[[#This Row],[Prev_close]]="","",((fact_daily_prices[[#This Row],[close]]-fact_daily_prices[[#This Row],[Prev_close]] )/ fact_daily_prices[[#This Row],[Prev_close]])),0)</f>
        <v>2.0724815894552135E-3</v>
      </c>
      <c r="O286" s="1">
        <f>EOMONTH(fact_daily_prices[[#This Row],[date]],0)</f>
        <v>45716</v>
      </c>
      <c r="P286"/>
    </row>
    <row r="287" spans="1:16" x14ac:dyDescent="0.3">
      <c r="A287" s="1">
        <v>45695</v>
      </c>
      <c r="B287" t="s">
        <v>18</v>
      </c>
      <c r="C287">
        <v>2227.9</v>
      </c>
      <c r="D287">
        <v>2264.1999999999998</v>
      </c>
      <c r="E287">
        <v>2191.61</v>
      </c>
      <c r="F287">
        <v>2223.8200000000002</v>
      </c>
      <c r="G287">
        <v>4762</v>
      </c>
      <c r="H287">
        <v>38</v>
      </c>
      <c r="I287">
        <v>1</v>
      </c>
      <c r="J287">
        <v>2223.8200000000002</v>
      </c>
      <c r="K287">
        <v>26012.976744186049</v>
      </c>
      <c r="L287" t="b">
        <v>0</v>
      </c>
      <c r="M287">
        <f>IF(fact_daily_prices[[#This Row],[company_id]] =$B286,$F286)</f>
        <v>2175.81</v>
      </c>
      <c r="N287" s="3">
        <f>IFERROR(IF(fact_daily_prices[[#This Row],[Prev_close]]="","",((fact_daily_prices[[#This Row],[close]]-fact_daily_prices[[#This Row],[Prev_close]] )/ fact_daily_prices[[#This Row],[Prev_close]])),0)</f>
        <v>2.2065345779273108E-2</v>
      </c>
      <c r="O287" s="1">
        <f>EOMONTH(fact_daily_prices[[#This Row],[date]],0)</f>
        <v>45716</v>
      </c>
      <c r="P287"/>
    </row>
    <row r="288" spans="1:16" x14ac:dyDescent="0.3">
      <c r="A288" s="1">
        <v>45698</v>
      </c>
      <c r="B288" t="s">
        <v>18</v>
      </c>
      <c r="C288">
        <v>2249.75</v>
      </c>
      <c r="D288">
        <v>2257.5700000000002</v>
      </c>
      <c r="E288">
        <v>2241.9299999999998</v>
      </c>
      <c r="F288">
        <v>2252.84</v>
      </c>
      <c r="G288">
        <v>39559</v>
      </c>
      <c r="H288">
        <v>41</v>
      </c>
      <c r="I288">
        <v>1</v>
      </c>
      <c r="J288">
        <v>2252.84</v>
      </c>
      <c r="K288">
        <v>26012.976744186049</v>
      </c>
      <c r="L288" t="b">
        <v>0</v>
      </c>
      <c r="M288">
        <f>IF(fact_daily_prices[[#This Row],[company_id]] =$B287,$F287)</f>
        <v>2223.8200000000002</v>
      </c>
      <c r="N288" s="3">
        <f>IFERROR(IF(fact_daily_prices[[#This Row],[Prev_close]]="","",((fact_daily_prices[[#This Row],[close]]-fact_daily_prices[[#This Row],[Prev_close]] )/ fact_daily_prices[[#This Row],[Prev_close]])),0)</f>
        <v>1.3049617325143212E-2</v>
      </c>
      <c r="O288" s="1">
        <f>EOMONTH(fact_daily_prices[[#This Row],[date]],0)</f>
        <v>45716</v>
      </c>
      <c r="P288"/>
    </row>
    <row r="289" spans="1:16" x14ac:dyDescent="0.3">
      <c r="A289" s="1">
        <v>45699</v>
      </c>
      <c r="B289" t="s">
        <v>18</v>
      </c>
      <c r="C289">
        <v>2237.38</v>
      </c>
      <c r="D289">
        <v>2248.64</v>
      </c>
      <c r="E289">
        <v>2226.13</v>
      </c>
      <c r="F289">
        <v>2247.81</v>
      </c>
      <c r="G289">
        <v>31811</v>
      </c>
      <c r="H289">
        <v>42</v>
      </c>
      <c r="I289">
        <v>1</v>
      </c>
      <c r="J289">
        <v>2247.81</v>
      </c>
      <c r="K289">
        <v>26012.976744186049</v>
      </c>
      <c r="L289" t="b">
        <v>0</v>
      </c>
      <c r="M289">
        <f>IF(fact_daily_prices[[#This Row],[company_id]] =$B288,$F288)</f>
        <v>2252.84</v>
      </c>
      <c r="N289" s="3">
        <f>IFERROR(IF(fact_daily_prices[[#This Row],[Prev_close]]="","",((fact_daily_prices[[#This Row],[close]]-fact_daily_prices[[#This Row],[Prev_close]] )/ fact_daily_prices[[#This Row],[Prev_close]])),0)</f>
        <v>-2.2327373448625732E-3</v>
      </c>
      <c r="O289" s="1">
        <f>EOMONTH(fact_daily_prices[[#This Row],[date]],0)</f>
        <v>45716</v>
      </c>
      <c r="P289"/>
    </row>
    <row r="290" spans="1:16" x14ac:dyDescent="0.3">
      <c r="A290" s="1">
        <v>45700</v>
      </c>
      <c r="B290" t="s">
        <v>18</v>
      </c>
      <c r="C290">
        <v>2220.73</v>
      </c>
      <c r="D290">
        <v>2248.7199999999998</v>
      </c>
      <c r="E290">
        <v>2192.7399999999998</v>
      </c>
      <c r="F290">
        <v>2217.5700000000002</v>
      </c>
      <c r="G290">
        <v>23431</v>
      </c>
      <c r="H290">
        <v>43</v>
      </c>
      <c r="I290">
        <v>1</v>
      </c>
      <c r="J290">
        <v>2217.5700000000002</v>
      </c>
      <c r="K290">
        <v>26012.976744186049</v>
      </c>
      <c r="L290" t="b">
        <v>0</v>
      </c>
      <c r="M290">
        <f>IF(fact_daily_prices[[#This Row],[company_id]] =$B289,$F289)</f>
        <v>2247.81</v>
      </c>
      <c r="N290" s="3">
        <f>IFERROR(IF(fact_daily_prices[[#This Row],[Prev_close]]="","",((fact_daily_prices[[#This Row],[close]]-fact_daily_prices[[#This Row],[Prev_close]] )/ fact_daily_prices[[#This Row],[Prev_close]])),0)</f>
        <v>-1.3453094345162528E-2</v>
      </c>
      <c r="O290" s="1">
        <f>EOMONTH(fact_daily_prices[[#This Row],[date]],0)</f>
        <v>45716</v>
      </c>
      <c r="P290"/>
    </row>
    <row r="291" spans="1:16" x14ac:dyDescent="0.3">
      <c r="A291" s="1">
        <v>45701</v>
      </c>
      <c r="B291" t="s">
        <v>18</v>
      </c>
      <c r="C291">
        <v>2171.5</v>
      </c>
      <c r="D291">
        <v>2193.3200000000002</v>
      </c>
      <c r="E291">
        <v>2149.6799999999998</v>
      </c>
      <c r="F291">
        <v>2152.8000000000002</v>
      </c>
      <c r="G291">
        <v>7368</v>
      </c>
      <c r="H291">
        <v>44</v>
      </c>
      <c r="I291">
        <v>1</v>
      </c>
      <c r="J291">
        <v>2152.8000000000002</v>
      </c>
      <c r="K291">
        <v>26012.976744186049</v>
      </c>
      <c r="L291" t="b">
        <v>0</v>
      </c>
      <c r="M291">
        <f>IF(fact_daily_prices[[#This Row],[company_id]] =$B290,$F290)</f>
        <v>2217.5700000000002</v>
      </c>
      <c r="N291" s="3">
        <f>IFERROR(IF(fact_daily_prices[[#This Row],[Prev_close]]="","",((fact_daily_prices[[#This Row],[close]]-fact_daily_prices[[#This Row],[Prev_close]] )/ fact_daily_prices[[#This Row],[Prev_close]])),0)</f>
        <v>-2.9207646207335045E-2</v>
      </c>
      <c r="O291" s="1">
        <f>EOMONTH(fact_daily_prices[[#This Row],[date]],0)</f>
        <v>45716</v>
      </c>
      <c r="P291"/>
    </row>
    <row r="292" spans="1:16" x14ac:dyDescent="0.3">
      <c r="A292" s="1">
        <v>45702</v>
      </c>
      <c r="B292" t="s">
        <v>18</v>
      </c>
      <c r="C292">
        <v>2135.84</v>
      </c>
      <c r="D292">
        <v>2145.23</v>
      </c>
      <c r="E292">
        <v>2126.4499999999998</v>
      </c>
      <c r="F292">
        <v>2141.4699999999998</v>
      </c>
      <c r="G292">
        <v>24116</v>
      </c>
      <c r="H292">
        <v>45</v>
      </c>
      <c r="I292">
        <v>1</v>
      </c>
      <c r="J292">
        <v>2141.4699999999998</v>
      </c>
      <c r="K292">
        <v>26012.976744186049</v>
      </c>
      <c r="L292" t="b">
        <v>0</v>
      </c>
      <c r="M292">
        <f>IF(fact_daily_prices[[#This Row],[company_id]] =$B291,$F291)</f>
        <v>2152.8000000000002</v>
      </c>
      <c r="N292" s="3">
        <f>IFERROR(IF(fact_daily_prices[[#This Row],[Prev_close]]="","",((fact_daily_prices[[#This Row],[close]]-fact_daily_prices[[#This Row],[Prev_close]] )/ fact_daily_prices[[#This Row],[Prev_close]])),0)</f>
        <v>-5.2629134150875053E-3</v>
      </c>
      <c r="O292" s="1">
        <f>EOMONTH(fact_daily_prices[[#This Row],[date]],0)</f>
        <v>45716</v>
      </c>
      <c r="P292"/>
    </row>
    <row r="293" spans="1:16" x14ac:dyDescent="0.3">
      <c r="A293" s="1">
        <v>45705</v>
      </c>
      <c r="B293" t="s">
        <v>18</v>
      </c>
      <c r="C293">
        <v>2103.4899999999998</v>
      </c>
      <c r="D293">
        <v>2113.52</v>
      </c>
      <c r="E293">
        <v>2093.4499999999998</v>
      </c>
      <c r="F293">
        <v>2110.1999999999998</v>
      </c>
      <c r="G293">
        <v>44201</v>
      </c>
      <c r="H293">
        <v>48</v>
      </c>
      <c r="I293">
        <v>1</v>
      </c>
      <c r="J293">
        <v>2110.1999999999998</v>
      </c>
      <c r="K293">
        <v>26012.976744186049</v>
      </c>
      <c r="L293" t="b">
        <v>0</v>
      </c>
      <c r="M293">
        <f>IF(fact_daily_prices[[#This Row],[company_id]] =$B292,$F292)</f>
        <v>2141.4699999999998</v>
      </c>
      <c r="N293" s="3">
        <f>IFERROR(IF(fact_daily_prices[[#This Row],[Prev_close]]="","",((fact_daily_prices[[#This Row],[close]]-fact_daily_prices[[#This Row],[Prev_close]] )/ fact_daily_prices[[#This Row],[Prev_close]])),0)</f>
        <v>-1.4602119105100694E-2</v>
      </c>
      <c r="O293" s="1">
        <f>EOMONTH(fact_daily_prices[[#This Row],[date]],0)</f>
        <v>45716</v>
      </c>
      <c r="P293"/>
    </row>
    <row r="294" spans="1:16" x14ac:dyDescent="0.3">
      <c r="A294" s="1">
        <v>45706</v>
      </c>
      <c r="B294" t="s">
        <v>18</v>
      </c>
      <c r="C294">
        <v>2197.87</v>
      </c>
      <c r="D294">
        <v>2223.56</v>
      </c>
      <c r="E294">
        <v>2172.17</v>
      </c>
      <c r="F294">
        <v>2180.9299999999998</v>
      </c>
      <c r="G294">
        <v>11361</v>
      </c>
      <c r="H294">
        <v>49</v>
      </c>
      <c r="I294">
        <v>1</v>
      </c>
      <c r="J294">
        <v>2180.9299999999998</v>
      </c>
      <c r="K294">
        <v>26012.976744186049</v>
      </c>
      <c r="L294" t="b">
        <v>0</v>
      </c>
      <c r="M294">
        <f>IF(fact_daily_prices[[#This Row],[company_id]] =$B293,$F293)</f>
        <v>2110.1999999999998</v>
      </c>
      <c r="N294" s="3">
        <f>IFERROR(IF(fact_daily_prices[[#This Row],[Prev_close]]="","",((fact_daily_prices[[#This Row],[close]]-fact_daily_prices[[#This Row],[Prev_close]] )/ fact_daily_prices[[#This Row],[Prev_close]])),0)</f>
        <v>3.3518149938394477E-2</v>
      </c>
      <c r="O294" s="1">
        <f>EOMONTH(fact_daily_prices[[#This Row],[date]],0)</f>
        <v>45716</v>
      </c>
      <c r="P294"/>
    </row>
    <row r="295" spans="1:16" x14ac:dyDescent="0.3">
      <c r="A295" s="1">
        <v>45707</v>
      </c>
      <c r="B295" t="s">
        <v>18</v>
      </c>
      <c r="C295">
        <v>2176.64</v>
      </c>
      <c r="D295">
        <v>2198.29</v>
      </c>
      <c r="E295">
        <v>2154.98</v>
      </c>
      <c r="F295">
        <v>2163.65</v>
      </c>
      <c r="G295">
        <v>10078</v>
      </c>
      <c r="H295">
        <v>50</v>
      </c>
      <c r="I295">
        <v>1</v>
      </c>
      <c r="J295">
        <v>2163.65</v>
      </c>
      <c r="K295">
        <v>26012.976744186049</v>
      </c>
      <c r="L295" t="b">
        <v>0</v>
      </c>
      <c r="M295">
        <f>IF(fact_daily_prices[[#This Row],[company_id]] =$B294,$F294)</f>
        <v>2180.9299999999998</v>
      </c>
      <c r="N295" s="3">
        <f>IFERROR(IF(fact_daily_prices[[#This Row],[Prev_close]]="","",((fact_daily_prices[[#This Row],[close]]-fact_daily_prices[[#This Row],[Prev_close]] )/ fact_daily_prices[[#This Row],[Prev_close]])),0)</f>
        <v>-7.9232254130117644E-3</v>
      </c>
      <c r="O295" s="1">
        <f>EOMONTH(fact_daily_prices[[#This Row],[date]],0)</f>
        <v>45716</v>
      </c>
      <c r="P295"/>
    </row>
    <row r="296" spans="1:16" x14ac:dyDescent="0.3">
      <c r="A296" s="1">
        <v>45708</v>
      </c>
      <c r="B296" t="s">
        <v>18</v>
      </c>
      <c r="C296">
        <v>2139.73</v>
      </c>
      <c r="D296">
        <v>2174.5300000000002</v>
      </c>
      <c r="E296">
        <v>2104.9299999999998</v>
      </c>
      <c r="F296">
        <v>2145.7600000000002</v>
      </c>
      <c r="G296">
        <v>39850</v>
      </c>
      <c r="H296">
        <v>51</v>
      </c>
      <c r="I296">
        <v>1</v>
      </c>
      <c r="J296">
        <v>2145.7600000000002</v>
      </c>
      <c r="K296">
        <v>26012.976744186049</v>
      </c>
      <c r="L296" t="b">
        <v>0</v>
      </c>
      <c r="M296">
        <f>IF(fact_daily_prices[[#This Row],[company_id]] =$B295,$F295)</f>
        <v>2163.65</v>
      </c>
      <c r="N296" s="3">
        <f>IFERROR(IF(fact_daily_prices[[#This Row],[Prev_close]]="","",((fact_daily_prices[[#This Row],[close]]-fact_daily_prices[[#This Row],[Prev_close]] )/ fact_daily_prices[[#This Row],[Prev_close]])),0)</f>
        <v>-8.2684352829708457E-3</v>
      </c>
      <c r="O296" s="1">
        <f>EOMONTH(fact_daily_prices[[#This Row],[date]],0)</f>
        <v>45716</v>
      </c>
      <c r="P296"/>
    </row>
    <row r="297" spans="1:16" x14ac:dyDescent="0.3">
      <c r="A297" s="1">
        <v>45709</v>
      </c>
      <c r="B297" t="s">
        <v>18</v>
      </c>
      <c r="C297">
        <v>2111.88</v>
      </c>
      <c r="D297">
        <v>2143.27</v>
      </c>
      <c r="E297">
        <v>2080.48</v>
      </c>
      <c r="F297">
        <v>2105.5300000000002</v>
      </c>
      <c r="G297">
        <v>27015</v>
      </c>
      <c r="H297">
        <v>52</v>
      </c>
      <c r="I297">
        <v>1</v>
      </c>
      <c r="J297">
        <v>2105.5300000000002</v>
      </c>
      <c r="K297">
        <v>26012.976744186049</v>
      </c>
      <c r="L297" t="b">
        <v>0</v>
      </c>
      <c r="M297">
        <f>IF(fact_daily_prices[[#This Row],[company_id]] =$B296,$F296)</f>
        <v>2145.7600000000002</v>
      </c>
      <c r="N297" s="3">
        <f>IFERROR(IF(fact_daily_prices[[#This Row],[Prev_close]]="","",((fact_daily_prices[[#This Row],[close]]-fact_daily_prices[[#This Row],[Prev_close]] )/ fact_daily_prices[[#This Row],[Prev_close]])),0)</f>
        <v>-1.8748601893967647E-2</v>
      </c>
      <c r="O297" s="1">
        <f>EOMONTH(fact_daily_prices[[#This Row],[date]],0)</f>
        <v>45716</v>
      </c>
      <c r="P297"/>
    </row>
    <row r="298" spans="1:16" x14ac:dyDescent="0.3">
      <c r="A298" s="1">
        <v>45712</v>
      </c>
      <c r="B298" t="s">
        <v>18</v>
      </c>
      <c r="C298">
        <v>2085.62</v>
      </c>
      <c r="D298">
        <v>2111.52</v>
      </c>
      <c r="E298">
        <v>2059.7199999999998</v>
      </c>
      <c r="F298">
        <v>2098.98</v>
      </c>
      <c r="G298">
        <v>37679</v>
      </c>
      <c r="H298">
        <v>55</v>
      </c>
      <c r="I298">
        <v>1</v>
      </c>
      <c r="J298">
        <v>2098.98</v>
      </c>
      <c r="K298">
        <v>26012.976744186049</v>
      </c>
      <c r="L298" t="b">
        <v>0</v>
      </c>
      <c r="M298">
        <f>IF(fact_daily_prices[[#This Row],[company_id]] =$B297,$F297)</f>
        <v>2105.5300000000002</v>
      </c>
      <c r="N298" s="3">
        <f>IFERROR(IF(fact_daily_prices[[#This Row],[Prev_close]]="","",((fact_daily_prices[[#This Row],[close]]-fact_daily_prices[[#This Row],[Prev_close]] )/ fact_daily_prices[[#This Row],[Prev_close]])),0)</f>
        <v>-3.1108556990402329E-3</v>
      </c>
      <c r="O298" s="1">
        <f>EOMONTH(fact_daily_prices[[#This Row],[date]],0)</f>
        <v>45716</v>
      </c>
      <c r="P298"/>
    </row>
    <row r="299" spans="1:16" x14ac:dyDescent="0.3">
      <c r="A299" s="1">
        <v>45713</v>
      </c>
      <c r="B299" t="s">
        <v>18</v>
      </c>
      <c r="C299">
        <v>2080.15</v>
      </c>
      <c r="D299">
        <v>2111.71</v>
      </c>
      <c r="E299">
        <v>2048.59</v>
      </c>
      <c r="F299">
        <v>2081.9699999999998</v>
      </c>
      <c r="G299">
        <v>14629</v>
      </c>
      <c r="H299">
        <v>56</v>
      </c>
      <c r="I299">
        <v>1</v>
      </c>
      <c r="J299">
        <v>2081.9699999999998</v>
      </c>
      <c r="K299">
        <v>26012.976744186049</v>
      </c>
      <c r="L299" t="b">
        <v>0</v>
      </c>
      <c r="M299">
        <f>IF(fact_daily_prices[[#This Row],[company_id]] =$B298,$F298)</f>
        <v>2098.98</v>
      </c>
      <c r="N299" s="3">
        <f>IFERROR(IF(fact_daily_prices[[#This Row],[Prev_close]]="","",((fact_daily_prices[[#This Row],[close]]-fact_daily_prices[[#This Row],[Prev_close]] )/ fact_daily_prices[[#This Row],[Prev_close]])),0)</f>
        <v>-8.1039361975817868E-3</v>
      </c>
      <c r="O299" s="1">
        <f>EOMONTH(fact_daily_prices[[#This Row],[date]],0)</f>
        <v>45716</v>
      </c>
      <c r="P299"/>
    </row>
    <row r="300" spans="1:16" x14ac:dyDescent="0.3">
      <c r="A300" s="1">
        <v>45714</v>
      </c>
      <c r="B300" t="s">
        <v>18</v>
      </c>
      <c r="C300">
        <v>2131.2800000000002</v>
      </c>
      <c r="D300">
        <v>2154.63</v>
      </c>
      <c r="E300">
        <v>2107.94</v>
      </c>
      <c r="F300">
        <v>2128.56</v>
      </c>
      <c r="G300">
        <v>34226</v>
      </c>
      <c r="H300">
        <v>57</v>
      </c>
      <c r="I300">
        <v>1</v>
      </c>
      <c r="J300">
        <v>2128.56</v>
      </c>
      <c r="K300">
        <v>26012.976744186049</v>
      </c>
      <c r="L300" t="b">
        <v>0</v>
      </c>
      <c r="M300">
        <f>IF(fact_daily_prices[[#This Row],[company_id]] =$B299,$F299)</f>
        <v>2081.9699999999998</v>
      </c>
      <c r="N300" s="3">
        <f>IFERROR(IF(fact_daily_prices[[#This Row],[Prev_close]]="","",((fact_daily_prices[[#This Row],[close]]-fact_daily_prices[[#This Row],[Prev_close]] )/ fact_daily_prices[[#This Row],[Prev_close]])),0)</f>
        <v>2.2377844061153691E-2</v>
      </c>
      <c r="O300" s="1">
        <f>EOMONTH(fact_daily_prices[[#This Row],[date]],0)</f>
        <v>45716</v>
      </c>
      <c r="P300"/>
    </row>
    <row r="301" spans="1:16" x14ac:dyDescent="0.3">
      <c r="A301" s="1">
        <v>45715</v>
      </c>
      <c r="B301" t="s">
        <v>18</v>
      </c>
      <c r="C301">
        <v>2141</v>
      </c>
      <c r="D301">
        <v>2171.7800000000002</v>
      </c>
      <c r="E301">
        <v>2110.23</v>
      </c>
      <c r="F301">
        <v>2133.59</v>
      </c>
      <c r="G301">
        <v>28961</v>
      </c>
      <c r="H301">
        <v>58</v>
      </c>
      <c r="I301">
        <v>1</v>
      </c>
      <c r="J301">
        <v>2133.59</v>
      </c>
      <c r="K301">
        <v>26012.976744186049</v>
      </c>
      <c r="L301" t="b">
        <v>0</v>
      </c>
      <c r="M301">
        <f>IF(fact_daily_prices[[#This Row],[company_id]] =$B300,$F300)</f>
        <v>2128.56</v>
      </c>
      <c r="N301" s="3">
        <f>IFERROR(IF(fact_daily_prices[[#This Row],[Prev_close]]="","",((fact_daily_prices[[#This Row],[close]]-fact_daily_prices[[#This Row],[Prev_close]] )/ fact_daily_prices[[#This Row],[Prev_close]])),0)</f>
        <v>2.3630999361071337E-3</v>
      </c>
      <c r="O301" s="1">
        <f>EOMONTH(fact_daily_prices[[#This Row],[date]],0)</f>
        <v>45716</v>
      </c>
      <c r="P301"/>
    </row>
    <row r="302" spans="1:16" x14ac:dyDescent="0.3">
      <c r="A302" s="1">
        <v>45716</v>
      </c>
      <c r="B302" t="s">
        <v>18</v>
      </c>
      <c r="C302">
        <v>2140.33</v>
      </c>
      <c r="D302">
        <v>2167.31</v>
      </c>
      <c r="E302">
        <v>2113.34</v>
      </c>
      <c r="F302">
        <v>2133.86</v>
      </c>
      <c r="G302">
        <v>22288</v>
      </c>
      <c r="H302">
        <v>59</v>
      </c>
      <c r="I302">
        <v>1</v>
      </c>
      <c r="J302">
        <v>2133.86</v>
      </c>
      <c r="K302">
        <v>26012.976744186049</v>
      </c>
      <c r="L302" t="b">
        <v>0</v>
      </c>
      <c r="M302">
        <f>IF(fact_daily_prices[[#This Row],[company_id]] =$B301,$F301)</f>
        <v>2133.59</v>
      </c>
      <c r="N302" s="3">
        <f>IFERROR(IF(fact_daily_prices[[#This Row],[Prev_close]]="","",((fact_daily_prices[[#This Row],[close]]-fact_daily_prices[[#This Row],[Prev_close]] )/ fact_daily_prices[[#This Row],[Prev_close]])),0)</f>
        <v>1.2654727478099437E-4</v>
      </c>
      <c r="O302" s="1">
        <f>EOMONTH(fact_daily_prices[[#This Row],[date]],0)</f>
        <v>45716</v>
      </c>
      <c r="P302"/>
    </row>
    <row r="303" spans="1:16" x14ac:dyDescent="0.3">
      <c r="A303" s="1">
        <v>45719</v>
      </c>
      <c r="B303" t="s">
        <v>18</v>
      </c>
      <c r="C303">
        <v>2124.9</v>
      </c>
      <c r="D303">
        <v>2137.7399999999998</v>
      </c>
      <c r="E303">
        <v>2112.06</v>
      </c>
      <c r="F303">
        <v>2130.75</v>
      </c>
      <c r="G303">
        <v>16313</v>
      </c>
      <c r="H303">
        <v>62</v>
      </c>
      <c r="I303">
        <v>1</v>
      </c>
      <c r="J303">
        <v>2130.75</v>
      </c>
      <c r="K303">
        <v>26012.976744186049</v>
      </c>
      <c r="L303" t="b">
        <v>0</v>
      </c>
      <c r="M303">
        <f>IF(fact_daily_prices[[#This Row],[company_id]] =$B302,$F302)</f>
        <v>2133.86</v>
      </c>
      <c r="N303" s="3">
        <f>IFERROR(IF(fact_daily_prices[[#This Row],[Prev_close]]="","",((fact_daily_prices[[#This Row],[close]]-fact_daily_prices[[#This Row],[Prev_close]] )/ fact_daily_prices[[#This Row],[Prev_close]])),0)</f>
        <v>-1.4574526913668784E-3</v>
      </c>
      <c r="O303" s="1">
        <f>EOMONTH(fact_daily_prices[[#This Row],[date]],0)</f>
        <v>45747</v>
      </c>
      <c r="P303"/>
    </row>
    <row r="304" spans="1:16" x14ac:dyDescent="0.3">
      <c r="A304" s="1">
        <v>45720</v>
      </c>
      <c r="B304" t="s">
        <v>18</v>
      </c>
      <c r="C304">
        <v>2148.4499999999998</v>
      </c>
      <c r="D304">
        <v>2155.0700000000002</v>
      </c>
      <c r="E304">
        <v>2141.84</v>
      </c>
      <c r="F304">
        <v>2152.4699999999998</v>
      </c>
      <c r="G304">
        <v>2560</v>
      </c>
      <c r="H304">
        <v>63</v>
      </c>
      <c r="I304">
        <v>1</v>
      </c>
      <c r="J304">
        <v>2152.4699999999998</v>
      </c>
      <c r="K304">
        <v>26012.976744186049</v>
      </c>
      <c r="L304" t="b">
        <v>1</v>
      </c>
      <c r="M304">
        <f>IF(fact_daily_prices[[#This Row],[company_id]] =$B303,$F303)</f>
        <v>2130.75</v>
      </c>
      <c r="N304" s="3">
        <f>IFERROR(IF(fact_daily_prices[[#This Row],[Prev_close]]="","",((fact_daily_prices[[#This Row],[close]]-fact_daily_prices[[#This Row],[Prev_close]] )/ fact_daily_prices[[#This Row],[Prev_close]])),0)</f>
        <v>1.0193593804998145E-2</v>
      </c>
      <c r="O304" s="1">
        <f>EOMONTH(fact_daily_prices[[#This Row],[date]],0)</f>
        <v>45747</v>
      </c>
      <c r="P304"/>
    </row>
    <row r="305" spans="1:16" x14ac:dyDescent="0.3">
      <c r="A305" s="1">
        <v>45721</v>
      </c>
      <c r="B305" t="s">
        <v>18</v>
      </c>
      <c r="C305">
        <v>2154.7199999999998</v>
      </c>
      <c r="D305">
        <v>2178.08</v>
      </c>
      <c r="E305">
        <v>2131.37</v>
      </c>
      <c r="F305">
        <v>2140.75</v>
      </c>
      <c r="G305">
        <v>21022</v>
      </c>
      <c r="H305">
        <v>64</v>
      </c>
      <c r="I305">
        <v>1</v>
      </c>
      <c r="J305">
        <v>2140.75</v>
      </c>
      <c r="K305">
        <v>26012.976744186049</v>
      </c>
      <c r="L305" t="b">
        <v>0</v>
      </c>
      <c r="M305">
        <f>IF(fact_daily_prices[[#This Row],[company_id]] =$B304,$F304)</f>
        <v>2152.4699999999998</v>
      </c>
      <c r="N305" s="3">
        <f>IFERROR(IF(fact_daily_prices[[#This Row],[Prev_close]]="","",((fact_daily_prices[[#This Row],[close]]-fact_daily_prices[[#This Row],[Prev_close]] )/ fact_daily_prices[[#This Row],[Prev_close]])),0)</f>
        <v>-5.4449074783852044E-3</v>
      </c>
      <c r="O305" s="1">
        <f>EOMONTH(fact_daily_prices[[#This Row],[date]],0)</f>
        <v>45747</v>
      </c>
      <c r="P305"/>
    </row>
    <row r="306" spans="1:16" x14ac:dyDescent="0.3">
      <c r="A306" s="1">
        <v>45722</v>
      </c>
      <c r="B306" t="s">
        <v>18</v>
      </c>
      <c r="C306">
        <v>2153.42</v>
      </c>
      <c r="D306">
        <v>2179.64</v>
      </c>
      <c r="E306">
        <v>2127.19</v>
      </c>
      <c r="F306">
        <v>2159.34</v>
      </c>
      <c r="G306">
        <v>29380</v>
      </c>
      <c r="H306">
        <v>65</v>
      </c>
      <c r="I306">
        <v>1</v>
      </c>
      <c r="J306">
        <v>2159.34</v>
      </c>
      <c r="K306">
        <v>26012.976744186049</v>
      </c>
      <c r="L306" t="b">
        <v>0</v>
      </c>
      <c r="M306">
        <f>IF(fact_daily_prices[[#This Row],[company_id]] =$B305,$F305)</f>
        <v>2140.75</v>
      </c>
      <c r="N306" s="3">
        <f>IFERROR(IF(fact_daily_prices[[#This Row],[Prev_close]]="","",((fact_daily_prices[[#This Row],[close]]-fact_daily_prices[[#This Row],[Prev_close]] )/ fact_daily_prices[[#This Row],[Prev_close]])),0)</f>
        <v>8.6838724746000906E-3</v>
      </c>
      <c r="O306" s="1">
        <f>EOMONTH(fact_daily_prices[[#This Row],[date]],0)</f>
        <v>45747</v>
      </c>
      <c r="P306"/>
    </row>
    <row r="307" spans="1:16" x14ac:dyDescent="0.3">
      <c r="A307" s="1">
        <v>45723</v>
      </c>
      <c r="B307" t="s">
        <v>18</v>
      </c>
      <c r="C307">
        <v>2207.11</v>
      </c>
      <c r="D307">
        <v>2239.0300000000002</v>
      </c>
      <c r="E307">
        <v>2175.1799999999998</v>
      </c>
      <c r="F307">
        <v>2204.2199999999998</v>
      </c>
      <c r="G307">
        <v>25363</v>
      </c>
      <c r="H307">
        <v>66</v>
      </c>
      <c r="I307">
        <v>1</v>
      </c>
      <c r="J307">
        <v>2204.2199999999998</v>
      </c>
      <c r="K307">
        <v>26012.976744186049</v>
      </c>
      <c r="L307" t="b">
        <v>0</v>
      </c>
      <c r="M307">
        <f>IF(fact_daily_prices[[#This Row],[company_id]] =$B306,$F306)</f>
        <v>2159.34</v>
      </c>
      <c r="N307" s="3">
        <f>IFERROR(IF(fact_daily_prices[[#This Row],[Prev_close]]="","",((fact_daily_prices[[#This Row],[close]]-fact_daily_prices[[#This Row],[Prev_close]] )/ fact_daily_prices[[#This Row],[Prev_close]])),0)</f>
        <v>2.0784128483703191E-2</v>
      </c>
      <c r="O307" s="1">
        <f>EOMONTH(fact_daily_prices[[#This Row],[date]],0)</f>
        <v>45747</v>
      </c>
      <c r="P307"/>
    </row>
    <row r="308" spans="1:16" x14ac:dyDescent="0.3">
      <c r="A308" s="1">
        <v>45726</v>
      </c>
      <c r="B308" t="s">
        <v>18</v>
      </c>
      <c r="C308">
        <v>2213.9299999999998</v>
      </c>
      <c r="D308">
        <v>2242.19</v>
      </c>
      <c r="E308">
        <v>2185.66</v>
      </c>
      <c r="F308">
        <v>2217.56</v>
      </c>
      <c r="G308">
        <v>1661</v>
      </c>
      <c r="H308">
        <v>69</v>
      </c>
      <c r="I308">
        <v>1</v>
      </c>
      <c r="J308">
        <v>2217.56</v>
      </c>
      <c r="K308">
        <v>26012.976744186049</v>
      </c>
      <c r="L308" t="b">
        <v>1</v>
      </c>
      <c r="M308">
        <f>IF(fact_daily_prices[[#This Row],[company_id]] =$B307,$F307)</f>
        <v>2204.2199999999998</v>
      </c>
      <c r="N308" s="3">
        <f>IFERROR(IF(fact_daily_prices[[#This Row],[Prev_close]]="","",((fact_daily_prices[[#This Row],[close]]-fact_daily_prices[[#This Row],[Prev_close]] )/ fact_daily_prices[[#This Row],[Prev_close]])),0)</f>
        <v>6.0520274745715702E-3</v>
      </c>
      <c r="O308" s="1">
        <f>EOMONTH(fact_daily_prices[[#This Row],[date]],0)</f>
        <v>45747</v>
      </c>
      <c r="P308"/>
    </row>
    <row r="309" spans="1:16" x14ac:dyDescent="0.3">
      <c r="A309" s="1">
        <v>45727</v>
      </c>
      <c r="B309" t="s">
        <v>18</v>
      </c>
      <c r="C309">
        <v>2206.4699999999998</v>
      </c>
      <c r="D309">
        <v>2225.8200000000002</v>
      </c>
      <c r="E309">
        <v>2187.13</v>
      </c>
      <c r="F309">
        <v>2211.12</v>
      </c>
      <c r="G309">
        <v>26658</v>
      </c>
      <c r="H309">
        <v>70</v>
      </c>
      <c r="I309">
        <v>1</v>
      </c>
      <c r="J309">
        <v>2211.12</v>
      </c>
      <c r="K309">
        <v>26012.976744186049</v>
      </c>
      <c r="L309" t="b">
        <v>0</v>
      </c>
      <c r="M309">
        <f>IF(fact_daily_prices[[#This Row],[company_id]] =$B308,$F308)</f>
        <v>2217.56</v>
      </c>
      <c r="N309" s="3">
        <f>IFERROR(IF(fact_daily_prices[[#This Row],[Prev_close]]="","",((fact_daily_prices[[#This Row],[close]]-fact_daily_prices[[#This Row],[Prev_close]] )/ fact_daily_prices[[#This Row],[Prev_close]])),0)</f>
        <v>-2.9040927866664508E-3</v>
      </c>
      <c r="O309" s="1">
        <f>EOMONTH(fact_daily_prices[[#This Row],[date]],0)</f>
        <v>45747</v>
      </c>
      <c r="P309"/>
    </row>
    <row r="310" spans="1:16" x14ac:dyDescent="0.3">
      <c r="A310" s="1">
        <v>45728</v>
      </c>
      <c r="B310" t="s">
        <v>18</v>
      </c>
      <c r="C310">
        <v>2195.09</v>
      </c>
      <c r="D310">
        <v>2213.66</v>
      </c>
      <c r="E310">
        <v>2176.52</v>
      </c>
      <c r="F310">
        <v>2185.2399999999998</v>
      </c>
      <c r="G310">
        <v>29706</v>
      </c>
      <c r="H310">
        <v>71</v>
      </c>
      <c r="I310">
        <v>1</v>
      </c>
      <c r="J310">
        <v>2185.2399999999998</v>
      </c>
      <c r="K310">
        <v>26012.976744186049</v>
      </c>
      <c r="L310" t="b">
        <v>0</v>
      </c>
      <c r="M310">
        <f>IF(fact_daily_prices[[#This Row],[company_id]] =$B309,$F309)</f>
        <v>2211.12</v>
      </c>
      <c r="N310" s="3">
        <f>IFERROR(IF(fact_daily_prices[[#This Row],[Prev_close]]="","",((fact_daily_prices[[#This Row],[close]]-fact_daily_prices[[#This Row],[Prev_close]] )/ fact_daily_prices[[#This Row],[Prev_close]])),0)</f>
        <v>-1.1704475559897296E-2</v>
      </c>
      <c r="O310" s="1">
        <f>EOMONTH(fact_daily_prices[[#This Row],[date]],0)</f>
        <v>45747</v>
      </c>
      <c r="P310"/>
    </row>
    <row r="311" spans="1:16" x14ac:dyDescent="0.3">
      <c r="A311" s="1">
        <v>45729</v>
      </c>
      <c r="B311" t="s">
        <v>18</v>
      </c>
      <c r="C311">
        <v>2173.89</v>
      </c>
      <c r="D311">
        <v>2187.81</v>
      </c>
      <c r="E311">
        <v>2159.9699999999998</v>
      </c>
      <c r="F311">
        <v>2178.1999999999998</v>
      </c>
      <c r="G311">
        <v>47286</v>
      </c>
      <c r="H311">
        <v>72</v>
      </c>
      <c r="I311">
        <v>1</v>
      </c>
      <c r="J311">
        <v>2178.1999999999998</v>
      </c>
      <c r="K311">
        <v>26012.976744186049</v>
      </c>
      <c r="L311" t="b">
        <v>0</v>
      </c>
      <c r="M311">
        <f>IF(fact_daily_prices[[#This Row],[company_id]] =$B310,$F310)</f>
        <v>2185.2399999999998</v>
      </c>
      <c r="N311" s="3">
        <f>IFERROR(IF(fact_daily_prices[[#This Row],[Prev_close]]="","",((fact_daily_prices[[#This Row],[close]]-fact_daily_prices[[#This Row],[Prev_close]] )/ fact_daily_prices[[#This Row],[Prev_close]])),0)</f>
        <v>-3.2216141018835296E-3</v>
      </c>
      <c r="O311" s="1">
        <f>EOMONTH(fact_daily_prices[[#This Row],[date]],0)</f>
        <v>45747</v>
      </c>
      <c r="P311"/>
    </row>
    <row r="312" spans="1:16" x14ac:dyDescent="0.3">
      <c r="A312" s="1">
        <v>45730</v>
      </c>
      <c r="B312" t="s">
        <v>18</v>
      </c>
      <c r="C312">
        <v>2189.73</v>
      </c>
      <c r="D312">
        <v>2205.5300000000002</v>
      </c>
      <c r="E312">
        <v>2173.92</v>
      </c>
      <c r="F312">
        <v>2194.23</v>
      </c>
      <c r="G312">
        <v>8005</v>
      </c>
      <c r="H312">
        <v>73</v>
      </c>
      <c r="I312">
        <v>1</v>
      </c>
      <c r="J312">
        <v>2194.23</v>
      </c>
      <c r="K312">
        <v>26012.976744186049</v>
      </c>
      <c r="L312" t="b">
        <v>0</v>
      </c>
      <c r="M312">
        <f>IF(fact_daily_prices[[#This Row],[company_id]] =$B311,$F311)</f>
        <v>2178.1999999999998</v>
      </c>
      <c r="N312" s="3">
        <f>IFERROR(IF(fact_daily_prices[[#This Row],[Prev_close]]="","",((fact_daily_prices[[#This Row],[close]]-fact_daily_prices[[#This Row],[Prev_close]] )/ fact_daily_prices[[#This Row],[Prev_close]])),0)</f>
        <v>7.3592874850795156E-3</v>
      </c>
      <c r="O312" s="1">
        <f>EOMONTH(fact_daily_prices[[#This Row],[date]],0)</f>
        <v>45747</v>
      </c>
      <c r="P312"/>
    </row>
    <row r="313" spans="1:16" x14ac:dyDescent="0.3">
      <c r="A313" s="1">
        <v>45733</v>
      </c>
      <c r="B313" t="s">
        <v>18</v>
      </c>
      <c r="C313">
        <v>2164.5100000000002</v>
      </c>
      <c r="D313">
        <v>2194.15</v>
      </c>
      <c r="E313">
        <v>2134.87</v>
      </c>
      <c r="F313">
        <v>2152.7800000000002</v>
      </c>
      <c r="G313">
        <v>35839</v>
      </c>
      <c r="H313">
        <v>76</v>
      </c>
      <c r="I313">
        <v>1</v>
      </c>
      <c r="J313">
        <v>2152.7800000000002</v>
      </c>
      <c r="K313">
        <v>26012.976744186049</v>
      </c>
      <c r="L313" t="b">
        <v>0</v>
      </c>
      <c r="M313">
        <f>IF(fact_daily_prices[[#This Row],[company_id]] =$B312,$F312)</f>
        <v>2194.23</v>
      </c>
      <c r="N313" s="3">
        <f>IFERROR(IF(fact_daily_prices[[#This Row],[Prev_close]]="","",((fact_daily_prices[[#This Row],[close]]-fact_daily_prices[[#This Row],[Prev_close]] )/ fact_daily_prices[[#This Row],[Prev_close]])),0)</f>
        <v>-1.8890453598756657E-2</v>
      </c>
      <c r="O313" s="1">
        <f>EOMONTH(fact_daily_prices[[#This Row],[date]],0)</f>
        <v>45747</v>
      </c>
      <c r="P313"/>
    </row>
    <row r="314" spans="1:16" x14ac:dyDescent="0.3">
      <c r="A314" s="1">
        <v>45734</v>
      </c>
      <c r="B314" t="s">
        <v>18</v>
      </c>
      <c r="C314">
        <v>2177.6999999999998</v>
      </c>
      <c r="D314">
        <v>2194.4899999999998</v>
      </c>
      <c r="E314">
        <v>2160.91</v>
      </c>
      <c r="F314">
        <v>2175.9699999999998</v>
      </c>
      <c r="G314">
        <v>26963</v>
      </c>
      <c r="H314">
        <v>77</v>
      </c>
      <c r="I314">
        <v>1</v>
      </c>
      <c r="J314">
        <v>2175.9699999999998</v>
      </c>
      <c r="K314">
        <v>26012.976744186049</v>
      </c>
      <c r="L314" t="b">
        <v>0</v>
      </c>
      <c r="M314">
        <f>IF(fact_daily_prices[[#This Row],[company_id]] =$B313,$F313)</f>
        <v>2152.7800000000002</v>
      </c>
      <c r="N314" s="3">
        <f>IFERROR(IF(fact_daily_prices[[#This Row],[Prev_close]]="","",((fact_daily_prices[[#This Row],[close]]-fact_daily_prices[[#This Row],[Prev_close]] )/ fact_daily_prices[[#This Row],[Prev_close]])),0)</f>
        <v>1.077211791265229E-2</v>
      </c>
      <c r="O314" s="1">
        <f>EOMONTH(fact_daily_prices[[#This Row],[date]],0)</f>
        <v>45747</v>
      </c>
      <c r="P314"/>
    </row>
    <row r="315" spans="1:16" x14ac:dyDescent="0.3">
      <c r="A315" s="1">
        <v>45735</v>
      </c>
      <c r="B315" t="s">
        <v>18</v>
      </c>
      <c r="C315">
        <v>2187.92</v>
      </c>
      <c r="D315">
        <v>2215.69</v>
      </c>
      <c r="E315">
        <v>2160.15</v>
      </c>
      <c r="F315">
        <v>2182.19</v>
      </c>
      <c r="G315">
        <v>49689</v>
      </c>
      <c r="H315">
        <v>78</v>
      </c>
      <c r="I315">
        <v>1</v>
      </c>
      <c r="J315">
        <v>2182.19</v>
      </c>
      <c r="K315">
        <v>26012.976744186049</v>
      </c>
      <c r="L315" t="b">
        <v>0</v>
      </c>
      <c r="M315">
        <f>IF(fact_daily_prices[[#This Row],[company_id]] =$B314,$F314)</f>
        <v>2175.9699999999998</v>
      </c>
      <c r="N315" s="3">
        <f>IFERROR(IF(fact_daily_prices[[#This Row],[Prev_close]]="","",((fact_daily_prices[[#This Row],[close]]-fact_daily_prices[[#This Row],[Prev_close]] )/ fact_daily_prices[[#This Row],[Prev_close]])),0)</f>
        <v>2.8584952917550589E-3</v>
      </c>
      <c r="O315" s="1">
        <f>EOMONTH(fact_daily_prices[[#This Row],[date]],0)</f>
        <v>45747</v>
      </c>
      <c r="P315"/>
    </row>
    <row r="316" spans="1:16" x14ac:dyDescent="0.3">
      <c r="A316" s="1">
        <v>45736</v>
      </c>
      <c r="B316" t="s">
        <v>18</v>
      </c>
      <c r="C316">
        <v>2184.89</v>
      </c>
      <c r="D316">
        <v>2216.39</v>
      </c>
      <c r="E316">
        <v>2153.39</v>
      </c>
      <c r="F316">
        <v>2178.61</v>
      </c>
      <c r="G316">
        <v>7563</v>
      </c>
      <c r="H316">
        <v>79</v>
      </c>
      <c r="I316">
        <v>1</v>
      </c>
      <c r="J316">
        <v>2178.61</v>
      </c>
      <c r="K316">
        <v>26012.976744186049</v>
      </c>
      <c r="L316" t="b">
        <v>0</v>
      </c>
      <c r="M316">
        <f>IF(fact_daily_prices[[#This Row],[company_id]] =$B315,$F315)</f>
        <v>2182.19</v>
      </c>
      <c r="N316" s="3">
        <f>IFERROR(IF(fact_daily_prices[[#This Row],[Prev_close]]="","",((fact_daily_prices[[#This Row],[close]]-fact_daily_prices[[#This Row],[Prev_close]] )/ fact_daily_prices[[#This Row],[Prev_close]])),0)</f>
        <v>-1.6405537556307779E-3</v>
      </c>
      <c r="O316" s="1">
        <f>EOMONTH(fact_daily_prices[[#This Row],[date]],0)</f>
        <v>45747</v>
      </c>
      <c r="P316"/>
    </row>
    <row r="317" spans="1:16" x14ac:dyDescent="0.3">
      <c r="A317" s="1">
        <v>45737</v>
      </c>
      <c r="B317" t="s">
        <v>18</v>
      </c>
      <c r="C317">
        <v>2153.19</v>
      </c>
      <c r="D317">
        <v>2162.37</v>
      </c>
      <c r="E317">
        <v>2144</v>
      </c>
      <c r="F317">
        <v>2161.1</v>
      </c>
      <c r="G317">
        <v>13003</v>
      </c>
      <c r="H317">
        <v>80</v>
      </c>
      <c r="I317">
        <v>1</v>
      </c>
      <c r="J317">
        <v>2161.1</v>
      </c>
      <c r="K317">
        <v>26012.976744186049</v>
      </c>
      <c r="L317" t="b">
        <v>0</v>
      </c>
      <c r="M317">
        <f>IF(fact_daily_prices[[#This Row],[company_id]] =$B316,$F316)</f>
        <v>2178.61</v>
      </c>
      <c r="N317" s="3">
        <f>IFERROR(IF(fact_daily_prices[[#This Row],[Prev_close]]="","",((fact_daily_prices[[#This Row],[close]]-fact_daily_prices[[#This Row],[Prev_close]] )/ fact_daily_prices[[#This Row],[Prev_close]])),0)</f>
        <v>-8.0372347505979578E-3</v>
      </c>
      <c r="O317" s="1">
        <f>EOMONTH(fact_daily_prices[[#This Row],[date]],0)</f>
        <v>45747</v>
      </c>
      <c r="P317"/>
    </row>
    <row r="318" spans="1:16" x14ac:dyDescent="0.3">
      <c r="A318" s="1">
        <v>45740</v>
      </c>
      <c r="B318" t="s">
        <v>18</v>
      </c>
      <c r="C318">
        <v>2148.09</v>
      </c>
      <c r="D318">
        <v>2186.21</v>
      </c>
      <c r="E318">
        <v>2109.9699999999998</v>
      </c>
      <c r="F318">
        <v>2148.6799999999998</v>
      </c>
      <c r="G318">
        <v>46350</v>
      </c>
      <c r="H318">
        <v>83</v>
      </c>
      <c r="I318">
        <v>1</v>
      </c>
      <c r="J318">
        <v>2148.6799999999998</v>
      </c>
      <c r="K318">
        <v>26012.976744186049</v>
      </c>
      <c r="L318" t="b">
        <v>0</v>
      </c>
      <c r="M318">
        <f>IF(fact_daily_prices[[#This Row],[company_id]] =$B317,$F317)</f>
        <v>2161.1</v>
      </c>
      <c r="N318" s="3">
        <f>IFERROR(IF(fact_daily_prices[[#This Row],[Prev_close]]="","",((fact_daily_prices[[#This Row],[close]]-fact_daily_prices[[#This Row],[Prev_close]] )/ fact_daily_prices[[#This Row],[Prev_close]])),0)</f>
        <v>-5.7470732497339654E-3</v>
      </c>
      <c r="O318" s="1">
        <f>EOMONTH(fact_daily_prices[[#This Row],[date]],0)</f>
        <v>45747</v>
      </c>
      <c r="P318"/>
    </row>
    <row r="319" spans="1:16" x14ac:dyDescent="0.3">
      <c r="A319" s="1">
        <v>45741</v>
      </c>
      <c r="B319" t="s">
        <v>18</v>
      </c>
      <c r="C319">
        <v>2158.59</v>
      </c>
      <c r="D319">
        <v>2177.41</v>
      </c>
      <c r="E319">
        <v>2139.77</v>
      </c>
      <c r="F319">
        <v>2165.42</v>
      </c>
      <c r="G319">
        <v>43229</v>
      </c>
      <c r="H319">
        <v>84</v>
      </c>
      <c r="I319">
        <v>1</v>
      </c>
      <c r="J319">
        <v>2165.42</v>
      </c>
      <c r="K319">
        <v>26012.976744186049</v>
      </c>
      <c r="L319" t="b">
        <v>0</v>
      </c>
      <c r="M319">
        <f>IF(fact_daily_prices[[#This Row],[company_id]] =$B318,$F318)</f>
        <v>2148.6799999999998</v>
      </c>
      <c r="N319" s="3">
        <f>IFERROR(IF(fact_daily_prices[[#This Row],[Prev_close]]="","",((fact_daily_prices[[#This Row],[close]]-fact_daily_prices[[#This Row],[Prev_close]] )/ fact_daily_prices[[#This Row],[Prev_close]])),0)</f>
        <v>7.7908297187111331E-3</v>
      </c>
      <c r="O319" s="1">
        <f>EOMONTH(fact_daily_prices[[#This Row],[date]],0)</f>
        <v>45747</v>
      </c>
      <c r="P319"/>
    </row>
    <row r="320" spans="1:16" x14ac:dyDescent="0.3">
      <c r="A320" s="1">
        <v>45742</v>
      </c>
      <c r="B320" t="s">
        <v>18</v>
      </c>
      <c r="C320">
        <v>2161.91</v>
      </c>
      <c r="D320">
        <v>2177.98</v>
      </c>
      <c r="E320">
        <v>2145.84</v>
      </c>
      <c r="F320">
        <v>2162.44</v>
      </c>
      <c r="G320">
        <v>34297</v>
      </c>
      <c r="H320">
        <v>85</v>
      </c>
      <c r="I320">
        <v>1</v>
      </c>
      <c r="J320">
        <v>2162.44</v>
      </c>
      <c r="K320">
        <v>26012.976744186049</v>
      </c>
      <c r="L320" t="b">
        <v>0</v>
      </c>
      <c r="M320">
        <f>IF(fact_daily_prices[[#This Row],[company_id]] =$B319,$F319)</f>
        <v>2165.42</v>
      </c>
      <c r="N320" s="3">
        <f>IFERROR(IF(fact_daily_prices[[#This Row],[Prev_close]]="","",((fact_daily_prices[[#This Row],[close]]-fact_daily_prices[[#This Row],[Prev_close]] )/ fact_daily_prices[[#This Row],[Prev_close]])),0)</f>
        <v>-1.3761764461397872E-3</v>
      </c>
      <c r="O320" s="1">
        <f>EOMONTH(fact_daily_prices[[#This Row],[date]],0)</f>
        <v>45747</v>
      </c>
      <c r="P320"/>
    </row>
    <row r="321" spans="1:16" x14ac:dyDescent="0.3">
      <c r="A321" s="1">
        <v>45743</v>
      </c>
      <c r="B321" t="s">
        <v>18</v>
      </c>
      <c r="C321">
        <v>2147.16</v>
      </c>
      <c r="D321">
        <v>2176.4899999999998</v>
      </c>
      <c r="E321">
        <v>2117.83</v>
      </c>
      <c r="F321">
        <v>2149.35</v>
      </c>
      <c r="G321">
        <v>28490</v>
      </c>
      <c r="H321">
        <v>86</v>
      </c>
      <c r="I321">
        <v>1</v>
      </c>
      <c r="J321">
        <v>2149.35</v>
      </c>
      <c r="K321">
        <v>26012.976744186049</v>
      </c>
      <c r="L321" t="b">
        <v>0</v>
      </c>
      <c r="M321">
        <f>IF(fact_daily_prices[[#This Row],[company_id]] =$B320,$F320)</f>
        <v>2162.44</v>
      </c>
      <c r="N321" s="3">
        <f>IFERROR(IF(fact_daily_prices[[#This Row],[Prev_close]]="","",((fact_daily_prices[[#This Row],[close]]-fact_daily_prices[[#This Row],[Prev_close]] )/ fact_daily_prices[[#This Row],[Prev_close]])),0)</f>
        <v>-6.0533471448919489E-3</v>
      </c>
      <c r="O321" s="1">
        <f>EOMONTH(fact_daily_prices[[#This Row],[date]],0)</f>
        <v>45747</v>
      </c>
      <c r="P321"/>
    </row>
    <row r="322" spans="1:16" x14ac:dyDescent="0.3">
      <c r="A322" s="1">
        <v>45744</v>
      </c>
      <c r="B322" t="s">
        <v>18</v>
      </c>
      <c r="C322">
        <v>2170.6</v>
      </c>
      <c r="D322">
        <v>2196.15</v>
      </c>
      <c r="E322">
        <v>2145.06</v>
      </c>
      <c r="F322">
        <v>2162.59</v>
      </c>
      <c r="G322">
        <v>13765</v>
      </c>
      <c r="H322">
        <v>87</v>
      </c>
      <c r="I322">
        <v>1</v>
      </c>
      <c r="J322">
        <v>2162.59</v>
      </c>
      <c r="K322">
        <v>26012.976744186049</v>
      </c>
      <c r="L322" t="b">
        <v>0</v>
      </c>
      <c r="M322">
        <f>IF(fact_daily_prices[[#This Row],[company_id]] =$B321,$F321)</f>
        <v>2149.35</v>
      </c>
      <c r="N322" s="3">
        <f>IFERROR(IF(fact_daily_prices[[#This Row],[Prev_close]]="","",((fact_daily_prices[[#This Row],[close]]-fact_daily_prices[[#This Row],[Prev_close]] )/ fact_daily_prices[[#This Row],[Prev_close]])),0)</f>
        <v>6.1600018610278627E-3</v>
      </c>
      <c r="O322" s="1">
        <f>EOMONTH(fact_daily_prices[[#This Row],[date]],0)</f>
        <v>45747</v>
      </c>
      <c r="P322"/>
    </row>
    <row r="323" spans="1:16" x14ac:dyDescent="0.3">
      <c r="A323" s="1">
        <v>45747</v>
      </c>
      <c r="B323" t="s">
        <v>18</v>
      </c>
      <c r="C323">
        <v>2175.7399999999998</v>
      </c>
      <c r="D323">
        <v>2184.8200000000002</v>
      </c>
      <c r="E323">
        <v>2166.65</v>
      </c>
      <c r="F323">
        <v>2177</v>
      </c>
      <c r="G323">
        <v>23861</v>
      </c>
      <c r="H323">
        <v>90</v>
      </c>
      <c r="I323">
        <v>1</v>
      </c>
      <c r="J323">
        <v>2177</v>
      </c>
      <c r="K323">
        <v>26012.976744186049</v>
      </c>
      <c r="L323" t="b">
        <v>0</v>
      </c>
      <c r="M323">
        <f>IF(fact_daily_prices[[#This Row],[company_id]] =$B322,$F322)</f>
        <v>2162.59</v>
      </c>
      <c r="N323" s="3">
        <f>IFERROR(IF(fact_daily_prices[[#This Row],[Prev_close]]="","",((fact_daily_prices[[#This Row],[close]]-fact_daily_prices[[#This Row],[Prev_close]] )/ fact_daily_prices[[#This Row],[Prev_close]])),0)</f>
        <v>6.6633064982265953E-3</v>
      </c>
      <c r="O323" s="1">
        <f>EOMONTH(fact_daily_prices[[#This Row],[date]],0)</f>
        <v>45747</v>
      </c>
      <c r="P323"/>
    </row>
    <row r="324" spans="1:16" x14ac:dyDescent="0.3">
      <c r="A324" s="1">
        <v>45748</v>
      </c>
      <c r="B324" t="s">
        <v>18</v>
      </c>
      <c r="C324">
        <v>2145.65</v>
      </c>
      <c r="D324">
        <v>2165.4899999999998</v>
      </c>
      <c r="E324">
        <v>2125.81</v>
      </c>
      <c r="F324">
        <v>2143.5100000000002</v>
      </c>
      <c r="G324">
        <v>45965</v>
      </c>
      <c r="H324">
        <v>91</v>
      </c>
      <c r="I324">
        <v>1</v>
      </c>
      <c r="J324">
        <v>2143.5100000000002</v>
      </c>
      <c r="K324">
        <v>26012.976744186049</v>
      </c>
      <c r="L324" t="b">
        <v>0</v>
      </c>
      <c r="M324">
        <f>IF(fact_daily_prices[[#This Row],[company_id]] =$B323,$F323)</f>
        <v>2177</v>
      </c>
      <c r="N324" s="3">
        <f>IFERROR(IF(fact_daily_prices[[#This Row],[Prev_close]]="","",((fact_daily_prices[[#This Row],[close]]-fact_daily_prices[[#This Row],[Prev_close]] )/ fact_daily_prices[[#This Row],[Prev_close]])),0)</f>
        <v>-1.538355535140091E-2</v>
      </c>
      <c r="O324" s="1">
        <f>EOMONTH(fact_daily_prices[[#This Row],[date]],0)</f>
        <v>45777</v>
      </c>
      <c r="P324"/>
    </row>
    <row r="325" spans="1:16" x14ac:dyDescent="0.3">
      <c r="A325" s="1">
        <v>45749</v>
      </c>
      <c r="B325" t="s">
        <v>18</v>
      </c>
      <c r="C325">
        <v>2164.81</v>
      </c>
      <c r="D325">
        <v>2180.7800000000002</v>
      </c>
      <c r="E325">
        <v>2148.84</v>
      </c>
      <c r="F325">
        <v>2159.52</v>
      </c>
      <c r="G325">
        <v>31523</v>
      </c>
      <c r="H325">
        <v>92</v>
      </c>
      <c r="I325">
        <v>1</v>
      </c>
      <c r="J325">
        <v>2159.52</v>
      </c>
      <c r="K325">
        <v>26012.976744186049</v>
      </c>
      <c r="L325" t="b">
        <v>0</v>
      </c>
      <c r="M325">
        <f>IF(fact_daily_prices[[#This Row],[company_id]] =$B324,$F324)</f>
        <v>2143.5100000000002</v>
      </c>
      <c r="N325" s="3">
        <f>IFERROR(IF(fact_daily_prices[[#This Row],[Prev_close]]="","",((fact_daily_prices[[#This Row],[close]]-fact_daily_prices[[#This Row],[Prev_close]] )/ fact_daily_prices[[#This Row],[Prev_close]])),0)</f>
        <v>7.4690577604022198E-3</v>
      </c>
      <c r="O325" s="1">
        <f>EOMONTH(fact_daily_prices[[#This Row],[date]],0)</f>
        <v>45777</v>
      </c>
      <c r="P325"/>
    </row>
    <row r="326" spans="1:16" x14ac:dyDescent="0.3">
      <c r="A326" s="1">
        <v>45750</v>
      </c>
      <c r="B326" t="s">
        <v>18</v>
      </c>
      <c r="C326">
        <v>2225.0100000000002</v>
      </c>
      <c r="D326">
        <v>2247.25</v>
      </c>
      <c r="E326">
        <v>2202.7600000000002</v>
      </c>
      <c r="F326">
        <v>2229.19</v>
      </c>
      <c r="G326">
        <v>36046</v>
      </c>
      <c r="H326">
        <v>93</v>
      </c>
      <c r="I326">
        <v>1</v>
      </c>
      <c r="J326">
        <v>2229.19</v>
      </c>
      <c r="K326">
        <v>26012.976744186049</v>
      </c>
      <c r="L326" t="b">
        <v>0</v>
      </c>
      <c r="M326">
        <f>IF(fact_daily_prices[[#This Row],[company_id]] =$B325,$F325)</f>
        <v>2159.52</v>
      </c>
      <c r="N326" s="3">
        <f>IFERROR(IF(fact_daily_prices[[#This Row],[Prev_close]]="","",((fact_daily_prices[[#This Row],[close]]-fact_daily_prices[[#This Row],[Prev_close]] )/ fact_daily_prices[[#This Row],[Prev_close]])),0)</f>
        <v>3.226179891827817E-2</v>
      </c>
      <c r="O326" s="1">
        <f>EOMONTH(fact_daily_prices[[#This Row],[date]],0)</f>
        <v>45777</v>
      </c>
      <c r="P326"/>
    </row>
    <row r="327" spans="1:16" x14ac:dyDescent="0.3">
      <c r="A327" s="1">
        <v>45751</v>
      </c>
      <c r="B327" t="s">
        <v>18</v>
      </c>
      <c r="C327">
        <v>2237.71</v>
      </c>
      <c r="D327">
        <v>2259.0700000000002</v>
      </c>
      <c r="E327">
        <v>2216.36</v>
      </c>
      <c r="F327">
        <v>2242.96</v>
      </c>
      <c r="G327">
        <v>46893</v>
      </c>
      <c r="H327">
        <v>94</v>
      </c>
      <c r="I327">
        <v>1</v>
      </c>
      <c r="J327">
        <v>2242.96</v>
      </c>
      <c r="K327">
        <v>26012.976744186049</v>
      </c>
      <c r="L327" t="b">
        <v>0</v>
      </c>
      <c r="M327">
        <f>IF(fact_daily_prices[[#This Row],[company_id]] =$B326,$F326)</f>
        <v>2229.19</v>
      </c>
      <c r="N327" s="3">
        <f>IFERROR(IF(fact_daily_prices[[#This Row],[Prev_close]]="","",((fact_daily_prices[[#This Row],[close]]-fact_daily_prices[[#This Row],[Prev_close]] )/ fact_daily_prices[[#This Row],[Prev_close]])),0)</f>
        <v>6.1771316038561012E-3</v>
      </c>
      <c r="O327" s="1">
        <f>EOMONTH(fact_daily_prices[[#This Row],[date]],0)</f>
        <v>45777</v>
      </c>
      <c r="P327"/>
    </row>
    <row r="328" spans="1:16" x14ac:dyDescent="0.3">
      <c r="A328" s="1">
        <v>45754</v>
      </c>
      <c r="B328" t="s">
        <v>18</v>
      </c>
      <c r="C328">
        <v>2203.44</v>
      </c>
      <c r="D328">
        <v>2224.62</v>
      </c>
      <c r="E328">
        <v>2182.27</v>
      </c>
      <c r="F328">
        <v>2195.98</v>
      </c>
      <c r="G328">
        <v>3113</v>
      </c>
      <c r="H328">
        <v>97</v>
      </c>
      <c r="I328">
        <v>1</v>
      </c>
      <c r="J328">
        <v>2195.98</v>
      </c>
      <c r="K328">
        <v>26012.976744186049</v>
      </c>
      <c r="L328" t="b">
        <v>0</v>
      </c>
      <c r="M328">
        <f>IF(fact_daily_prices[[#This Row],[company_id]] =$B327,$F327)</f>
        <v>2242.96</v>
      </c>
      <c r="N328" s="3">
        <f>IFERROR(IF(fact_daily_prices[[#This Row],[Prev_close]]="","",((fact_daily_prices[[#This Row],[close]]-fact_daily_prices[[#This Row],[Prev_close]] )/ fact_daily_prices[[#This Row],[Prev_close]])),0)</f>
        <v>-2.0945536255662169E-2</v>
      </c>
      <c r="O328" s="1">
        <f>EOMONTH(fact_daily_prices[[#This Row],[date]],0)</f>
        <v>45777</v>
      </c>
      <c r="P328"/>
    </row>
    <row r="329" spans="1:16" x14ac:dyDescent="0.3">
      <c r="A329" s="1">
        <v>45755</v>
      </c>
      <c r="B329" t="s">
        <v>18</v>
      </c>
      <c r="C329">
        <v>2220.1</v>
      </c>
      <c r="D329">
        <v>2239.19</v>
      </c>
      <c r="E329">
        <v>2201.02</v>
      </c>
      <c r="F329">
        <v>2201.42</v>
      </c>
      <c r="G329">
        <v>14760</v>
      </c>
      <c r="H329">
        <v>98</v>
      </c>
      <c r="I329">
        <v>1</v>
      </c>
      <c r="J329">
        <v>2201.42</v>
      </c>
      <c r="K329">
        <v>26012.976744186049</v>
      </c>
      <c r="L329" t="b">
        <v>0</v>
      </c>
      <c r="M329">
        <f>IF(fact_daily_prices[[#This Row],[company_id]] =$B328,$F328)</f>
        <v>2195.98</v>
      </c>
      <c r="N329" s="3">
        <f>IFERROR(IF(fact_daily_prices[[#This Row],[Prev_close]]="","",((fact_daily_prices[[#This Row],[close]]-fact_daily_prices[[#This Row],[Prev_close]] )/ fact_daily_prices[[#This Row],[Prev_close]])),0)</f>
        <v>2.4772538912012196E-3</v>
      </c>
      <c r="O329" s="1">
        <f>EOMONTH(fact_daily_prices[[#This Row],[date]],0)</f>
        <v>45777</v>
      </c>
      <c r="P329"/>
    </row>
    <row r="330" spans="1:16" x14ac:dyDescent="0.3">
      <c r="A330" s="1">
        <v>45756</v>
      </c>
      <c r="B330" t="s">
        <v>18</v>
      </c>
      <c r="C330">
        <v>2165.56</v>
      </c>
      <c r="D330">
        <v>2185.02</v>
      </c>
      <c r="E330">
        <v>2146.1</v>
      </c>
      <c r="F330">
        <v>2151.73</v>
      </c>
      <c r="G330">
        <v>13588</v>
      </c>
      <c r="H330">
        <v>99</v>
      </c>
      <c r="I330">
        <v>1</v>
      </c>
      <c r="J330">
        <v>2151.73</v>
      </c>
      <c r="K330">
        <v>26012.976744186049</v>
      </c>
      <c r="L330" t="b">
        <v>0</v>
      </c>
      <c r="M330">
        <f>IF(fact_daily_prices[[#This Row],[company_id]] =$B329,$F329)</f>
        <v>2201.42</v>
      </c>
      <c r="N330" s="3">
        <f>IFERROR(IF(fact_daily_prices[[#This Row],[Prev_close]]="","",((fact_daily_prices[[#This Row],[close]]-fact_daily_prices[[#This Row],[Prev_close]] )/ fact_daily_prices[[#This Row],[Prev_close]])),0)</f>
        <v>-2.2571794568960059E-2</v>
      </c>
      <c r="O330" s="1">
        <f>EOMONTH(fact_daily_prices[[#This Row],[date]],0)</f>
        <v>45777</v>
      </c>
      <c r="P330"/>
    </row>
    <row r="331" spans="1:16" x14ac:dyDescent="0.3">
      <c r="A331" s="1">
        <v>45757</v>
      </c>
      <c r="B331" t="s">
        <v>18</v>
      </c>
      <c r="C331">
        <v>2239.92</v>
      </c>
      <c r="D331">
        <v>2250.48</v>
      </c>
      <c r="E331">
        <v>2229.35</v>
      </c>
      <c r="F331">
        <v>2239.87</v>
      </c>
      <c r="G331">
        <v>45738</v>
      </c>
      <c r="H331">
        <v>100</v>
      </c>
      <c r="I331">
        <v>1</v>
      </c>
      <c r="J331">
        <v>2239.87</v>
      </c>
      <c r="K331">
        <v>26012.976744186049</v>
      </c>
      <c r="L331" t="b">
        <v>0</v>
      </c>
      <c r="M331">
        <f>IF(fact_daily_prices[[#This Row],[company_id]] =$B330,$F330)</f>
        <v>2151.73</v>
      </c>
      <c r="N331" s="3">
        <f>IFERROR(IF(fact_daily_prices[[#This Row],[Prev_close]]="","",((fact_daily_prices[[#This Row],[close]]-fact_daily_prices[[#This Row],[Prev_close]] )/ fact_daily_prices[[#This Row],[Prev_close]])),0)</f>
        <v>4.0962388403749481E-2</v>
      </c>
      <c r="O331" s="1">
        <f>EOMONTH(fact_daily_prices[[#This Row],[date]],0)</f>
        <v>45777</v>
      </c>
      <c r="P331"/>
    </row>
    <row r="332" spans="1:16" x14ac:dyDescent="0.3">
      <c r="A332" s="1">
        <v>45758</v>
      </c>
      <c r="B332" t="s">
        <v>18</v>
      </c>
      <c r="C332">
        <v>2306.96</v>
      </c>
      <c r="D332">
        <v>2324.77</v>
      </c>
      <c r="E332">
        <v>2289.15</v>
      </c>
      <c r="F332">
        <v>2304.4</v>
      </c>
      <c r="G332">
        <v>6724</v>
      </c>
      <c r="H332">
        <v>101</v>
      </c>
      <c r="I332">
        <v>1</v>
      </c>
      <c r="J332">
        <v>2304.4</v>
      </c>
      <c r="K332">
        <v>26012.976744186049</v>
      </c>
      <c r="L332" t="b">
        <v>0</v>
      </c>
      <c r="M332">
        <f>IF(fact_daily_prices[[#This Row],[company_id]] =$B331,$F331)</f>
        <v>2239.87</v>
      </c>
      <c r="N332" s="3">
        <f>IFERROR(IF(fact_daily_prices[[#This Row],[Prev_close]]="","",((fact_daily_prices[[#This Row],[close]]-fact_daily_prices[[#This Row],[Prev_close]] )/ fact_daily_prices[[#This Row],[Prev_close]])),0)</f>
        <v>2.8809707706250898E-2</v>
      </c>
      <c r="O332" s="1">
        <f>EOMONTH(fact_daily_prices[[#This Row],[date]],0)</f>
        <v>45777</v>
      </c>
      <c r="P332"/>
    </row>
    <row r="333" spans="1:16" x14ac:dyDescent="0.3">
      <c r="A333" s="1">
        <v>45761</v>
      </c>
      <c r="B333" t="s">
        <v>18</v>
      </c>
      <c r="C333">
        <v>2274.4499999999998</v>
      </c>
      <c r="D333">
        <v>2301.1</v>
      </c>
      <c r="E333">
        <v>2247.8000000000002</v>
      </c>
      <c r="F333">
        <v>2285.69</v>
      </c>
      <c r="G333">
        <v>43240</v>
      </c>
      <c r="H333">
        <v>104</v>
      </c>
      <c r="I333">
        <v>1</v>
      </c>
      <c r="J333">
        <v>2285.69</v>
      </c>
      <c r="K333">
        <v>26012.976744186049</v>
      </c>
      <c r="L333" t="b">
        <v>0</v>
      </c>
      <c r="M333">
        <f>IF(fact_daily_prices[[#This Row],[company_id]] =$B332,$F332)</f>
        <v>2304.4</v>
      </c>
      <c r="N333" s="3">
        <f>IFERROR(IF(fact_daily_prices[[#This Row],[Prev_close]]="","",((fact_daily_prices[[#This Row],[close]]-fact_daily_prices[[#This Row],[Prev_close]] )/ fact_daily_prices[[#This Row],[Prev_close]])),0)</f>
        <v>-8.1192501301857473E-3</v>
      </c>
      <c r="O333" s="1">
        <f>EOMONTH(fact_daily_prices[[#This Row],[date]],0)</f>
        <v>45777</v>
      </c>
      <c r="P333"/>
    </row>
    <row r="334" spans="1:16" x14ac:dyDescent="0.3">
      <c r="A334" s="1">
        <v>45762</v>
      </c>
      <c r="B334" t="s">
        <v>18</v>
      </c>
      <c r="C334">
        <v>2219.38</v>
      </c>
      <c r="D334">
        <v>2242.44</v>
      </c>
      <c r="E334">
        <v>2196.33</v>
      </c>
      <c r="F334">
        <v>2222.46</v>
      </c>
      <c r="G334">
        <v>24499</v>
      </c>
      <c r="H334">
        <v>105</v>
      </c>
      <c r="I334">
        <v>1</v>
      </c>
      <c r="J334">
        <v>2222.46</v>
      </c>
      <c r="K334">
        <v>26012.976744186049</v>
      </c>
      <c r="L334" t="b">
        <v>0</v>
      </c>
      <c r="M334">
        <f>IF(fact_daily_prices[[#This Row],[company_id]] =$B333,$F333)</f>
        <v>2285.69</v>
      </c>
      <c r="N334" s="3">
        <f>IFERROR(IF(fact_daily_prices[[#This Row],[Prev_close]]="","",((fact_daily_prices[[#This Row],[close]]-fact_daily_prices[[#This Row],[Prev_close]] )/ fact_daily_prices[[#This Row],[Prev_close]])),0)</f>
        <v>-2.7663418923826073E-2</v>
      </c>
      <c r="O334" s="1">
        <f>EOMONTH(fact_daily_prices[[#This Row],[date]],0)</f>
        <v>45777</v>
      </c>
      <c r="P334"/>
    </row>
    <row r="335" spans="1:16" x14ac:dyDescent="0.3">
      <c r="A335" s="1">
        <v>45763</v>
      </c>
      <c r="B335" t="s">
        <v>18</v>
      </c>
      <c r="C335">
        <v>2210.39</v>
      </c>
      <c r="D335">
        <v>2229.6</v>
      </c>
      <c r="E335">
        <v>2191.1799999999998</v>
      </c>
      <c r="F335">
        <v>2198.52</v>
      </c>
      <c r="G335">
        <v>7099</v>
      </c>
      <c r="H335">
        <v>106</v>
      </c>
      <c r="I335">
        <v>1</v>
      </c>
      <c r="J335">
        <v>2198.52</v>
      </c>
      <c r="K335">
        <v>26012.976744186049</v>
      </c>
      <c r="L335" t="b">
        <v>0</v>
      </c>
      <c r="M335">
        <f>IF(fact_daily_prices[[#This Row],[company_id]] =$B334,$F334)</f>
        <v>2222.46</v>
      </c>
      <c r="N335" s="3">
        <f>IFERROR(IF(fact_daily_prices[[#This Row],[Prev_close]]="","",((fact_daily_prices[[#This Row],[close]]-fact_daily_prices[[#This Row],[Prev_close]] )/ fact_daily_prices[[#This Row],[Prev_close]])),0)</f>
        <v>-1.0771847412326905E-2</v>
      </c>
      <c r="O335" s="1">
        <f>EOMONTH(fact_daily_prices[[#This Row],[date]],0)</f>
        <v>45777</v>
      </c>
      <c r="P335"/>
    </row>
    <row r="336" spans="1:16" x14ac:dyDescent="0.3">
      <c r="A336" s="1">
        <v>45764</v>
      </c>
      <c r="B336" t="s">
        <v>18</v>
      </c>
      <c r="C336">
        <v>2189.08</v>
      </c>
      <c r="D336">
        <v>2210.6799999999998</v>
      </c>
      <c r="E336">
        <v>2167.4699999999998</v>
      </c>
      <c r="F336">
        <v>2194.04</v>
      </c>
      <c r="G336">
        <v>7116</v>
      </c>
      <c r="H336">
        <v>107</v>
      </c>
      <c r="I336">
        <v>1</v>
      </c>
      <c r="J336">
        <v>2194.04</v>
      </c>
      <c r="K336">
        <v>26012.976744186049</v>
      </c>
      <c r="L336" t="b">
        <v>0</v>
      </c>
      <c r="M336">
        <f>IF(fact_daily_prices[[#This Row],[company_id]] =$B335,$F335)</f>
        <v>2198.52</v>
      </c>
      <c r="N336" s="3">
        <f>IFERROR(IF(fact_daily_prices[[#This Row],[Prev_close]]="","",((fact_daily_prices[[#This Row],[close]]-fact_daily_prices[[#This Row],[Prev_close]] )/ fact_daily_prices[[#This Row],[Prev_close]])),0)</f>
        <v>-2.0377344759201729E-3</v>
      </c>
      <c r="O336" s="1">
        <f>EOMONTH(fact_daily_prices[[#This Row],[date]],0)</f>
        <v>45777</v>
      </c>
      <c r="P336"/>
    </row>
    <row r="337" spans="1:16" x14ac:dyDescent="0.3">
      <c r="A337" s="1">
        <v>45765</v>
      </c>
      <c r="B337" t="s">
        <v>18</v>
      </c>
      <c r="C337">
        <v>2141.0500000000002</v>
      </c>
      <c r="D337">
        <v>2169.29</v>
      </c>
      <c r="E337">
        <v>2112.8200000000002</v>
      </c>
      <c r="F337">
        <v>2146.38</v>
      </c>
      <c r="G337">
        <v>10847</v>
      </c>
      <c r="H337">
        <v>108</v>
      </c>
      <c r="I337">
        <v>1</v>
      </c>
      <c r="J337">
        <v>2146.38</v>
      </c>
      <c r="K337">
        <v>26012.976744186049</v>
      </c>
      <c r="L337" t="b">
        <v>0</v>
      </c>
      <c r="M337">
        <f>IF(fact_daily_prices[[#This Row],[company_id]] =$B336,$F336)</f>
        <v>2194.04</v>
      </c>
      <c r="N337" s="3">
        <f>IFERROR(IF(fact_daily_prices[[#This Row],[Prev_close]]="","",((fact_daily_prices[[#This Row],[close]]-fact_daily_prices[[#This Row],[Prev_close]] )/ fact_daily_prices[[#This Row],[Prev_close]])),0)</f>
        <v>-2.1722484549050999E-2</v>
      </c>
      <c r="O337" s="1">
        <f>EOMONTH(fact_daily_prices[[#This Row],[date]],0)</f>
        <v>45777</v>
      </c>
      <c r="P337"/>
    </row>
    <row r="338" spans="1:16" x14ac:dyDescent="0.3">
      <c r="A338" s="1">
        <v>45768</v>
      </c>
      <c r="B338" t="s">
        <v>18</v>
      </c>
      <c r="C338">
        <v>2149.75</v>
      </c>
      <c r="D338">
        <v>2179.59</v>
      </c>
      <c r="E338">
        <v>2119.92</v>
      </c>
      <c r="F338">
        <v>2145.0300000000002</v>
      </c>
      <c r="G338">
        <v>2742</v>
      </c>
      <c r="H338">
        <v>111</v>
      </c>
      <c r="I338">
        <v>1</v>
      </c>
      <c r="J338">
        <v>2145.0300000000002</v>
      </c>
      <c r="K338">
        <v>26012.976744186049</v>
      </c>
      <c r="L338" t="b">
        <v>0</v>
      </c>
      <c r="M338">
        <f>IF(fact_daily_prices[[#This Row],[company_id]] =$B337,$F337)</f>
        <v>2146.38</v>
      </c>
      <c r="N338" s="3">
        <f>IFERROR(IF(fact_daily_prices[[#This Row],[Prev_close]]="","",((fact_daily_prices[[#This Row],[close]]-fact_daily_prices[[#This Row],[Prev_close]] )/ fact_daily_prices[[#This Row],[Prev_close]])),0)</f>
        <v>-6.2896597992895427E-4</v>
      </c>
      <c r="O338" s="1">
        <f>EOMONTH(fact_daily_prices[[#This Row],[date]],0)</f>
        <v>45777</v>
      </c>
      <c r="P338"/>
    </row>
    <row r="339" spans="1:16" x14ac:dyDescent="0.3">
      <c r="A339" s="1">
        <v>45769</v>
      </c>
      <c r="B339" t="s">
        <v>18</v>
      </c>
      <c r="C339">
        <v>2140.86</v>
      </c>
      <c r="D339">
        <v>2164.37</v>
      </c>
      <c r="E339">
        <v>2117.36</v>
      </c>
      <c r="F339">
        <v>2140.4699999999998</v>
      </c>
      <c r="G339">
        <v>35707</v>
      </c>
      <c r="H339">
        <v>112</v>
      </c>
      <c r="I339">
        <v>1</v>
      </c>
      <c r="J339">
        <v>2140.4699999999998</v>
      </c>
      <c r="K339">
        <v>26012.976744186049</v>
      </c>
      <c r="L339" t="b">
        <v>0</v>
      </c>
      <c r="M339">
        <f>IF(fact_daily_prices[[#This Row],[company_id]] =$B338,$F338)</f>
        <v>2145.0300000000002</v>
      </c>
      <c r="N339" s="3">
        <f>IFERROR(IF(fact_daily_prices[[#This Row],[Prev_close]]="","",((fact_daily_prices[[#This Row],[close]]-fact_daily_prices[[#This Row],[Prev_close]] )/ fact_daily_prices[[#This Row],[Prev_close]])),0)</f>
        <v>-2.1258443937848888E-3</v>
      </c>
      <c r="O339" s="1">
        <f>EOMONTH(fact_daily_prices[[#This Row],[date]],0)</f>
        <v>45777</v>
      </c>
      <c r="P339"/>
    </row>
    <row r="340" spans="1:16" x14ac:dyDescent="0.3">
      <c r="A340" s="1">
        <v>45770</v>
      </c>
      <c r="B340" t="s">
        <v>18</v>
      </c>
      <c r="C340">
        <v>2148.92</v>
      </c>
      <c r="D340">
        <v>2155.9299999999998</v>
      </c>
      <c r="E340">
        <v>2141.91</v>
      </c>
      <c r="F340">
        <v>2144.36</v>
      </c>
      <c r="G340">
        <v>48614</v>
      </c>
      <c r="H340">
        <v>113</v>
      </c>
      <c r="I340">
        <v>1</v>
      </c>
      <c r="J340">
        <v>2144.36</v>
      </c>
      <c r="K340">
        <v>26012.976744186049</v>
      </c>
      <c r="L340" t="b">
        <v>0</v>
      </c>
      <c r="M340">
        <f>IF(fact_daily_prices[[#This Row],[company_id]] =$B339,$F339)</f>
        <v>2140.4699999999998</v>
      </c>
      <c r="N340" s="3">
        <f>IFERROR(IF(fact_daily_prices[[#This Row],[Prev_close]]="","",((fact_daily_prices[[#This Row],[close]]-fact_daily_prices[[#This Row],[Prev_close]] )/ fact_daily_prices[[#This Row],[Prev_close]])),0)</f>
        <v>1.8173578700006671E-3</v>
      </c>
      <c r="O340" s="1">
        <f>EOMONTH(fact_daily_prices[[#This Row],[date]],0)</f>
        <v>45777</v>
      </c>
      <c r="P340"/>
    </row>
    <row r="341" spans="1:16" x14ac:dyDescent="0.3">
      <c r="A341" s="1">
        <v>45771</v>
      </c>
      <c r="B341" t="s">
        <v>18</v>
      </c>
      <c r="C341">
        <v>2154.9499999999998</v>
      </c>
      <c r="D341">
        <v>2161.0300000000002</v>
      </c>
      <c r="E341">
        <v>2148.86</v>
      </c>
      <c r="F341">
        <v>2151.09</v>
      </c>
      <c r="G341">
        <v>16360</v>
      </c>
      <c r="H341">
        <v>114</v>
      </c>
      <c r="I341">
        <v>1</v>
      </c>
      <c r="J341">
        <v>2151.09</v>
      </c>
      <c r="K341">
        <v>26012.976744186049</v>
      </c>
      <c r="L341" t="b">
        <v>0</v>
      </c>
      <c r="M341">
        <f>IF(fact_daily_prices[[#This Row],[company_id]] =$B340,$F340)</f>
        <v>2144.36</v>
      </c>
      <c r="N341" s="3">
        <f>IFERROR(IF(fact_daily_prices[[#This Row],[Prev_close]]="","",((fact_daily_prices[[#This Row],[close]]-fact_daily_prices[[#This Row],[Prev_close]] )/ fact_daily_prices[[#This Row],[Prev_close]])),0)</f>
        <v>3.1384655561566238E-3</v>
      </c>
      <c r="O341" s="1">
        <f>EOMONTH(fact_daily_prices[[#This Row],[date]],0)</f>
        <v>45777</v>
      </c>
      <c r="P341"/>
    </row>
    <row r="342" spans="1:16" x14ac:dyDescent="0.3">
      <c r="A342" s="1">
        <v>45772</v>
      </c>
      <c r="B342" t="s">
        <v>18</v>
      </c>
      <c r="C342">
        <v>2118.5700000000002</v>
      </c>
      <c r="D342">
        <v>2130.77</v>
      </c>
      <c r="E342">
        <v>2106.36</v>
      </c>
      <c r="F342">
        <v>2125.58</v>
      </c>
      <c r="G342">
        <v>29404</v>
      </c>
      <c r="H342">
        <v>115</v>
      </c>
      <c r="I342">
        <v>1</v>
      </c>
      <c r="J342">
        <v>2125.58</v>
      </c>
      <c r="K342">
        <v>26012.976744186049</v>
      </c>
      <c r="L342" t="b">
        <v>0</v>
      </c>
      <c r="M342">
        <f>IF(fact_daily_prices[[#This Row],[company_id]] =$B341,$F341)</f>
        <v>2151.09</v>
      </c>
      <c r="N342" s="3">
        <f>IFERROR(IF(fact_daily_prices[[#This Row],[Prev_close]]="","",((fact_daily_prices[[#This Row],[close]]-fact_daily_prices[[#This Row],[Prev_close]] )/ fact_daily_prices[[#This Row],[Prev_close]])),0)</f>
        <v>-1.1859103989140489E-2</v>
      </c>
      <c r="O342" s="1">
        <f>EOMONTH(fact_daily_prices[[#This Row],[date]],0)</f>
        <v>45777</v>
      </c>
      <c r="P342"/>
    </row>
    <row r="343" spans="1:16" x14ac:dyDescent="0.3">
      <c r="A343" s="1">
        <v>45775</v>
      </c>
      <c r="B343" t="s">
        <v>18</v>
      </c>
      <c r="C343">
        <v>2103.04</v>
      </c>
      <c r="D343">
        <v>2107.08</v>
      </c>
      <c r="E343">
        <v>2099.0100000000002</v>
      </c>
      <c r="F343">
        <v>2103.35</v>
      </c>
      <c r="G343">
        <v>34997</v>
      </c>
      <c r="H343">
        <v>118</v>
      </c>
      <c r="I343">
        <v>1</v>
      </c>
      <c r="J343">
        <v>2103.35</v>
      </c>
      <c r="K343">
        <v>26012.976744186049</v>
      </c>
      <c r="L343" t="b">
        <v>0</v>
      </c>
      <c r="M343">
        <f>IF(fact_daily_prices[[#This Row],[company_id]] =$B342,$F342)</f>
        <v>2125.58</v>
      </c>
      <c r="N343" s="3">
        <f>IFERROR(IF(fact_daily_prices[[#This Row],[Prev_close]]="","",((fact_daily_prices[[#This Row],[close]]-fact_daily_prices[[#This Row],[Prev_close]] )/ fact_daily_prices[[#This Row],[Prev_close]])),0)</f>
        <v>-1.0458321963887513E-2</v>
      </c>
      <c r="O343" s="1">
        <f>EOMONTH(fact_daily_prices[[#This Row],[date]],0)</f>
        <v>45777</v>
      </c>
      <c r="P343"/>
    </row>
    <row r="344" spans="1:16" x14ac:dyDescent="0.3">
      <c r="A344" s="1">
        <v>45776</v>
      </c>
      <c r="B344" t="s">
        <v>18</v>
      </c>
      <c r="C344">
        <v>2111.1799999999998</v>
      </c>
      <c r="D344">
        <v>2134.04</v>
      </c>
      <c r="E344">
        <v>2088.33</v>
      </c>
      <c r="F344">
        <v>2105.06</v>
      </c>
      <c r="G344">
        <v>36057</v>
      </c>
      <c r="H344">
        <v>119</v>
      </c>
      <c r="I344">
        <v>1</v>
      </c>
      <c r="J344">
        <v>2105.06</v>
      </c>
      <c r="K344">
        <v>26012.976744186049</v>
      </c>
      <c r="L344" t="b">
        <v>0</v>
      </c>
      <c r="M344">
        <f>IF(fact_daily_prices[[#This Row],[company_id]] =$B343,$F343)</f>
        <v>2103.35</v>
      </c>
      <c r="N344" s="3">
        <f>IFERROR(IF(fact_daily_prices[[#This Row],[Prev_close]]="","",((fact_daily_prices[[#This Row],[close]]-fact_daily_prices[[#This Row],[Prev_close]] )/ fact_daily_prices[[#This Row],[Prev_close]])),0)</f>
        <v>8.1298880357526639E-4</v>
      </c>
      <c r="O344" s="1">
        <f>EOMONTH(fact_daily_prices[[#This Row],[date]],0)</f>
        <v>45777</v>
      </c>
      <c r="P344"/>
    </row>
    <row r="345" spans="1:16" x14ac:dyDescent="0.3">
      <c r="A345" s="1">
        <v>45777</v>
      </c>
      <c r="B345" t="s">
        <v>18</v>
      </c>
      <c r="C345">
        <v>2108.9499999999998</v>
      </c>
      <c r="D345">
        <v>2129.21</v>
      </c>
      <c r="E345">
        <v>2088.6799999999998</v>
      </c>
      <c r="F345">
        <v>2088.89</v>
      </c>
      <c r="G345">
        <v>46272</v>
      </c>
      <c r="H345">
        <v>120</v>
      </c>
      <c r="I345">
        <v>1</v>
      </c>
      <c r="J345">
        <v>2088.89</v>
      </c>
      <c r="K345">
        <v>26012.976744186049</v>
      </c>
      <c r="L345" t="b">
        <v>0</v>
      </c>
      <c r="M345">
        <f>IF(fact_daily_prices[[#This Row],[company_id]] =$B344,$F344)</f>
        <v>2105.06</v>
      </c>
      <c r="N345" s="3">
        <f>IFERROR(IF(fact_daily_prices[[#This Row],[Prev_close]]="","",((fact_daily_prices[[#This Row],[close]]-fact_daily_prices[[#This Row],[Prev_close]] )/ fact_daily_prices[[#This Row],[Prev_close]])),0)</f>
        <v>-7.6814912639070016E-3</v>
      </c>
      <c r="O345" s="1">
        <f>EOMONTH(fact_daily_prices[[#This Row],[date]],0)</f>
        <v>45777</v>
      </c>
      <c r="P345"/>
    </row>
    <row r="346" spans="1:16" x14ac:dyDescent="0.3">
      <c r="A346" s="1">
        <v>45778</v>
      </c>
      <c r="B346" t="s">
        <v>18</v>
      </c>
      <c r="C346">
        <v>2108.58</v>
      </c>
      <c r="D346">
        <v>2140.4299999999998</v>
      </c>
      <c r="E346">
        <v>2076.73</v>
      </c>
      <c r="F346">
        <v>2113.41</v>
      </c>
      <c r="G346">
        <v>7638</v>
      </c>
      <c r="H346">
        <v>121</v>
      </c>
      <c r="I346">
        <v>1</v>
      </c>
      <c r="J346">
        <v>2113.41</v>
      </c>
      <c r="K346">
        <v>26012.976744186049</v>
      </c>
      <c r="L346" t="b">
        <v>0</v>
      </c>
      <c r="M346">
        <f>IF(fact_daily_prices[[#This Row],[company_id]] =$B345,$F345)</f>
        <v>2088.89</v>
      </c>
      <c r="N346" s="3">
        <f>IFERROR(IF(fact_daily_prices[[#This Row],[Prev_close]]="","",((fact_daily_prices[[#This Row],[close]]-fact_daily_prices[[#This Row],[Prev_close]] )/ fact_daily_prices[[#This Row],[Prev_close]])),0)</f>
        <v>1.1738291628568275E-2</v>
      </c>
      <c r="O346" s="1">
        <f>EOMONTH(fact_daily_prices[[#This Row],[date]],0)</f>
        <v>45808</v>
      </c>
      <c r="P346"/>
    </row>
    <row r="347" spans="1:16" x14ac:dyDescent="0.3">
      <c r="A347" s="1">
        <v>45779</v>
      </c>
      <c r="B347" t="s">
        <v>18</v>
      </c>
      <c r="C347">
        <v>2118.66</v>
      </c>
      <c r="D347">
        <v>2136.94</v>
      </c>
      <c r="E347">
        <v>2100.38</v>
      </c>
      <c r="F347">
        <v>2114.87</v>
      </c>
      <c r="G347">
        <v>14605</v>
      </c>
      <c r="H347">
        <v>122</v>
      </c>
      <c r="I347">
        <v>1</v>
      </c>
      <c r="J347">
        <v>2114.87</v>
      </c>
      <c r="K347">
        <v>26012.976744186049</v>
      </c>
      <c r="L347" t="b">
        <v>0</v>
      </c>
      <c r="M347">
        <f>IF(fact_daily_prices[[#This Row],[company_id]] =$B346,$F346)</f>
        <v>2113.41</v>
      </c>
      <c r="N347" s="3">
        <f>IFERROR(IF(fact_daily_prices[[#This Row],[Prev_close]]="","",((fact_daily_prices[[#This Row],[close]]-fact_daily_prices[[#This Row],[Prev_close]] )/ fact_daily_prices[[#This Row],[Prev_close]])),0)</f>
        <v>6.9082667348031683E-4</v>
      </c>
      <c r="O347" s="1">
        <f>EOMONTH(fact_daily_prices[[#This Row],[date]],0)</f>
        <v>45808</v>
      </c>
      <c r="P347"/>
    </row>
    <row r="348" spans="1:16" x14ac:dyDescent="0.3">
      <c r="A348" s="1">
        <v>45782</v>
      </c>
      <c r="B348" t="s">
        <v>18</v>
      </c>
      <c r="C348">
        <v>2168.0500000000002</v>
      </c>
      <c r="D348">
        <v>2171.7199999999998</v>
      </c>
      <c r="E348">
        <v>2164.37</v>
      </c>
      <c r="F348">
        <v>2165.67</v>
      </c>
      <c r="G348">
        <v>33556</v>
      </c>
      <c r="H348">
        <v>125</v>
      </c>
      <c r="I348">
        <v>1</v>
      </c>
      <c r="J348">
        <v>2165.67</v>
      </c>
      <c r="K348">
        <v>26012.976744186049</v>
      </c>
      <c r="L348" t="b">
        <v>0</v>
      </c>
      <c r="M348">
        <f>IF(fact_daily_prices[[#This Row],[company_id]] =$B347,$F347)</f>
        <v>2114.87</v>
      </c>
      <c r="N348" s="3">
        <f>IFERROR(IF(fact_daily_prices[[#This Row],[Prev_close]]="","",((fact_daily_prices[[#This Row],[close]]-fact_daily_prices[[#This Row],[Prev_close]] )/ fact_daily_prices[[#This Row],[Prev_close]])),0)</f>
        <v>2.402038896007801E-2</v>
      </c>
      <c r="O348" s="1">
        <f>EOMONTH(fact_daily_prices[[#This Row],[date]],0)</f>
        <v>45808</v>
      </c>
      <c r="P348"/>
    </row>
    <row r="349" spans="1:16" x14ac:dyDescent="0.3">
      <c r="A349" s="1">
        <v>45783</v>
      </c>
      <c r="B349" t="s">
        <v>18</v>
      </c>
      <c r="C349">
        <v>2171.27</v>
      </c>
      <c r="D349">
        <v>2194.98</v>
      </c>
      <c r="E349">
        <v>2147.5500000000002</v>
      </c>
      <c r="F349">
        <v>2188.69</v>
      </c>
      <c r="G349">
        <v>18275</v>
      </c>
      <c r="H349">
        <v>126</v>
      </c>
      <c r="I349">
        <v>1</v>
      </c>
      <c r="J349">
        <v>2188.69</v>
      </c>
      <c r="K349">
        <v>26012.976744186049</v>
      </c>
      <c r="L349" t="b">
        <v>0</v>
      </c>
      <c r="M349">
        <f>IF(fact_daily_prices[[#This Row],[company_id]] =$B348,$F348)</f>
        <v>2165.67</v>
      </c>
      <c r="N349" s="3">
        <f>IFERROR(IF(fact_daily_prices[[#This Row],[Prev_close]]="","",((fact_daily_prices[[#This Row],[close]]-fact_daily_prices[[#This Row],[Prev_close]] )/ fact_daily_prices[[#This Row],[Prev_close]])),0)</f>
        <v>1.0629504956895549E-2</v>
      </c>
      <c r="O349" s="1">
        <f>EOMONTH(fact_daily_prices[[#This Row],[date]],0)</f>
        <v>45808</v>
      </c>
      <c r="P349"/>
    </row>
    <row r="350" spans="1:16" x14ac:dyDescent="0.3">
      <c r="A350" s="1">
        <v>45784</v>
      </c>
      <c r="B350" t="s">
        <v>18</v>
      </c>
      <c r="C350">
        <v>2213.29</v>
      </c>
      <c r="D350">
        <v>2249.77</v>
      </c>
      <c r="E350">
        <v>2176.81</v>
      </c>
      <c r="F350">
        <v>2219.87</v>
      </c>
      <c r="G350">
        <v>42974</v>
      </c>
      <c r="H350">
        <v>127</v>
      </c>
      <c r="I350">
        <v>1</v>
      </c>
      <c r="J350">
        <v>2219.87</v>
      </c>
      <c r="K350">
        <v>26012.976744186049</v>
      </c>
      <c r="L350" t="b">
        <v>0</v>
      </c>
      <c r="M350">
        <f>IF(fact_daily_prices[[#This Row],[company_id]] =$B349,$F349)</f>
        <v>2188.69</v>
      </c>
      <c r="N350" s="3">
        <f>IFERROR(IF(fact_daily_prices[[#This Row],[Prev_close]]="","",((fact_daily_prices[[#This Row],[close]]-fact_daily_prices[[#This Row],[Prev_close]] )/ fact_daily_prices[[#This Row],[Prev_close]])),0)</f>
        <v>1.4245964481036526E-2</v>
      </c>
      <c r="O350" s="1">
        <f>EOMONTH(fact_daily_prices[[#This Row],[date]],0)</f>
        <v>45808</v>
      </c>
      <c r="P350"/>
    </row>
    <row r="351" spans="1:16" x14ac:dyDescent="0.3">
      <c r="A351" s="1">
        <v>45785</v>
      </c>
      <c r="B351" t="s">
        <v>18</v>
      </c>
      <c r="C351">
        <v>2229.1999999999998</v>
      </c>
      <c r="D351">
        <v>2254.0300000000002</v>
      </c>
      <c r="E351">
        <v>2204.37</v>
      </c>
      <c r="F351">
        <v>2224.11</v>
      </c>
      <c r="G351">
        <v>38380</v>
      </c>
      <c r="H351">
        <v>128</v>
      </c>
      <c r="I351">
        <v>1</v>
      </c>
      <c r="J351">
        <v>2224.11</v>
      </c>
      <c r="K351">
        <v>26012.976744186049</v>
      </c>
      <c r="L351" t="b">
        <v>0</v>
      </c>
      <c r="M351">
        <f>IF(fact_daily_prices[[#This Row],[company_id]] =$B350,$F350)</f>
        <v>2219.87</v>
      </c>
      <c r="N351" s="3">
        <f>IFERROR(IF(fact_daily_prices[[#This Row],[Prev_close]]="","",((fact_daily_prices[[#This Row],[close]]-fact_daily_prices[[#This Row],[Prev_close]] )/ fact_daily_prices[[#This Row],[Prev_close]])),0)</f>
        <v>1.9100217580309822E-3</v>
      </c>
      <c r="O351" s="1">
        <f>EOMONTH(fact_daily_prices[[#This Row],[date]],0)</f>
        <v>45808</v>
      </c>
      <c r="P351"/>
    </row>
    <row r="352" spans="1:16" x14ac:dyDescent="0.3">
      <c r="A352" s="1">
        <v>45786</v>
      </c>
      <c r="B352" t="s">
        <v>18</v>
      </c>
      <c r="C352">
        <v>2244.84</v>
      </c>
      <c r="D352">
        <v>2272</v>
      </c>
      <c r="E352">
        <v>2217.67</v>
      </c>
      <c r="F352">
        <v>2229.0500000000002</v>
      </c>
      <c r="G352">
        <v>49320</v>
      </c>
      <c r="H352">
        <v>129</v>
      </c>
      <c r="I352">
        <v>1</v>
      </c>
      <c r="J352">
        <v>2229.0500000000002</v>
      </c>
      <c r="K352">
        <v>26012.976744186049</v>
      </c>
      <c r="L352" t="b">
        <v>0</v>
      </c>
      <c r="M352">
        <f>IF(fact_daily_prices[[#This Row],[company_id]] =$B351,$F351)</f>
        <v>2224.11</v>
      </c>
      <c r="N352" s="3">
        <f>IFERROR(IF(fact_daily_prices[[#This Row],[Prev_close]]="","",((fact_daily_prices[[#This Row],[close]]-fact_daily_prices[[#This Row],[Prev_close]] )/ fact_daily_prices[[#This Row],[Prev_close]])),0)</f>
        <v>2.2211131643668949E-3</v>
      </c>
      <c r="O352" s="1">
        <f>EOMONTH(fact_daily_prices[[#This Row],[date]],0)</f>
        <v>45808</v>
      </c>
      <c r="P352"/>
    </row>
    <row r="353" spans="1:16" x14ac:dyDescent="0.3">
      <c r="A353" s="1">
        <v>45789</v>
      </c>
      <c r="B353" t="s">
        <v>18</v>
      </c>
      <c r="C353">
        <v>2276.33</v>
      </c>
      <c r="D353">
        <v>2316.9499999999998</v>
      </c>
      <c r="E353">
        <v>2235.6999999999998</v>
      </c>
      <c r="F353">
        <v>2278.75</v>
      </c>
      <c r="G353">
        <v>23473</v>
      </c>
      <c r="H353">
        <v>132</v>
      </c>
      <c r="I353">
        <v>1</v>
      </c>
      <c r="J353">
        <v>2278.75</v>
      </c>
      <c r="K353">
        <v>26012.976744186049</v>
      </c>
      <c r="L353" t="b">
        <v>0</v>
      </c>
      <c r="M353">
        <f>IF(fact_daily_prices[[#This Row],[company_id]] =$B352,$F352)</f>
        <v>2229.0500000000002</v>
      </c>
      <c r="N353" s="3">
        <f>IFERROR(IF(fact_daily_prices[[#This Row],[Prev_close]]="","",((fact_daily_prices[[#This Row],[close]]-fact_daily_prices[[#This Row],[Prev_close]] )/ fact_daily_prices[[#This Row],[Prev_close]])),0)</f>
        <v>2.2296494022116961E-2</v>
      </c>
      <c r="O353" s="1">
        <f>EOMONTH(fact_daily_prices[[#This Row],[date]],0)</f>
        <v>45808</v>
      </c>
      <c r="P353"/>
    </row>
    <row r="354" spans="1:16" x14ac:dyDescent="0.3">
      <c r="A354" s="1">
        <v>45790</v>
      </c>
      <c r="B354" t="s">
        <v>18</v>
      </c>
      <c r="C354">
        <v>2263.3200000000002</v>
      </c>
      <c r="D354">
        <v>2269.25</v>
      </c>
      <c r="E354">
        <v>2257.38</v>
      </c>
      <c r="F354">
        <v>2268.46</v>
      </c>
      <c r="G354">
        <v>25089</v>
      </c>
      <c r="H354">
        <v>133</v>
      </c>
      <c r="I354">
        <v>1</v>
      </c>
      <c r="J354">
        <v>2268.46</v>
      </c>
      <c r="K354">
        <v>26012.976744186049</v>
      </c>
      <c r="L354" t="b">
        <v>0</v>
      </c>
      <c r="M354">
        <f>IF(fact_daily_prices[[#This Row],[company_id]] =$B353,$F353)</f>
        <v>2278.75</v>
      </c>
      <c r="N354" s="3">
        <f>IFERROR(IF(fact_daily_prices[[#This Row],[Prev_close]]="","",((fact_daily_prices[[#This Row],[close]]-fact_daily_prices[[#This Row],[Prev_close]] )/ fact_daily_prices[[#This Row],[Prev_close]])),0)</f>
        <v>-4.5156335710367368E-3</v>
      </c>
      <c r="O354" s="1">
        <f>EOMONTH(fact_daily_prices[[#This Row],[date]],0)</f>
        <v>45808</v>
      </c>
      <c r="P354"/>
    </row>
    <row r="355" spans="1:16" x14ac:dyDescent="0.3">
      <c r="A355" s="1">
        <v>45791</v>
      </c>
      <c r="B355" t="s">
        <v>18</v>
      </c>
      <c r="C355">
        <v>2291.5</v>
      </c>
      <c r="D355">
        <v>2324.39</v>
      </c>
      <c r="E355">
        <v>2258.61</v>
      </c>
      <c r="F355">
        <v>2284.6799999999998</v>
      </c>
      <c r="G355">
        <v>30259</v>
      </c>
      <c r="H355">
        <v>134</v>
      </c>
      <c r="I355">
        <v>1</v>
      </c>
      <c r="J355">
        <v>2284.6799999999998</v>
      </c>
      <c r="K355">
        <v>26012.976744186049</v>
      </c>
      <c r="L355" t="b">
        <v>0</v>
      </c>
      <c r="M355">
        <f>IF(fact_daily_prices[[#This Row],[company_id]] =$B354,$F354)</f>
        <v>2268.46</v>
      </c>
      <c r="N355" s="3">
        <f>IFERROR(IF(fact_daily_prices[[#This Row],[Prev_close]]="","",((fact_daily_prices[[#This Row],[close]]-fact_daily_prices[[#This Row],[Prev_close]] )/ fact_daily_prices[[#This Row],[Prev_close]])),0)</f>
        <v>7.1502252629536333E-3</v>
      </c>
      <c r="O355" s="1">
        <f>EOMONTH(fact_daily_prices[[#This Row],[date]],0)</f>
        <v>45808</v>
      </c>
      <c r="P355"/>
    </row>
    <row r="356" spans="1:16" x14ac:dyDescent="0.3">
      <c r="A356" s="1">
        <v>45792</v>
      </c>
      <c r="B356" t="s">
        <v>18</v>
      </c>
      <c r="C356">
        <v>2262.0300000000002</v>
      </c>
      <c r="D356">
        <v>2282.73</v>
      </c>
      <c r="E356">
        <v>2241.34</v>
      </c>
      <c r="F356">
        <v>2277.5700000000002</v>
      </c>
      <c r="G356">
        <v>31659</v>
      </c>
      <c r="H356">
        <v>135</v>
      </c>
      <c r="I356">
        <v>1</v>
      </c>
      <c r="J356">
        <v>2277.5700000000002</v>
      </c>
      <c r="K356">
        <v>26012.976744186049</v>
      </c>
      <c r="L356" t="b">
        <v>0</v>
      </c>
      <c r="M356">
        <f>IF(fact_daily_prices[[#This Row],[company_id]] =$B355,$F355)</f>
        <v>2284.6799999999998</v>
      </c>
      <c r="N356" s="3">
        <f>IFERROR(IF(fact_daily_prices[[#This Row],[Prev_close]]="","",((fact_daily_prices[[#This Row],[close]]-fact_daily_prices[[#This Row],[Prev_close]] )/ fact_daily_prices[[#This Row],[Prev_close]])),0)</f>
        <v>-3.112033195020604E-3</v>
      </c>
      <c r="O356" s="1">
        <f>EOMONTH(fact_daily_prices[[#This Row],[date]],0)</f>
        <v>45808</v>
      </c>
      <c r="P356"/>
    </row>
    <row r="357" spans="1:16" x14ac:dyDescent="0.3">
      <c r="A357" s="1">
        <v>45793</v>
      </c>
      <c r="B357" t="s">
        <v>18</v>
      </c>
      <c r="C357">
        <v>2280.88</v>
      </c>
      <c r="D357">
        <v>2301.14</v>
      </c>
      <c r="E357">
        <v>2260.63</v>
      </c>
      <c r="F357">
        <v>2270.42</v>
      </c>
      <c r="G357">
        <v>48055</v>
      </c>
      <c r="H357">
        <v>136</v>
      </c>
      <c r="I357">
        <v>1</v>
      </c>
      <c r="J357">
        <v>2270.42</v>
      </c>
      <c r="K357">
        <v>26012.976744186049</v>
      </c>
      <c r="L357" t="b">
        <v>0</v>
      </c>
      <c r="M357">
        <f>IF(fact_daily_prices[[#This Row],[company_id]] =$B356,$F356)</f>
        <v>2277.5700000000002</v>
      </c>
      <c r="N357" s="3">
        <f>IFERROR(IF(fact_daily_prices[[#This Row],[Prev_close]]="","",((fact_daily_prices[[#This Row],[close]]-fact_daily_prices[[#This Row],[Prev_close]] )/ fact_daily_prices[[#This Row],[Prev_close]])),0)</f>
        <v>-3.1393107566397918E-3</v>
      </c>
      <c r="O357" s="1">
        <f>EOMONTH(fact_daily_prices[[#This Row],[date]],0)</f>
        <v>45808</v>
      </c>
      <c r="P357"/>
    </row>
    <row r="358" spans="1:16" x14ac:dyDescent="0.3">
      <c r="A358" s="1">
        <v>45796</v>
      </c>
      <c r="B358" t="s">
        <v>18</v>
      </c>
      <c r="C358">
        <v>2241.34</v>
      </c>
      <c r="D358">
        <v>2274.77</v>
      </c>
      <c r="E358">
        <v>2207.91</v>
      </c>
      <c r="F358">
        <v>2237.7600000000002</v>
      </c>
      <c r="G358">
        <v>27984</v>
      </c>
      <c r="H358">
        <v>139</v>
      </c>
      <c r="I358">
        <v>1</v>
      </c>
      <c r="J358">
        <v>2237.7600000000002</v>
      </c>
      <c r="K358">
        <v>26012.976744186049</v>
      </c>
      <c r="L358" t="b">
        <v>0</v>
      </c>
      <c r="M358">
        <f>IF(fact_daily_prices[[#This Row],[company_id]] =$B357,$F357)</f>
        <v>2270.42</v>
      </c>
      <c r="N358" s="3">
        <f>IFERROR(IF(fact_daily_prices[[#This Row],[Prev_close]]="","",((fact_daily_prices[[#This Row],[close]]-fact_daily_prices[[#This Row],[Prev_close]] )/ fact_daily_prices[[#This Row],[Prev_close]])),0)</f>
        <v>-1.4385003655711213E-2</v>
      </c>
      <c r="O358" s="1">
        <f>EOMONTH(fact_daily_prices[[#This Row],[date]],0)</f>
        <v>45808</v>
      </c>
      <c r="P358"/>
    </row>
    <row r="359" spans="1:16" x14ac:dyDescent="0.3">
      <c r="A359" s="1">
        <v>45797</v>
      </c>
      <c r="B359" t="s">
        <v>18</v>
      </c>
      <c r="C359">
        <v>2205.23</v>
      </c>
      <c r="D359">
        <v>2222.1799999999998</v>
      </c>
      <c r="E359">
        <v>2188.2800000000002</v>
      </c>
      <c r="F359">
        <v>2217.4499999999998</v>
      </c>
      <c r="G359">
        <v>38873</v>
      </c>
      <c r="H359">
        <v>140</v>
      </c>
      <c r="I359">
        <v>1</v>
      </c>
      <c r="J359">
        <v>2217.4499999999998</v>
      </c>
      <c r="K359">
        <v>26012.976744186049</v>
      </c>
      <c r="L359" t="b">
        <v>0</v>
      </c>
      <c r="M359">
        <f>IF(fact_daily_prices[[#This Row],[company_id]] =$B358,$F358)</f>
        <v>2237.7600000000002</v>
      </c>
      <c r="N359" s="3">
        <f>IFERROR(IF(fact_daily_prices[[#This Row],[Prev_close]]="","",((fact_daily_prices[[#This Row],[close]]-fact_daily_prices[[#This Row],[Prev_close]] )/ fact_daily_prices[[#This Row],[Prev_close]])),0)</f>
        <v>-9.0760403260405041E-3</v>
      </c>
      <c r="O359" s="1">
        <f>EOMONTH(fact_daily_prices[[#This Row],[date]],0)</f>
        <v>45808</v>
      </c>
      <c r="P359"/>
    </row>
    <row r="360" spans="1:16" x14ac:dyDescent="0.3">
      <c r="A360" s="1">
        <v>45798</v>
      </c>
      <c r="B360" t="s">
        <v>18</v>
      </c>
      <c r="C360">
        <v>2198.48</v>
      </c>
      <c r="D360">
        <v>2218.7199999999998</v>
      </c>
      <c r="E360">
        <v>2178.25</v>
      </c>
      <c r="F360">
        <v>2192.19</v>
      </c>
      <c r="G360">
        <v>8848</v>
      </c>
      <c r="H360">
        <v>141</v>
      </c>
      <c r="I360">
        <v>1</v>
      </c>
      <c r="J360">
        <v>2192.19</v>
      </c>
      <c r="K360">
        <v>26012.976744186049</v>
      </c>
      <c r="L360" t="b">
        <v>0</v>
      </c>
      <c r="M360">
        <f>IF(fact_daily_prices[[#This Row],[company_id]] =$B359,$F359)</f>
        <v>2217.4499999999998</v>
      </c>
      <c r="N360" s="3">
        <f>IFERROR(IF(fact_daily_prices[[#This Row],[Prev_close]]="","",((fact_daily_prices[[#This Row],[close]]-fact_daily_prices[[#This Row],[Prev_close]] )/ fact_daily_prices[[#This Row],[Prev_close]])),0)</f>
        <v>-1.1391463167151353E-2</v>
      </c>
      <c r="O360" s="1">
        <f>EOMONTH(fact_daily_prices[[#This Row],[date]],0)</f>
        <v>45808</v>
      </c>
      <c r="P360"/>
    </row>
    <row r="361" spans="1:16" x14ac:dyDescent="0.3">
      <c r="A361" s="1">
        <v>45799</v>
      </c>
      <c r="B361" t="s">
        <v>18</v>
      </c>
      <c r="C361">
        <v>2214.52</v>
      </c>
      <c r="D361">
        <v>2253.09</v>
      </c>
      <c r="E361">
        <v>2175.9499999999998</v>
      </c>
      <c r="F361">
        <v>2209.1999999999998</v>
      </c>
      <c r="G361">
        <v>20614</v>
      </c>
      <c r="H361">
        <v>142</v>
      </c>
      <c r="I361">
        <v>1</v>
      </c>
      <c r="J361">
        <v>2209.1999999999998</v>
      </c>
      <c r="K361">
        <v>26012.976744186049</v>
      </c>
      <c r="L361" t="b">
        <v>0</v>
      </c>
      <c r="M361">
        <f>IF(fact_daily_prices[[#This Row],[company_id]] =$B360,$F360)</f>
        <v>2192.19</v>
      </c>
      <c r="N361" s="3">
        <f>IFERROR(IF(fact_daily_prices[[#This Row],[Prev_close]]="","",((fact_daily_prices[[#This Row],[close]]-fact_daily_prices[[#This Row],[Prev_close]] )/ fact_daily_prices[[#This Row],[Prev_close]])),0)</f>
        <v>7.7593639237473772E-3</v>
      </c>
      <c r="O361" s="1">
        <f>EOMONTH(fact_daily_prices[[#This Row],[date]],0)</f>
        <v>45808</v>
      </c>
      <c r="P361"/>
    </row>
    <row r="362" spans="1:16" x14ac:dyDescent="0.3">
      <c r="A362" s="1">
        <v>45800</v>
      </c>
      <c r="B362" t="s">
        <v>18</v>
      </c>
      <c r="C362">
        <v>2235.7399999999998</v>
      </c>
      <c r="D362">
        <v>2271.94</v>
      </c>
      <c r="E362">
        <v>2199.5300000000002</v>
      </c>
      <c r="F362">
        <v>2238.87</v>
      </c>
      <c r="G362">
        <v>49508</v>
      </c>
      <c r="H362">
        <v>143</v>
      </c>
      <c r="I362">
        <v>1</v>
      </c>
      <c r="J362">
        <v>2238.87</v>
      </c>
      <c r="K362">
        <v>26012.976744186049</v>
      </c>
      <c r="L362" t="b">
        <v>0</v>
      </c>
      <c r="M362">
        <f>IF(fact_daily_prices[[#This Row],[company_id]] =$B361,$F361)</f>
        <v>2209.1999999999998</v>
      </c>
      <c r="N362" s="3">
        <f>IFERROR(IF(fact_daily_prices[[#This Row],[Prev_close]]="","",((fact_daily_prices[[#This Row],[close]]-fact_daily_prices[[#This Row],[Prev_close]] )/ fact_daily_prices[[#This Row],[Prev_close]])),0)</f>
        <v>1.3430200977729529E-2</v>
      </c>
      <c r="O362" s="1">
        <f>EOMONTH(fact_daily_prices[[#This Row],[date]],0)</f>
        <v>45808</v>
      </c>
      <c r="P362"/>
    </row>
    <row r="363" spans="1:16" x14ac:dyDescent="0.3">
      <c r="A363" s="1">
        <v>45803</v>
      </c>
      <c r="B363" t="s">
        <v>18</v>
      </c>
      <c r="C363">
        <v>2233.14</v>
      </c>
      <c r="D363">
        <v>2270.96</v>
      </c>
      <c r="E363">
        <v>2195.3200000000002</v>
      </c>
      <c r="F363">
        <v>2236.73</v>
      </c>
      <c r="G363">
        <v>5114</v>
      </c>
      <c r="H363">
        <v>146</v>
      </c>
      <c r="I363">
        <v>1</v>
      </c>
      <c r="J363">
        <v>2236.73</v>
      </c>
      <c r="K363">
        <v>26012.976744186049</v>
      </c>
      <c r="L363" t="b">
        <v>0</v>
      </c>
      <c r="M363">
        <f>IF(fact_daily_prices[[#This Row],[company_id]] =$B362,$F362)</f>
        <v>2238.87</v>
      </c>
      <c r="N363" s="3">
        <f>IFERROR(IF(fact_daily_prices[[#This Row],[Prev_close]]="","",((fact_daily_prices[[#This Row],[close]]-fact_daily_prices[[#This Row],[Prev_close]] )/ fact_daily_prices[[#This Row],[Prev_close]])),0)</f>
        <v>-9.5583932966178148E-4</v>
      </c>
      <c r="O363" s="1">
        <f>EOMONTH(fact_daily_prices[[#This Row],[date]],0)</f>
        <v>45808</v>
      </c>
      <c r="P363"/>
    </row>
    <row r="364" spans="1:16" x14ac:dyDescent="0.3">
      <c r="A364" s="1">
        <v>45804</v>
      </c>
      <c r="B364" t="s">
        <v>18</v>
      </c>
      <c r="C364">
        <v>2244.77</v>
      </c>
      <c r="D364">
        <v>2280</v>
      </c>
      <c r="E364">
        <v>2209.54</v>
      </c>
      <c r="F364">
        <v>2243.75</v>
      </c>
      <c r="G364">
        <v>34768</v>
      </c>
      <c r="H364">
        <v>147</v>
      </c>
      <c r="I364">
        <v>1</v>
      </c>
      <c r="J364">
        <v>2243.75</v>
      </c>
      <c r="K364">
        <v>26012.976744186049</v>
      </c>
      <c r="L364" t="b">
        <v>0</v>
      </c>
      <c r="M364">
        <f>IF(fact_daily_prices[[#This Row],[company_id]] =$B363,$F363)</f>
        <v>2236.73</v>
      </c>
      <c r="N364" s="3">
        <f>IFERROR(IF(fact_daily_prices[[#This Row],[Prev_close]]="","",((fact_daily_prices[[#This Row],[close]]-fact_daily_prices[[#This Row],[Prev_close]] )/ fact_daily_prices[[#This Row],[Prev_close]])),0)</f>
        <v>3.1385102359247569E-3</v>
      </c>
      <c r="O364" s="1">
        <f>EOMONTH(fact_daily_prices[[#This Row],[date]],0)</f>
        <v>45808</v>
      </c>
      <c r="P364"/>
    </row>
    <row r="365" spans="1:16" x14ac:dyDescent="0.3">
      <c r="A365" s="1">
        <v>45805</v>
      </c>
      <c r="B365" t="s">
        <v>18</v>
      </c>
      <c r="C365">
        <v>2227.62</v>
      </c>
      <c r="D365">
        <v>2254.19</v>
      </c>
      <c r="E365">
        <v>2201.0500000000002</v>
      </c>
      <c r="F365">
        <v>2239.98</v>
      </c>
      <c r="G365">
        <v>4712</v>
      </c>
      <c r="H365">
        <v>148</v>
      </c>
      <c r="I365">
        <v>1</v>
      </c>
      <c r="J365">
        <v>2239.98</v>
      </c>
      <c r="K365">
        <v>26012.976744186049</v>
      </c>
      <c r="L365" t="b">
        <v>0</v>
      </c>
      <c r="M365">
        <f>IF(fact_daily_prices[[#This Row],[company_id]] =$B364,$F364)</f>
        <v>2243.75</v>
      </c>
      <c r="N365" s="3">
        <f>IFERROR(IF(fact_daily_prices[[#This Row],[Prev_close]]="","",((fact_daily_prices[[#This Row],[close]]-fact_daily_prices[[#This Row],[Prev_close]] )/ fact_daily_prices[[#This Row],[Prev_close]])),0)</f>
        <v>-1.6802228412256186E-3</v>
      </c>
      <c r="O365" s="1">
        <f>EOMONTH(fact_daily_prices[[#This Row],[date]],0)</f>
        <v>45808</v>
      </c>
      <c r="P365"/>
    </row>
    <row r="366" spans="1:16" x14ac:dyDescent="0.3">
      <c r="A366" s="1">
        <v>45806</v>
      </c>
      <c r="B366" t="s">
        <v>18</v>
      </c>
      <c r="C366">
        <v>2208.33</v>
      </c>
      <c r="D366">
        <v>2223.0700000000002</v>
      </c>
      <c r="E366">
        <v>2193.59</v>
      </c>
      <c r="F366">
        <v>2217.7399999999998</v>
      </c>
      <c r="G366">
        <v>27200</v>
      </c>
      <c r="H366">
        <v>149</v>
      </c>
      <c r="I366">
        <v>1</v>
      </c>
      <c r="J366">
        <v>2217.7399999999998</v>
      </c>
      <c r="K366">
        <v>26012.976744186049</v>
      </c>
      <c r="L366" t="b">
        <v>0</v>
      </c>
      <c r="M366">
        <f>IF(fact_daily_prices[[#This Row],[company_id]] =$B365,$F365)</f>
        <v>2239.98</v>
      </c>
      <c r="N366" s="3">
        <f>IFERROR(IF(fact_daily_prices[[#This Row],[Prev_close]]="","",((fact_daily_prices[[#This Row],[close]]-fact_daily_prices[[#This Row],[Prev_close]] )/ fact_daily_prices[[#This Row],[Prev_close]])),0)</f>
        <v>-9.9286600773222239E-3</v>
      </c>
      <c r="O366" s="1">
        <f>EOMONTH(fact_daily_prices[[#This Row],[date]],0)</f>
        <v>45808</v>
      </c>
      <c r="P366"/>
    </row>
    <row r="367" spans="1:16" x14ac:dyDescent="0.3">
      <c r="A367" s="1">
        <v>45807</v>
      </c>
      <c r="B367" t="s">
        <v>18</v>
      </c>
      <c r="C367">
        <v>2235.73</v>
      </c>
      <c r="D367">
        <v>2257.2199999999998</v>
      </c>
      <c r="E367">
        <v>2214.23</v>
      </c>
      <c r="F367">
        <v>2242.5</v>
      </c>
      <c r="G367">
        <v>38574</v>
      </c>
      <c r="H367">
        <v>150</v>
      </c>
      <c r="I367">
        <v>1</v>
      </c>
      <c r="J367">
        <v>2242.5</v>
      </c>
      <c r="K367">
        <v>26012.976744186049</v>
      </c>
      <c r="L367" t="b">
        <v>0</v>
      </c>
      <c r="M367">
        <f>IF(fact_daily_prices[[#This Row],[company_id]] =$B366,$F366)</f>
        <v>2217.7399999999998</v>
      </c>
      <c r="N367" s="3">
        <f>IFERROR(IF(fact_daily_prices[[#This Row],[Prev_close]]="","",((fact_daily_prices[[#This Row],[close]]-fact_daily_prices[[#This Row],[Prev_close]] )/ fact_daily_prices[[#This Row],[Prev_close]])),0)</f>
        <v>1.1164518834489264E-2</v>
      </c>
      <c r="O367" s="1">
        <f>EOMONTH(fact_daily_prices[[#This Row],[date]],0)</f>
        <v>45808</v>
      </c>
      <c r="P367"/>
    </row>
    <row r="368" spans="1:16" x14ac:dyDescent="0.3">
      <c r="A368" s="1">
        <v>45810</v>
      </c>
      <c r="B368" t="s">
        <v>18</v>
      </c>
      <c r="C368">
        <v>2265.69</v>
      </c>
      <c r="D368">
        <v>2287.0300000000002</v>
      </c>
      <c r="E368">
        <v>2244.34</v>
      </c>
      <c r="F368">
        <v>2261.5500000000002</v>
      </c>
      <c r="G368">
        <v>32324</v>
      </c>
      <c r="H368">
        <v>153</v>
      </c>
      <c r="I368">
        <v>1</v>
      </c>
      <c r="J368">
        <v>2261.5500000000002</v>
      </c>
      <c r="K368">
        <v>26012.976744186049</v>
      </c>
      <c r="L368" t="b">
        <v>0</v>
      </c>
      <c r="M368">
        <f>IF(fact_daily_prices[[#This Row],[company_id]] =$B367,$F367)</f>
        <v>2242.5</v>
      </c>
      <c r="N368" s="3">
        <f>IFERROR(IF(fact_daily_prices[[#This Row],[Prev_close]]="","",((fact_daily_prices[[#This Row],[close]]-fact_daily_prices[[#This Row],[Prev_close]] )/ fact_daily_prices[[#This Row],[Prev_close]])),0)</f>
        <v>8.4949832775920546E-3</v>
      </c>
      <c r="O368" s="1">
        <f>EOMONTH(fact_daily_prices[[#This Row],[date]],0)</f>
        <v>45838</v>
      </c>
      <c r="P368"/>
    </row>
    <row r="369" spans="1:16" x14ac:dyDescent="0.3">
      <c r="A369" s="1">
        <v>45811</v>
      </c>
      <c r="B369" t="s">
        <v>18</v>
      </c>
      <c r="C369">
        <v>2213.4499999999998</v>
      </c>
      <c r="D369">
        <v>2228.61</v>
      </c>
      <c r="E369">
        <v>2198.29</v>
      </c>
      <c r="F369">
        <v>2208.79</v>
      </c>
      <c r="G369">
        <v>29144</v>
      </c>
      <c r="H369">
        <v>154</v>
      </c>
      <c r="I369">
        <v>1</v>
      </c>
      <c r="J369">
        <v>2208.79</v>
      </c>
      <c r="K369">
        <v>26012.976744186049</v>
      </c>
      <c r="L369" t="b">
        <v>0</v>
      </c>
      <c r="M369">
        <f>IF(fact_daily_prices[[#This Row],[company_id]] =$B368,$F368)</f>
        <v>2261.5500000000002</v>
      </c>
      <c r="N369" s="3">
        <f>IFERROR(IF(fact_daily_prices[[#This Row],[Prev_close]]="","",((fact_daily_prices[[#This Row],[close]]-fact_daily_prices[[#This Row],[Prev_close]] )/ fact_daily_prices[[#This Row],[Prev_close]])),0)</f>
        <v>-2.3329132674493252E-2</v>
      </c>
      <c r="O369" s="1">
        <f>EOMONTH(fact_daily_prices[[#This Row],[date]],0)</f>
        <v>45838</v>
      </c>
      <c r="P369"/>
    </row>
    <row r="370" spans="1:16" x14ac:dyDescent="0.3">
      <c r="A370" s="1">
        <v>45812</v>
      </c>
      <c r="B370" t="s">
        <v>18</v>
      </c>
      <c r="C370">
        <v>2210.91</v>
      </c>
      <c r="D370">
        <v>2221.0100000000002</v>
      </c>
      <c r="E370">
        <v>2200.8000000000002</v>
      </c>
      <c r="F370">
        <v>2201.4499999999998</v>
      </c>
      <c r="G370">
        <v>45298</v>
      </c>
      <c r="H370">
        <v>155</v>
      </c>
      <c r="I370">
        <v>1</v>
      </c>
      <c r="J370">
        <v>2201.4499999999998</v>
      </c>
      <c r="K370">
        <v>26012.976744186049</v>
      </c>
      <c r="L370" t="b">
        <v>0</v>
      </c>
      <c r="M370">
        <f>IF(fact_daily_prices[[#This Row],[company_id]] =$B369,$F369)</f>
        <v>2208.79</v>
      </c>
      <c r="N370" s="3">
        <f>IFERROR(IF(fact_daily_prices[[#This Row],[Prev_close]]="","",((fact_daily_prices[[#This Row],[close]]-fact_daily_prices[[#This Row],[Prev_close]] )/ fact_daily_prices[[#This Row],[Prev_close]])),0)</f>
        <v>-3.3230863957189891E-3</v>
      </c>
      <c r="O370" s="1">
        <f>EOMONTH(fact_daily_prices[[#This Row],[date]],0)</f>
        <v>45838</v>
      </c>
      <c r="P370"/>
    </row>
    <row r="371" spans="1:16" x14ac:dyDescent="0.3">
      <c r="A371" s="1">
        <v>45813</v>
      </c>
      <c r="B371" t="s">
        <v>18</v>
      </c>
      <c r="C371">
        <v>2176.23</v>
      </c>
      <c r="D371">
        <v>2203.92</v>
      </c>
      <c r="E371">
        <v>2148.5300000000002</v>
      </c>
      <c r="F371">
        <v>2177.64</v>
      </c>
      <c r="G371">
        <v>26537</v>
      </c>
      <c r="H371">
        <v>156</v>
      </c>
      <c r="I371">
        <v>1</v>
      </c>
      <c r="J371">
        <v>2177.64</v>
      </c>
      <c r="K371">
        <v>26012.976744186049</v>
      </c>
      <c r="L371" t="b">
        <v>0</v>
      </c>
      <c r="M371">
        <f>IF(fact_daily_prices[[#This Row],[company_id]] =$B370,$F370)</f>
        <v>2201.4499999999998</v>
      </c>
      <c r="N371" s="3">
        <f>IFERROR(IF(fact_daily_prices[[#This Row],[Prev_close]]="","",((fact_daily_prices[[#This Row],[close]]-fact_daily_prices[[#This Row],[Prev_close]] )/ fact_daily_prices[[#This Row],[Prev_close]])),0)</f>
        <v>-1.0815598809875286E-2</v>
      </c>
      <c r="O371" s="1">
        <f>EOMONTH(fact_daily_prices[[#This Row],[date]],0)</f>
        <v>45838</v>
      </c>
      <c r="P371"/>
    </row>
    <row r="372" spans="1:16" x14ac:dyDescent="0.3">
      <c r="A372" s="1">
        <v>45814</v>
      </c>
      <c r="B372" t="s">
        <v>18</v>
      </c>
      <c r="C372">
        <v>2169.27</v>
      </c>
      <c r="D372">
        <v>2187.5500000000002</v>
      </c>
      <c r="E372">
        <v>2150.9899999999998</v>
      </c>
      <c r="F372">
        <v>2167.4499999999998</v>
      </c>
      <c r="G372">
        <v>29441</v>
      </c>
      <c r="H372">
        <v>157</v>
      </c>
      <c r="I372">
        <v>1</v>
      </c>
      <c r="J372">
        <v>2167.4499999999998</v>
      </c>
      <c r="K372">
        <v>26012.976744186049</v>
      </c>
      <c r="L372" t="b">
        <v>0</v>
      </c>
      <c r="M372">
        <f>IF(fact_daily_prices[[#This Row],[company_id]] =$B371,$F371)</f>
        <v>2177.64</v>
      </c>
      <c r="N372" s="3">
        <f>IFERROR(IF(fact_daily_prices[[#This Row],[Prev_close]]="","",((fact_daily_prices[[#This Row],[close]]-fact_daily_prices[[#This Row],[Prev_close]] )/ fact_daily_prices[[#This Row],[Prev_close]])),0)</f>
        <v>-4.6793776749141525E-3</v>
      </c>
      <c r="O372" s="1">
        <f>EOMONTH(fact_daily_prices[[#This Row],[date]],0)</f>
        <v>45838</v>
      </c>
      <c r="P372"/>
    </row>
    <row r="373" spans="1:16" x14ac:dyDescent="0.3">
      <c r="A373" s="1">
        <v>45817</v>
      </c>
      <c r="B373" t="s">
        <v>18</v>
      </c>
      <c r="C373">
        <v>2151.98</v>
      </c>
      <c r="D373">
        <v>2190.64</v>
      </c>
      <c r="E373">
        <v>2113.31</v>
      </c>
      <c r="F373">
        <v>2149.73</v>
      </c>
      <c r="G373">
        <v>27523</v>
      </c>
      <c r="H373">
        <v>160</v>
      </c>
      <c r="I373">
        <v>1</v>
      </c>
      <c r="J373">
        <v>2149.73</v>
      </c>
      <c r="K373">
        <v>26012.976744186049</v>
      </c>
      <c r="L373" t="b">
        <v>0</v>
      </c>
      <c r="M373">
        <f>IF(fact_daily_prices[[#This Row],[company_id]] =$B372,$F372)</f>
        <v>2167.4499999999998</v>
      </c>
      <c r="N373" s="3">
        <f>IFERROR(IF(fact_daily_prices[[#This Row],[Prev_close]]="","",((fact_daily_prices[[#This Row],[close]]-fact_daily_prices[[#This Row],[Prev_close]] )/ fact_daily_prices[[#This Row],[Prev_close]])),0)</f>
        <v>-8.1755057786799239E-3</v>
      </c>
      <c r="O373" s="1">
        <f>EOMONTH(fact_daily_prices[[#This Row],[date]],0)</f>
        <v>45838</v>
      </c>
      <c r="P373"/>
    </row>
    <row r="374" spans="1:16" x14ac:dyDescent="0.3">
      <c r="A374" s="1">
        <v>45818</v>
      </c>
      <c r="B374" t="s">
        <v>18</v>
      </c>
      <c r="C374">
        <v>2142.21</v>
      </c>
      <c r="D374">
        <v>2150.09</v>
      </c>
      <c r="E374">
        <v>2134.3200000000002</v>
      </c>
      <c r="F374">
        <v>2148.9899999999998</v>
      </c>
      <c r="G374">
        <v>33779</v>
      </c>
      <c r="H374">
        <v>161</v>
      </c>
      <c r="I374">
        <v>1</v>
      </c>
      <c r="J374">
        <v>2148.9899999999998</v>
      </c>
      <c r="K374">
        <v>26012.976744186049</v>
      </c>
      <c r="L374" t="b">
        <v>0</v>
      </c>
      <c r="M374">
        <f>IF(fact_daily_prices[[#This Row],[company_id]] =$B373,$F373)</f>
        <v>2149.73</v>
      </c>
      <c r="N374" s="3">
        <f>IFERROR(IF(fact_daily_prices[[#This Row],[Prev_close]]="","",((fact_daily_prices[[#This Row],[close]]-fact_daily_prices[[#This Row],[Prev_close]] )/ fact_daily_prices[[#This Row],[Prev_close]])),0)</f>
        <v>-3.4422927530445056E-4</v>
      </c>
      <c r="O374" s="1">
        <f>EOMONTH(fact_daily_prices[[#This Row],[date]],0)</f>
        <v>45838</v>
      </c>
      <c r="P374"/>
    </row>
    <row r="375" spans="1:16" x14ac:dyDescent="0.3">
      <c r="A375" s="1">
        <v>45819</v>
      </c>
      <c r="B375" t="s">
        <v>18</v>
      </c>
      <c r="C375">
        <v>2132.5</v>
      </c>
      <c r="D375">
        <v>2146.96</v>
      </c>
      <c r="E375">
        <v>2118.04</v>
      </c>
      <c r="F375">
        <v>2140.58</v>
      </c>
      <c r="G375">
        <v>28598</v>
      </c>
      <c r="H375">
        <v>162</v>
      </c>
      <c r="I375">
        <v>1</v>
      </c>
      <c r="J375">
        <v>2140.58</v>
      </c>
      <c r="K375">
        <v>26012.976744186049</v>
      </c>
      <c r="L375" t="b">
        <v>0</v>
      </c>
      <c r="M375">
        <f>IF(fact_daily_prices[[#This Row],[company_id]] =$B374,$F374)</f>
        <v>2148.9899999999998</v>
      </c>
      <c r="N375" s="3">
        <f>IFERROR(IF(fact_daily_prices[[#This Row],[Prev_close]]="","",((fact_daily_prices[[#This Row],[close]]-fact_daily_prices[[#This Row],[Prev_close]] )/ fact_daily_prices[[#This Row],[Prev_close]])),0)</f>
        <v>-3.9134663260414681E-3</v>
      </c>
      <c r="O375" s="1">
        <f>EOMONTH(fact_daily_prices[[#This Row],[date]],0)</f>
        <v>45838</v>
      </c>
      <c r="P375"/>
    </row>
    <row r="376" spans="1:16" x14ac:dyDescent="0.3">
      <c r="A376" s="1">
        <v>45820</v>
      </c>
      <c r="B376" t="s">
        <v>18</v>
      </c>
      <c r="C376">
        <v>2130.06</v>
      </c>
      <c r="D376">
        <v>2154.39</v>
      </c>
      <c r="E376">
        <v>2105.73</v>
      </c>
      <c r="F376">
        <v>2131.64</v>
      </c>
      <c r="G376">
        <v>26519</v>
      </c>
      <c r="H376">
        <v>163</v>
      </c>
      <c r="I376">
        <v>1</v>
      </c>
      <c r="J376">
        <v>2131.64</v>
      </c>
      <c r="K376">
        <v>26012.976744186049</v>
      </c>
      <c r="L376" t="b">
        <v>0</v>
      </c>
      <c r="M376">
        <f>IF(fact_daily_prices[[#This Row],[company_id]] =$B375,$F375)</f>
        <v>2140.58</v>
      </c>
      <c r="N376" s="3">
        <f>IFERROR(IF(fact_daily_prices[[#This Row],[Prev_close]]="","",((fact_daily_prices[[#This Row],[close]]-fact_daily_prices[[#This Row],[Prev_close]] )/ fact_daily_prices[[#This Row],[Prev_close]])),0)</f>
        <v>-4.1764381616197733E-3</v>
      </c>
      <c r="O376" s="1">
        <f>EOMONTH(fact_daily_prices[[#This Row],[date]],0)</f>
        <v>45838</v>
      </c>
      <c r="P376"/>
    </row>
    <row r="377" spans="1:16" x14ac:dyDescent="0.3">
      <c r="A377" s="1">
        <v>45821</v>
      </c>
      <c r="B377" t="s">
        <v>18</v>
      </c>
      <c r="C377">
        <v>2157.84</v>
      </c>
      <c r="D377">
        <v>2185.86</v>
      </c>
      <c r="E377">
        <v>2129.81</v>
      </c>
      <c r="F377">
        <v>2162.11</v>
      </c>
      <c r="G377">
        <v>27987</v>
      </c>
      <c r="H377">
        <v>164</v>
      </c>
      <c r="I377">
        <v>1</v>
      </c>
      <c r="J377">
        <v>2162.11</v>
      </c>
      <c r="K377">
        <v>26012.976744186049</v>
      </c>
      <c r="L377" t="b">
        <v>0</v>
      </c>
      <c r="M377">
        <f>IF(fact_daily_prices[[#This Row],[company_id]] =$B376,$F376)</f>
        <v>2131.64</v>
      </c>
      <c r="N377" s="3">
        <f>IFERROR(IF(fact_daily_prices[[#This Row],[Prev_close]]="","",((fact_daily_prices[[#This Row],[close]]-fact_daily_prices[[#This Row],[Prev_close]] )/ fact_daily_prices[[#This Row],[Prev_close]])),0)</f>
        <v>1.4294158488300209E-2</v>
      </c>
      <c r="O377" s="1">
        <f>EOMONTH(fact_daily_prices[[#This Row],[date]],0)</f>
        <v>45838</v>
      </c>
      <c r="P377"/>
    </row>
    <row r="378" spans="1:16" x14ac:dyDescent="0.3">
      <c r="A378" s="1">
        <v>45824</v>
      </c>
      <c r="B378" t="s">
        <v>18</v>
      </c>
      <c r="C378">
        <v>2198.27</v>
      </c>
      <c r="D378">
        <v>2219.48</v>
      </c>
      <c r="E378">
        <v>2177.06</v>
      </c>
      <c r="F378">
        <v>2177.86</v>
      </c>
      <c r="G378">
        <v>34174</v>
      </c>
      <c r="H378">
        <v>167</v>
      </c>
      <c r="I378">
        <v>1</v>
      </c>
      <c r="J378">
        <v>2177.86</v>
      </c>
      <c r="K378">
        <v>26012.976744186049</v>
      </c>
      <c r="L378" t="b">
        <v>0</v>
      </c>
      <c r="M378">
        <f>IF(fact_daily_prices[[#This Row],[company_id]] =$B377,$F377)</f>
        <v>2162.11</v>
      </c>
      <c r="N378" s="3">
        <f>IFERROR(IF(fact_daily_prices[[#This Row],[Prev_close]]="","",((fact_daily_prices[[#This Row],[close]]-fact_daily_prices[[#This Row],[Prev_close]] )/ fact_daily_prices[[#This Row],[Prev_close]])),0)</f>
        <v>7.2845507397865973E-3</v>
      </c>
      <c r="O378" s="1">
        <f>EOMONTH(fact_daily_prices[[#This Row],[date]],0)</f>
        <v>45838</v>
      </c>
      <c r="P378"/>
    </row>
    <row r="379" spans="1:16" x14ac:dyDescent="0.3">
      <c r="A379" s="1">
        <v>45825</v>
      </c>
      <c r="B379" t="s">
        <v>18</v>
      </c>
      <c r="C379">
        <v>2149.08</v>
      </c>
      <c r="D379">
        <v>2177.75</v>
      </c>
      <c r="E379">
        <v>2120.42</v>
      </c>
      <c r="F379">
        <v>2159.14</v>
      </c>
      <c r="G379">
        <v>28764</v>
      </c>
      <c r="H379">
        <v>168</v>
      </c>
      <c r="I379">
        <v>1</v>
      </c>
      <c r="J379">
        <v>2159.14</v>
      </c>
      <c r="K379">
        <v>26012.976744186049</v>
      </c>
      <c r="L379" t="b">
        <v>0</v>
      </c>
      <c r="M379">
        <f>IF(fact_daily_prices[[#This Row],[company_id]] =$B378,$F378)</f>
        <v>2177.86</v>
      </c>
      <c r="N379" s="3">
        <f>IFERROR(IF(fact_daily_prices[[#This Row],[Prev_close]]="","",((fact_daily_prices[[#This Row],[close]]-fact_daily_prices[[#This Row],[Prev_close]] )/ fact_daily_prices[[#This Row],[Prev_close]])),0)</f>
        <v>-8.5955938398245314E-3</v>
      </c>
      <c r="O379" s="1">
        <f>EOMONTH(fact_daily_prices[[#This Row],[date]],0)</f>
        <v>45838</v>
      </c>
      <c r="P379"/>
    </row>
    <row r="380" spans="1:16" x14ac:dyDescent="0.3">
      <c r="A380" s="1">
        <v>45826</v>
      </c>
      <c r="B380" t="s">
        <v>18</v>
      </c>
      <c r="C380">
        <v>2158.63</v>
      </c>
      <c r="D380">
        <v>2183.11</v>
      </c>
      <c r="E380">
        <v>2134.15</v>
      </c>
      <c r="F380">
        <v>2144.59</v>
      </c>
      <c r="G380">
        <v>9906</v>
      </c>
      <c r="H380">
        <v>169</v>
      </c>
      <c r="I380">
        <v>1</v>
      </c>
      <c r="J380">
        <v>2144.59</v>
      </c>
      <c r="K380">
        <v>26012.976744186049</v>
      </c>
      <c r="L380" t="b">
        <v>0</v>
      </c>
      <c r="M380">
        <f>IF(fact_daily_prices[[#This Row],[company_id]] =$B379,$F379)</f>
        <v>2159.14</v>
      </c>
      <c r="N380" s="3">
        <f>IFERROR(IF(fact_daily_prices[[#This Row],[Prev_close]]="","",((fact_daily_prices[[#This Row],[close]]-fact_daily_prices[[#This Row],[Prev_close]] )/ fact_daily_prices[[#This Row],[Prev_close]])),0)</f>
        <v>-6.7387941495223695E-3</v>
      </c>
      <c r="O380" s="1">
        <f>EOMONTH(fact_daily_prices[[#This Row],[date]],0)</f>
        <v>45838</v>
      </c>
      <c r="P380"/>
    </row>
    <row r="381" spans="1:16" x14ac:dyDescent="0.3">
      <c r="A381" s="1">
        <v>45827</v>
      </c>
      <c r="B381" t="s">
        <v>18</v>
      </c>
      <c r="C381">
        <v>2162.38</v>
      </c>
      <c r="D381">
        <v>2174.84</v>
      </c>
      <c r="E381">
        <v>2149.92</v>
      </c>
      <c r="F381">
        <v>2158.44</v>
      </c>
      <c r="G381">
        <v>38650</v>
      </c>
      <c r="H381">
        <v>170</v>
      </c>
      <c r="I381">
        <v>1</v>
      </c>
      <c r="J381">
        <v>2158.44</v>
      </c>
      <c r="K381">
        <v>26012.976744186049</v>
      </c>
      <c r="L381" t="b">
        <v>0</v>
      </c>
      <c r="M381">
        <f>IF(fact_daily_prices[[#This Row],[company_id]] =$B380,$F380)</f>
        <v>2144.59</v>
      </c>
      <c r="N381" s="3">
        <f>IFERROR(IF(fact_daily_prices[[#This Row],[Prev_close]]="","",((fact_daily_prices[[#This Row],[close]]-fact_daily_prices[[#This Row],[Prev_close]] )/ fact_daily_prices[[#This Row],[Prev_close]])),0)</f>
        <v>6.4581108743395742E-3</v>
      </c>
      <c r="O381" s="1">
        <f>EOMONTH(fact_daily_prices[[#This Row],[date]],0)</f>
        <v>45838</v>
      </c>
      <c r="P381"/>
    </row>
    <row r="382" spans="1:16" x14ac:dyDescent="0.3">
      <c r="A382" s="1">
        <v>45828</v>
      </c>
      <c r="B382" t="s">
        <v>18</v>
      </c>
      <c r="C382">
        <v>2163.98</v>
      </c>
      <c r="D382">
        <v>2176.7399999999998</v>
      </c>
      <c r="E382">
        <v>2151.2199999999998</v>
      </c>
      <c r="F382">
        <v>2172.33</v>
      </c>
      <c r="G382">
        <v>8151</v>
      </c>
      <c r="H382">
        <v>171</v>
      </c>
      <c r="I382">
        <v>1</v>
      </c>
      <c r="J382">
        <v>2172.33</v>
      </c>
      <c r="K382">
        <v>26012.976744186049</v>
      </c>
      <c r="L382" t="b">
        <v>0</v>
      </c>
      <c r="M382">
        <f>IF(fact_daily_prices[[#This Row],[company_id]] =$B381,$F381)</f>
        <v>2158.44</v>
      </c>
      <c r="N382" s="3">
        <f>IFERROR(IF(fact_daily_prices[[#This Row],[Prev_close]]="","",((fact_daily_prices[[#This Row],[close]]-fact_daily_prices[[#This Row],[Prev_close]] )/ fact_daily_prices[[#This Row],[Prev_close]])),0)</f>
        <v>6.4352032023127226E-3</v>
      </c>
      <c r="O382" s="1">
        <f>EOMONTH(fact_daily_prices[[#This Row],[date]],0)</f>
        <v>45838</v>
      </c>
      <c r="P382"/>
    </row>
    <row r="383" spans="1:16" x14ac:dyDescent="0.3">
      <c r="A383" s="1">
        <v>45831</v>
      </c>
      <c r="B383" t="s">
        <v>18</v>
      </c>
      <c r="C383">
        <v>2153.21</v>
      </c>
      <c r="D383">
        <v>2178.94</v>
      </c>
      <c r="E383">
        <v>2127.48</v>
      </c>
      <c r="F383">
        <v>2156.38</v>
      </c>
      <c r="G383">
        <v>43652</v>
      </c>
      <c r="H383">
        <v>174</v>
      </c>
      <c r="I383">
        <v>1</v>
      </c>
      <c r="J383">
        <v>2156.38</v>
      </c>
      <c r="K383">
        <v>26012.976744186049</v>
      </c>
      <c r="L383" t="b">
        <v>0</v>
      </c>
      <c r="M383">
        <f>IF(fact_daily_prices[[#This Row],[company_id]] =$B382,$F382)</f>
        <v>2172.33</v>
      </c>
      <c r="N383" s="3">
        <f>IFERROR(IF(fact_daily_prices[[#This Row],[Prev_close]]="","",((fact_daily_prices[[#This Row],[close]]-fact_daily_prices[[#This Row],[Prev_close]] )/ fact_daily_prices[[#This Row],[Prev_close]])),0)</f>
        <v>-7.3423466968645735E-3</v>
      </c>
      <c r="O383" s="1">
        <f>EOMONTH(fact_daily_prices[[#This Row],[date]],0)</f>
        <v>45838</v>
      </c>
      <c r="P383"/>
    </row>
    <row r="384" spans="1:16" x14ac:dyDescent="0.3">
      <c r="A384" s="1">
        <v>45832</v>
      </c>
      <c r="B384" t="s">
        <v>18</v>
      </c>
      <c r="C384">
        <v>2156.2199999999998</v>
      </c>
      <c r="D384">
        <v>2185.09</v>
      </c>
      <c r="E384">
        <v>2127.36</v>
      </c>
      <c r="F384">
        <v>2150.5500000000002</v>
      </c>
      <c r="G384">
        <v>43641</v>
      </c>
      <c r="H384">
        <v>175</v>
      </c>
      <c r="I384">
        <v>1</v>
      </c>
      <c r="J384">
        <v>2150.5500000000002</v>
      </c>
      <c r="K384">
        <v>26012.976744186049</v>
      </c>
      <c r="L384" t="b">
        <v>0</v>
      </c>
      <c r="M384">
        <f>IF(fact_daily_prices[[#This Row],[company_id]] =$B383,$F383)</f>
        <v>2156.38</v>
      </c>
      <c r="N384" s="3">
        <f>IFERROR(IF(fact_daily_prices[[#This Row],[Prev_close]]="","",((fact_daily_prices[[#This Row],[close]]-fact_daily_prices[[#This Row],[Prev_close]] )/ fact_daily_prices[[#This Row],[Prev_close]])),0)</f>
        <v>-2.7036051159813794E-3</v>
      </c>
      <c r="O384" s="1">
        <f>EOMONTH(fact_daily_prices[[#This Row],[date]],0)</f>
        <v>45838</v>
      </c>
      <c r="P384"/>
    </row>
    <row r="385" spans="1:16" x14ac:dyDescent="0.3">
      <c r="A385" s="1">
        <v>45833</v>
      </c>
      <c r="B385" t="s">
        <v>18</v>
      </c>
      <c r="C385">
        <v>2189</v>
      </c>
      <c r="D385">
        <v>2219.3000000000002</v>
      </c>
      <c r="E385">
        <v>2158.69</v>
      </c>
      <c r="F385">
        <v>2201.6999999999998</v>
      </c>
      <c r="G385">
        <v>35905</v>
      </c>
      <c r="H385">
        <v>176</v>
      </c>
      <c r="I385">
        <v>1</v>
      </c>
      <c r="J385">
        <v>2201.6999999999998</v>
      </c>
      <c r="K385">
        <v>26012.976744186049</v>
      </c>
      <c r="L385" t="b">
        <v>0</v>
      </c>
      <c r="M385">
        <f>IF(fact_daily_prices[[#This Row],[company_id]] =$B384,$F384)</f>
        <v>2150.5500000000002</v>
      </c>
      <c r="N385" s="3">
        <f>IFERROR(IF(fact_daily_prices[[#This Row],[Prev_close]]="","",((fact_daily_prices[[#This Row],[close]]-fact_daily_prices[[#This Row],[Prev_close]] )/ fact_daily_prices[[#This Row],[Prev_close]])),0)</f>
        <v>2.3784613238473709E-2</v>
      </c>
      <c r="O385" s="1">
        <f>EOMONTH(fact_daily_prices[[#This Row],[date]],0)</f>
        <v>45838</v>
      </c>
      <c r="P385"/>
    </row>
    <row r="386" spans="1:16" x14ac:dyDescent="0.3">
      <c r="A386" s="1">
        <v>45834</v>
      </c>
      <c r="B386" t="s">
        <v>18</v>
      </c>
      <c r="C386">
        <v>2184.71</v>
      </c>
      <c r="D386">
        <v>2191.33</v>
      </c>
      <c r="E386">
        <v>2178.09</v>
      </c>
      <c r="F386">
        <v>2186.0100000000002</v>
      </c>
      <c r="G386">
        <v>49478</v>
      </c>
      <c r="H386">
        <v>177</v>
      </c>
      <c r="I386">
        <v>1</v>
      </c>
      <c r="J386">
        <v>2186.0100000000002</v>
      </c>
      <c r="K386">
        <v>26012.976744186049</v>
      </c>
      <c r="L386" t="b">
        <v>0</v>
      </c>
      <c r="M386">
        <f>IF(fact_daily_prices[[#This Row],[company_id]] =$B385,$F385)</f>
        <v>2201.6999999999998</v>
      </c>
      <c r="N386" s="3">
        <f>IFERROR(IF(fact_daily_prices[[#This Row],[Prev_close]]="","",((fact_daily_prices[[#This Row],[close]]-fact_daily_prices[[#This Row],[Prev_close]] )/ fact_daily_prices[[#This Row],[Prev_close]])),0)</f>
        <v>-7.126311486578372E-3</v>
      </c>
      <c r="O386" s="1">
        <f>EOMONTH(fact_daily_prices[[#This Row],[date]],0)</f>
        <v>45838</v>
      </c>
      <c r="P386"/>
    </row>
    <row r="387" spans="1:16" x14ac:dyDescent="0.3">
      <c r="A387" s="1">
        <v>45835</v>
      </c>
      <c r="B387" t="s">
        <v>18</v>
      </c>
      <c r="C387">
        <v>2241.14</v>
      </c>
      <c r="D387">
        <v>2278.3000000000002</v>
      </c>
      <c r="E387">
        <v>2203.98</v>
      </c>
      <c r="F387">
        <v>2239.8000000000002</v>
      </c>
      <c r="G387">
        <v>4654</v>
      </c>
      <c r="H387">
        <v>178</v>
      </c>
      <c r="I387">
        <v>1</v>
      </c>
      <c r="J387">
        <v>2239.8000000000002</v>
      </c>
      <c r="K387">
        <v>26012.976744186049</v>
      </c>
      <c r="L387" t="b">
        <v>0</v>
      </c>
      <c r="M387">
        <f>IF(fact_daily_prices[[#This Row],[company_id]] =$B386,$F386)</f>
        <v>2186.0100000000002</v>
      </c>
      <c r="N387" s="3">
        <f>IFERROR(IF(fact_daily_prices[[#This Row],[Prev_close]]="","",((fact_daily_prices[[#This Row],[close]]-fact_daily_prices[[#This Row],[Prev_close]] )/ fact_daily_prices[[#This Row],[Prev_close]])),0)</f>
        <v>2.460647481027075E-2</v>
      </c>
      <c r="O387" s="1">
        <f>EOMONTH(fact_daily_prices[[#This Row],[date]],0)</f>
        <v>45838</v>
      </c>
      <c r="P387"/>
    </row>
    <row r="388" spans="1:16" x14ac:dyDescent="0.3">
      <c r="A388" s="1">
        <v>45838</v>
      </c>
      <c r="B388" t="s">
        <v>18</v>
      </c>
      <c r="C388">
        <v>2260.39</v>
      </c>
      <c r="D388">
        <v>2285.12</v>
      </c>
      <c r="E388">
        <v>2235.66</v>
      </c>
      <c r="F388">
        <v>2271.71</v>
      </c>
      <c r="G388">
        <v>9636</v>
      </c>
      <c r="H388">
        <v>181</v>
      </c>
      <c r="I388">
        <v>1</v>
      </c>
      <c r="J388">
        <v>2271.71</v>
      </c>
      <c r="K388">
        <v>26012.976744186049</v>
      </c>
      <c r="L388" t="b">
        <v>0</v>
      </c>
      <c r="M388">
        <f>IF(fact_daily_prices[[#This Row],[company_id]] =$B387,$F387)</f>
        <v>2239.8000000000002</v>
      </c>
      <c r="N388" s="3">
        <f>IFERROR(IF(fact_daily_prices[[#This Row],[Prev_close]]="","",((fact_daily_prices[[#This Row],[close]]-fact_daily_prices[[#This Row],[Prev_close]] )/ fact_daily_prices[[#This Row],[Prev_close]])),0)</f>
        <v>1.424680775069196E-2</v>
      </c>
      <c r="O388" s="1">
        <f>EOMONTH(fact_daily_prices[[#This Row],[date]],0)</f>
        <v>45838</v>
      </c>
      <c r="P388"/>
    </row>
    <row r="389" spans="1:16" x14ac:dyDescent="0.3">
      <c r="A389" s="1">
        <v>45658</v>
      </c>
      <c r="B389" t="s">
        <v>19</v>
      </c>
      <c r="C389">
        <v>599.36</v>
      </c>
      <c r="D389">
        <v>604.27</v>
      </c>
      <c r="E389">
        <v>594.44000000000005</v>
      </c>
      <c r="F389">
        <v>600.52</v>
      </c>
      <c r="G389">
        <v>36262</v>
      </c>
      <c r="H389">
        <v>1</v>
      </c>
      <c r="I389">
        <v>3</v>
      </c>
      <c r="J389">
        <v>200.17333333333329</v>
      </c>
      <c r="K389">
        <v>27069.81395348837</v>
      </c>
      <c r="L389" t="b">
        <v>0</v>
      </c>
      <c r="M389" t="b">
        <f>IF(fact_daily_prices[[#This Row],[company_id]] =$B388,$F388)</f>
        <v>0</v>
      </c>
      <c r="N389" s="3">
        <f>IFERROR(IF(fact_daily_prices[[#This Row],[Prev_close]]="","",((fact_daily_prices[[#This Row],[close]]-fact_daily_prices[[#This Row],[Prev_close]] )/ fact_daily_prices[[#This Row],[Prev_close]])),0)</f>
        <v>0</v>
      </c>
      <c r="O389" s="1">
        <f>EOMONTH(fact_daily_prices[[#This Row],[date]],0)</f>
        <v>45688</v>
      </c>
      <c r="P389"/>
    </row>
    <row r="390" spans="1:16" x14ac:dyDescent="0.3">
      <c r="A390" s="1">
        <v>45659</v>
      </c>
      <c r="B390" t="s">
        <v>19</v>
      </c>
      <c r="C390">
        <v>603.07000000000005</v>
      </c>
      <c r="D390">
        <v>608.21</v>
      </c>
      <c r="E390">
        <v>597.91999999999996</v>
      </c>
      <c r="F390">
        <v>600.52</v>
      </c>
      <c r="G390">
        <v>21733</v>
      </c>
      <c r="H390">
        <v>2</v>
      </c>
      <c r="I390">
        <v>3</v>
      </c>
      <c r="J390">
        <v>200.17333333333329</v>
      </c>
      <c r="K390">
        <v>27069.81395348837</v>
      </c>
      <c r="L390" t="b">
        <v>0</v>
      </c>
      <c r="M390">
        <f>IF(fact_daily_prices[[#This Row],[company_id]] =$B389,$F389)</f>
        <v>600.52</v>
      </c>
      <c r="N390" s="3">
        <f>IFERROR(IF(fact_daily_prices[[#This Row],[Prev_close]]="","",((fact_daily_prices[[#This Row],[close]]-fact_daily_prices[[#This Row],[Prev_close]] )/ fact_daily_prices[[#This Row],[Prev_close]])),0)</f>
        <v>0</v>
      </c>
      <c r="O390" s="1">
        <f>EOMONTH(fact_daily_prices[[#This Row],[date]],0)</f>
        <v>45688</v>
      </c>
      <c r="P390"/>
    </row>
    <row r="391" spans="1:16" x14ac:dyDescent="0.3">
      <c r="A391" s="1">
        <v>45660</v>
      </c>
      <c r="B391" t="s">
        <v>19</v>
      </c>
      <c r="C391">
        <v>606.29</v>
      </c>
      <c r="D391">
        <v>612.14</v>
      </c>
      <c r="E391">
        <v>600.44000000000005</v>
      </c>
      <c r="F391">
        <v>604.86</v>
      </c>
      <c r="G391">
        <v>7430</v>
      </c>
      <c r="H391">
        <v>3</v>
      </c>
      <c r="I391">
        <v>3</v>
      </c>
      <c r="J391">
        <v>201.62</v>
      </c>
      <c r="K391">
        <v>27069.81395348837</v>
      </c>
      <c r="L391" t="b">
        <v>0</v>
      </c>
      <c r="M391">
        <f>IF(fact_daily_prices[[#This Row],[company_id]] =$B390,$F390)</f>
        <v>600.52</v>
      </c>
      <c r="N391" s="3">
        <f>IFERROR(IF(fact_daily_prices[[#This Row],[Prev_close]]="","",((fact_daily_prices[[#This Row],[close]]-fact_daily_prices[[#This Row],[Prev_close]] )/ fact_daily_prices[[#This Row],[Prev_close]])),0)</f>
        <v>7.2270698727769801E-3</v>
      </c>
      <c r="O391" s="1">
        <f>EOMONTH(fact_daily_prices[[#This Row],[date]],0)</f>
        <v>45688</v>
      </c>
      <c r="P391"/>
    </row>
    <row r="392" spans="1:16" x14ac:dyDescent="0.3">
      <c r="A392" s="1">
        <v>45663</v>
      </c>
      <c r="B392" t="s">
        <v>19</v>
      </c>
      <c r="C392">
        <v>602.34</v>
      </c>
      <c r="D392">
        <v>607.45000000000005</v>
      </c>
      <c r="E392">
        <v>597.23</v>
      </c>
      <c r="F392">
        <v>606.71</v>
      </c>
      <c r="G392">
        <v>32497</v>
      </c>
      <c r="H392">
        <v>6</v>
      </c>
      <c r="I392">
        <v>3</v>
      </c>
      <c r="J392">
        <v>202.23666666666671</v>
      </c>
      <c r="K392">
        <v>27069.81395348837</v>
      </c>
      <c r="L392" t="b">
        <v>0</v>
      </c>
      <c r="M392">
        <f>IF(fact_daily_prices[[#This Row],[company_id]] =$B391,$F391)</f>
        <v>604.86</v>
      </c>
      <c r="N392" s="3">
        <f>IFERROR(IF(fact_daily_prices[[#This Row],[Prev_close]]="","",((fact_daily_prices[[#This Row],[close]]-fact_daily_prices[[#This Row],[Prev_close]] )/ fact_daily_prices[[#This Row],[Prev_close]])),0)</f>
        <v>3.0585590053897145E-3</v>
      </c>
      <c r="O392" s="1">
        <f>EOMONTH(fact_daily_prices[[#This Row],[date]],0)</f>
        <v>45688</v>
      </c>
      <c r="P392"/>
    </row>
    <row r="393" spans="1:16" x14ac:dyDescent="0.3">
      <c r="A393" s="1">
        <v>45664</v>
      </c>
      <c r="B393" t="s">
        <v>19</v>
      </c>
      <c r="C393">
        <v>615.69000000000005</v>
      </c>
      <c r="D393">
        <v>619.99</v>
      </c>
      <c r="E393">
        <v>611.39</v>
      </c>
      <c r="F393">
        <v>617.37</v>
      </c>
      <c r="G393">
        <v>47332</v>
      </c>
      <c r="H393">
        <v>7</v>
      </c>
      <c r="I393">
        <v>3</v>
      </c>
      <c r="J393">
        <v>205.79</v>
      </c>
      <c r="K393">
        <v>27069.81395348837</v>
      </c>
      <c r="L393" t="b">
        <v>0</v>
      </c>
      <c r="M393">
        <f>IF(fact_daily_prices[[#This Row],[company_id]] =$B392,$F392)</f>
        <v>606.71</v>
      </c>
      <c r="N393" s="3">
        <f>IFERROR(IF(fact_daily_prices[[#This Row],[Prev_close]]="","",((fact_daily_prices[[#This Row],[close]]-fact_daily_prices[[#This Row],[Prev_close]] )/ fact_daily_prices[[#This Row],[Prev_close]])),0)</f>
        <v>1.7570173559031444E-2</v>
      </c>
      <c r="O393" s="1">
        <f>EOMONTH(fact_daily_prices[[#This Row],[date]],0)</f>
        <v>45688</v>
      </c>
      <c r="P393"/>
    </row>
    <row r="394" spans="1:16" x14ac:dyDescent="0.3">
      <c r="A394" s="1">
        <v>45665</v>
      </c>
      <c r="B394" t="s">
        <v>19</v>
      </c>
      <c r="C394">
        <v>620.49</v>
      </c>
      <c r="D394">
        <v>626.16</v>
      </c>
      <c r="E394">
        <v>614.82000000000005</v>
      </c>
      <c r="F394">
        <v>618.5</v>
      </c>
      <c r="G394">
        <v>38846</v>
      </c>
      <c r="H394">
        <v>8</v>
      </c>
      <c r="I394">
        <v>3</v>
      </c>
      <c r="J394">
        <v>206.1666666666666</v>
      </c>
      <c r="K394">
        <v>27069.81395348837</v>
      </c>
      <c r="L394" t="b">
        <v>0</v>
      </c>
      <c r="M394">
        <f>IF(fact_daily_prices[[#This Row],[company_id]] =$B393,$F393)</f>
        <v>617.37</v>
      </c>
      <c r="N394" s="3">
        <f>IFERROR(IF(fact_daily_prices[[#This Row],[Prev_close]]="","",((fact_daily_prices[[#This Row],[close]]-fact_daily_prices[[#This Row],[Prev_close]] )/ fact_daily_prices[[#This Row],[Prev_close]])),0)</f>
        <v>1.8303448499279126E-3</v>
      </c>
      <c r="O394" s="1">
        <f>EOMONTH(fact_daily_prices[[#This Row],[date]],0)</f>
        <v>45688</v>
      </c>
      <c r="P394"/>
    </row>
    <row r="395" spans="1:16" x14ac:dyDescent="0.3">
      <c r="A395" s="1">
        <v>45666</v>
      </c>
      <c r="B395" t="s">
        <v>19</v>
      </c>
      <c r="C395">
        <v>615.9</v>
      </c>
      <c r="D395">
        <v>618.25</v>
      </c>
      <c r="E395">
        <v>613.54999999999995</v>
      </c>
      <c r="F395">
        <v>615.29999999999995</v>
      </c>
      <c r="G395">
        <v>6448</v>
      </c>
      <c r="H395">
        <v>9</v>
      </c>
      <c r="I395">
        <v>3</v>
      </c>
      <c r="J395">
        <v>205.1</v>
      </c>
      <c r="K395">
        <v>27069.81395348837</v>
      </c>
      <c r="L395" t="b">
        <v>0</v>
      </c>
      <c r="M395">
        <f>IF(fact_daily_prices[[#This Row],[company_id]] =$B394,$F394)</f>
        <v>618.5</v>
      </c>
      <c r="N395" s="3">
        <f>IFERROR(IF(fact_daily_prices[[#This Row],[Prev_close]]="","",((fact_daily_prices[[#This Row],[close]]-fact_daily_prices[[#This Row],[Prev_close]] )/ fact_daily_prices[[#This Row],[Prev_close]])),0)</f>
        <v>-5.1738075990299844E-3</v>
      </c>
      <c r="O395" s="1">
        <f>EOMONTH(fact_daily_prices[[#This Row],[date]],0)</f>
        <v>45688</v>
      </c>
      <c r="P395"/>
    </row>
    <row r="396" spans="1:16" x14ac:dyDescent="0.3">
      <c r="A396" s="1">
        <v>45667</v>
      </c>
      <c r="B396" t="s">
        <v>19</v>
      </c>
      <c r="C396">
        <v>619.59</v>
      </c>
      <c r="D396">
        <v>626.04999999999995</v>
      </c>
      <c r="E396">
        <v>613.13</v>
      </c>
      <c r="F396">
        <v>616.4</v>
      </c>
      <c r="G396">
        <v>7406</v>
      </c>
      <c r="H396">
        <v>10</v>
      </c>
      <c r="I396">
        <v>3</v>
      </c>
      <c r="J396">
        <v>205.4666666666667</v>
      </c>
      <c r="K396">
        <v>27069.81395348837</v>
      </c>
      <c r="L396" t="b">
        <v>0</v>
      </c>
      <c r="M396">
        <f>IF(fact_daily_prices[[#This Row],[company_id]] =$B395,$F395)</f>
        <v>615.29999999999995</v>
      </c>
      <c r="N396" s="3">
        <f>IFERROR(IF(fact_daily_prices[[#This Row],[Prev_close]]="","",((fact_daily_prices[[#This Row],[close]]-fact_daily_prices[[#This Row],[Prev_close]] )/ fact_daily_prices[[#This Row],[Prev_close]])),0)</f>
        <v>1.7877458150496065E-3</v>
      </c>
      <c r="O396" s="1">
        <f>EOMONTH(fact_daily_prices[[#This Row],[date]],0)</f>
        <v>45688</v>
      </c>
      <c r="P396"/>
    </row>
    <row r="397" spans="1:16" x14ac:dyDescent="0.3">
      <c r="A397" s="1">
        <v>45670</v>
      </c>
      <c r="B397" t="s">
        <v>19</v>
      </c>
      <c r="C397">
        <v>624.69000000000005</v>
      </c>
      <c r="D397">
        <v>629.38</v>
      </c>
      <c r="E397">
        <v>620.01</v>
      </c>
      <c r="F397">
        <v>620.78</v>
      </c>
      <c r="G397">
        <v>33003</v>
      </c>
      <c r="H397">
        <v>13</v>
      </c>
      <c r="I397">
        <v>3</v>
      </c>
      <c r="J397">
        <v>206.92666666666659</v>
      </c>
      <c r="K397">
        <v>27069.81395348837</v>
      </c>
      <c r="L397" t="b">
        <v>0</v>
      </c>
      <c r="M397">
        <f>IF(fact_daily_prices[[#This Row],[company_id]] =$B396,$F396)</f>
        <v>616.4</v>
      </c>
      <c r="N397" s="3">
        <f>IFERROR(IF(fact_daily_prices[[#This Row],[Prev_close]]="","",((fact_daily_prices[[#This Row],[close]]-fact_daily_prices[[#This Row],[Prev_close]] )/ fact_daily_prices[[#This Row],[Prev_close]])),0)</f>
        <v>7.1057754704737111E-3</v>
      </c>
      <c r="O397" s="1">
        <f>EOMONTH(fact_daily_prices[[#This Row],[date]],0)</f>
        <v>45688</v>
      </c>
      <c r="P397"/>
    </row>
    <row r="398" spans="1:16" x14ac:dyDescent="0.3">
      <c r="A398" s="1">
        <v>45671</v>
      </c>
      <c r="B398" t="s">
        <v>19</v>
      </c>
      <c r="C398">
        <v>623.82000000000005</v>
      </c>
      <c r="D398">
        <v>629.17999999999995</v>
      </c>
      <c r="E398">
        <v>618.47</v>
      </c>
      <c r="F398">
        <v>621.30999999999995</v>
      </c>
      <c r="G398">
        <v>44108</v>
      </c>
      <c r="H398">
        <v>14</v>
      </c>
      <c r="I398">
        <v>3</v>
      </c>
      <c r="J398">
        <v>207.1033333333333</v>
      </c>
      <c r="K398">
        <v>27069.81395348837</v>
      </c>
      <c r="L398" t="b">
        <v>0</v>
      </c>
      <c r="M398">
        <f>IF(fact_daily_prices[[#This Row],[company_id]] =$B397,$F397)</f>
        <v>620.78</v>
      </c>
      <c r="N398" s="3">
        <f>IFERROR(IF(fact_daily_prices[[#This Row],[Prev_close]]="","",((fact_daily_prices[[#This Row],[close]]-fact_daily_prices[[#This Row],[Prev_close]] )/ fact_daily_prices[[#This Row],[Prev_close]])),0)</f>
        <v>8.537646187054556E-4</v>
      </c>
      <c r="O398" s="1">
        <f>EOMONTH(fact_daily_prices[[#This Row],[date]],0)</f>
        <v>45688</v>
      </c>
      <c r="P398"/>
    </row>
    <row r="399" spans="1:16" x14ac:dyDescent="0.3">
      <c r="A399" s="1">
        <v>45672</v>
      </c>
      <c r="B399" t="s">
        <v>19</v>
      </c>
      <c r="C399">
        <v>623.70000000000005</v>
      </c>
      <c r="D399">
        <v>629.42999999999995</v>
      </c>
      <c r="E399">
        <v>617.97</v>
      </c>
      <c r="F399">
        <v>621.78</v>
      </c>
      <c r="G399">
        <v>42779</v>
      </c>
      <c r="H399">
        <v>15</v>
      </c>
      <c r="I399">
        <v>3</v>
      </c>
      <c r="J399">
        <v>207.26</v>
      </c>
      <c r="K399">
        <v>27069.81395348837</v>
      </c>
      <c r="L399" t="b">
        <v>0</v>
      </c>
      <c r="M399">
        <f>IF(fact_daily_prices[[#This Row],[company_id]] =$B398,$F398)</f>
        <v>621.30999999999995</v>
      </c>
      <c r="N399" s="3">
        <f>IFERROR(IF(fact_daily_prices[[#This Row],[Prev_close]]="","",((fact_daily_prices[[#This Row],[close]]-fact_daily_prices[[#This Row],[Prev_close]] )/ fact_daily_prices[[#This Row],[Prev_close]])),0)</f>
        <v>7.5646617630494809E-4</v>
      </c>
      <c r="O399" s="1">
        <f>EOMONTH(fact_daily_prices[[#This Row],[date]],0)</f>
        <v>45688</v>
      </c>
      <c r="P399"/>
    </row>
    <row r="400" spans="1:16" x14ac:dyDescent="0.3">
      <c r="A400" s="1">
        <v>45673</v>
      </c>
      <c r="B400" t="s">
        <v>19</v>
      </c>
      <c r="C400">
        <v>615.26</v>
      </c>
      <c r="D400">
        <v>624.53</v>
      </c>
      <c r="E400">
        <v>605.99</v>
      </c>
      <c r="F400">
        <v>616.45000000000005</v>
      </c>
      <c r="G400">
        <v>16422</v>
      </c>
      <c r="H400">
        <v>16</v>
      </c>
      <c r="I400">
        <v>3</v>
      </c>
      <c r="J400">
        <v>205.48333333333329</v>
      </c>
      <c r="K400">
        <v>27069.81395348837</v>
      </c>
      <c r="L400" t="b">
        <v>0</v>
      </c>
      <c r="M400">
        <f>IF(fact_daily_prices[[#This Row],[company_id]] =$B399,$F399)</f>
        <v>621.78</v>
      </c>
      <c r="N400" s="3">
        <f>IFERROR(IF(fact_daily_prices[[#This Row],[Prev_close]]="","",((fact_daily_prices[[#This Row],[close]]-fact_daily_prices[[#This Row],[Prev_close]] )/ fact_daily_prices[[#This Row],[Prev_close]])),0)</f>
        <v>-8.5721637878348085E-3</v>
      </c>
      <c r="O400" s="1">
        <f>EOMONTH(fact_daily_prices[[#This Row],[date]],0)</f>
        <v>45688</v>
      </c>
      <c r="P400"/>
    </row>
    <row r="401" spans="1:16" x14ac:dyDescent="0.3">
      <c r="A401" s="1">
        <v>45674</v>
      </c>
      <c r="B401" t="s">
        <v>19</v>
      </c>
      <c r="C401">
        <v>613.84</v>
      </c>
      <c r="D401">
        <v>621.15</v>
      </c>
      <c r="E401">
        <v>606.52</v>
      </c>
      <c r="F401">
        <v>611.47</v>
      </c>
      <c r="G401">
        <v>34535</v>
      </c>
      <c r="H401">
        <v>17</v>
      </c>
      <c r="I401">
        <v>3</v>
      </c>
      <c r="J401">
        <v>203.8233333333333</v>
      </c>
      <c r="K401">
        <v>27069.81395348837</v>
      </c>
      <c r="L401" t="b">
        <v>0</v>
      </c>
      <c r="M401">
        <f>IF(fact_daily_prices[[#This Row],[company_id]] =$B400,$F400)</f>
        <v>616.45000000000005</v>
      </c>
      <c r="N401" s="3">
        <f>IFERROR(IF(fact_daily_prices[[#This Row],[Prev_close]]="","",((fact_daily_prices[[#This Row],[close]]-fact_daily_prices[[#This Row],[Prev_close]] )/ fact_daily_prices[[#This Row],[Prev_close]])),0)</f>
        <v>-8.0785140725119931E-3</v>
      </c>
      <c r="O401" s="1">
        <f>EOMONTH(fact_daily_prices[[#This Row],[date]],0)</f>
        <v>45688</v>
      </c>
      <c r="P401"/>
    </row>
    <row r="402" spans="1:16" x14ac:dyDescent="0.3">
      <c r="A402" s="1">
        <v>45677</v>
      </c>
      <c r="B402" t="s">
        <v>19</v>
      </c>
      <c r="C402">
        <v>599.86</v>
      </c>
      <c r="D402">
        <v>603.24</v>
      </c>
      <c r="E402">
        <v>596.48</v>
      </c>
      <c r="F402">
        <v>600.9</v>
      </c>
      <c r="G402">
        <v>27715</v>
      </c>
      <c r="H402">
        <v>20</v>
      </c>
      <c r="I402">
        <v>3</v>
      </c>
      <c r="J402">
        <v>200.3</v>
      </c>
      <c r="K402">
        <v>27069.81395348837</v>
      </c>
      <c r="L402" t="b">
        <v>0</v>
      </c>
      <c r="M402">
        <f>IF(fact_daily_prices[[#This Row],[company_id]] =$B401,$F401)</f>
        <v>611.47</v>
      </c>
      <c r="N402" s="3">
        <f>IFERROR(IF(fact_daily_prices[[#This Row],[Prev_close]]="","",((fact_daily_prices[[#This Row],[close]]-fact_daily_prices[[#This Row],[Prev_close]] )/ fact_daily_prices[[#This Row],[Prev_close]])),0)</f>
        <v>-1.7286211915547859E-2</v>
      </c>
      <c r="O402" s="1">
        <f>EOMONTH(fact_daily_prices[[#This Row],[date]],0)</f>
        <v>45688</v>
      </c>
      <c r="P402"/>
    </row>
    <row r="403" spans="1:16" x14ac:dyDescent="0.3">
      <c r="A403" s="1">
        <v>45678</v>
      </c>
      <c r="B403" t="s">
        <v>19</v>
      </c>
      <c r="C403">
        <v>616.30999999999995</v>
      </c>
      <c r="D403">
        <v>620.36</v>
      </c>
      <c r="E403">
        <v>612.27</v>
      </c>
      <c r="F403">
        <v>614.44000000000005</v>
      </c>
      <c r="G403">
        <v>39908</v>
      </c>
      <c r="H403">
        <v>21</v>
      </c>
      <c r="I403">
        <v>3</v>
      </c>
      <c r="J403">
        <v>204.81333333333339</v>
      </c>
      <c r="K403">
        <v>27069.81395348837</v>
      </c>
      <c r="L403" t="b">
        <v>0</v>
      </c>
      <c r="M403">
        <f>IF(fact_daily_prices[[#This Row],[company_id]] =$B402,$F402)</f>
        <v>600.9</v>
      </c>
      <c r="N403" s="3">
        <f>IFERROR(IF(fact_daily_prices[[#This Row],[Prev_close]]="","",((fact_daily_prices[[#This Row],[close]]-fact_daily_prices[[#This Row],[Prev_close]] )/ fact_daily_prices[[#This Row],[Prev_close]])),0)</f>
        <v>2.253286736561837E-2</v>
      </c>
      <c r="O403" s="1">
        <f>EOMONTH(fact_daily_prices[[#This Row],[date]],0)</f>
        <v>45688</v>
      </c>
      <c r="P403"/>
    </row>
    <row r="404" spans="1:16" x14ac:dyDescent="0.3">
      <c r="A404" s="1">
        <v>45679</v>
      </c>
      <c r="B404" t="s">
        <v>19</v>
      </c>
      <c r="C404">
        <v>609.62</v>
      </c>
      <c r="D404">
        <v>614.34</v>
      </c>
      <c r="E404">
        <v>604.9</v>
      </c>
      <c r="F404">
        <v>605.03</v>
      </c>
      <c r="G404">
        <v>5481</v>
      </c>
      <c r="H404">
        <v>22</v>
      </c>
      <c r="I404">
        <v>3</v>
      </c>
      <c r="J404">
        <v>201.67666666666659</v>
      </c>
      <c r="K404">
        <v>27069.81395348837</v>
      </c>
      <c r="L404" t="b">
        <v>0</v>
      </c>
      <c r="M404">
        <f>IF(fact_daily_prices[[#This Row],[company_id]] =$B403,$F403)</f>
        <v>614.44000000000005</v>
      </c>
      <c r="N404" s="3">
        <f>IFERROR(IF(fact_daily_prices[[#This Row],[Prev_close]]="","",((fact_daily_prices[[#This Row],[close]]-fact_daily_prices[[#This Row],[Prev_close]] )/ fact_daily_prices[[#This Row],[Prev_close]])),0)</f>
        <v>-1.5314758153766162E-2</v>
      </c>
      <c r="O404" s="1">
        <f>EOMONTH(fact_daily_prices[[#This Row],[date]],0)</f>
        <v>45688</v>
      </c>
      <c r="P404"/>
    </row>
    <row r="405" spans="1:16" x14ac:dyDescent="0.3">
      <c r="A405" s="1">
        <v>45680</v>
      </c>
      <c r="B405" t="s">
        <v>19</v>
      </c>
      <c r="C405">
        <v>598.21</v>
      </c>
      <c r="D405">
        <v>601.52</v>
      </c>
      <c r="E405">
        <v>594.89</v>
      </c>
      <c r="F405">
        <v>599.91</v>
      </c>
      <c r="G405">
        <v>38605</v>
      </c>
      <c r="H405">
        <v>23</v>
      </c>
      <c r="I405">
        <v>3</v>
      </c>
      <c r="J405">
        <v>199.97</v>
      </c>
      <c r="K405">
        <v>27069.81395348837</v>
      </c>
      <c r="L405" t="b">
        <v>0</v>
      </c>
      <c r="M405">
        <f>IF(fact_daily_prices[[#This Row],[company_id]] =$B404,$F404)</f>
        <v>605.03</v>
      </c>
      <c r="N405" s="3">
        <f>IFERROR(IF(fact_daily_prices[[#This Row],[Prev_close]]="","",((fact_daily_prices[[#This Row],[close]]-fact_daily_prices[[#This Row],[Prev_close]] )/ fact_daily_prices[[#This Row],[Prev_close]])),0)</f>
        <v>-8.4623902946961392E-3</v>
      </c>
      <c r="O405" s="1">
        <f>EOMONTH(fact_daily_prices[[#This Row],[date]],0)</f>
        <v>45688</v>
      </c>
      <c r="P405"/>
    </row>
    <row r="406" spans="1:16" x14ac:dyDescent="0.3">
      <c r="A406" s="1">
        <v>45681</v>
      </c>
      <c r="B406" t="s">
        <v>19</v>
      </c>
      <c r="C406">
        <v>591.66999999999996</v>
      </c>
      <c r="D406">
        <v>597.74</v>
      </c>
      <c r="E406">
        <v>585.61</v>
      </c>
      <c r="F406">
        <v>594.65</v>
      </c>
      <c r="G406">
        <v>41761</v>
      </c>
      <c r="H406">
        <v>24</v>
      </c>
      <c r="I406">
        <v>3</v>
      </c>
      <c r="J406">
        <v>198.2166666666667</v>
      </c>
      <c r="K406">
        <v>27069.81395348837</v>
      </c>
      <c r="L406" t="b">
        <v>0</v>
      </c>
      <c r="M406">
        <f>IF(fact_daily_prices[[#This Row],[company_id]] =$B405,$F405)</f>
        <v>599.91</v>
      </c>
      <c r="N406" s="3">
        <f>IFERROR(IF(fact_daily_prices[[#This Row],[Prev_close]]="","",((fact_daily_prices[[#This Row],[close]]-fact_daily_prices[[#This Row],[Prev_close]] )/ fact_daily_prices[[#This Row],[Prev_close]])),0)</f>
        <v>-8.7679818639462438E-3</v>
      </c>
      <c r="O406" s="1">
        <f>EOMONTH(fact_daily_prices[[#This Row],[date]],0)</f>
        <v>45688</v>
      </c>
      <c r="P406"/>
    </row>
    <row r="407" spans="1:16" x14ac:dyDescent="0.3">
      <c r="A407" s="1">
        <v>45684</v>
      </c>
      <c r="B407" t="s">
        <v>19</v>
      </c>
      <c r="C407">
        <v>598.95000000000005</v>
      </c>
      <c r="D407">
        <v>603.82000000000005</v>
      </c>
      <c r="E407">
        <v>594.09</v>
      </c>
      <c r="F407">
        <v>601.54</v>
      </c>
      <c r="G407">
        <v>23740</v>
      </c>
      <c r="H407">
        <v>27</v>
      </c>
      <c r="I407">
        <v>3</v>
      </c>
      <c r="J407">
        <v>200.51333333333329</v>
      </c>
      <c r="K407">
        <v>27069.81395348837</v>
      </c>
      <c r="L407" t="b">
        <v>0</v>
      </c>
      <c r="M407">
        <f>IF(fact_daily_prices[[#This Row],[company_id]] =$B406,$F406)</f>
        <v>594.65</v>
      </c>
      <c r="N407" s="3">
        <f>IFERROR(IF(fact_daily_prices[[#This Row],[Prev_close]]="","",((fact_daily_prices[[#This Row],[close]]-fact_daily_prices[[#This Row],[Prev_close]] )/ fact_daily_prices[[#This Row],[Prev_close]])),0)</f>
        <v>1.1586647607836519E-2</v>
      </c>
      <c r="O407" s="1">
        <f>EOMONTH(fact_daily_prices[[#This Row],[date]],0)</f>
        <v>45688</v>
      </c>
      <c r="P407"/>
    </row>
    <row r="408" spans="1:16" x14ac:dyDescent="0.3">
      <c r="A408" s="1">
        <v>45685</v>
      </c>
      <c r="B408" t="s">
        <v>19</v>
      </c>
      <c r="C408">
        <v>600.67999999999995</v>
      </c>
      <c r="D408">
        <v>609.45000000000005</v>
      </c>
      <c r="E408">
        <v>591.9</v>
      </c>
      <c r="F408">
        <v>599.45000000000005</v>
      </c>
      <c r="G408">
        <v>17052</v>
      </c>
      <c r="H408">
        <v>28</v>
      </c>
      <c r="I408">
        <v>3</v>
      </c>
      <c r="J408">
        <v>199.81666666666669</v>
      </c>
      <c r="K408">
        <v>27069.81395348837</v>
      </c>
      <c r="L408" t="b">
        <v>0</v>
      </c>
      <c r="M408">
        <f>IF(fact_daily_prices[[#This Row],[company_id]] =$B407,$F407)</f>
        <v>601.54</v>
      </c>
      <c r="N408" s="3">
        <f>IFERROR(IF(fact_daily_prices[[#This Row],[Prev_close]]="","",((fact_daily_prices[[#This Row],[close]]-fact_daily_prices[[#This Row],[Prev_close]] )/ fact_daily_prices[[#This Row],[Prev_close]])),0)</f>
        <v>-3.4744156664559601E-3</v>
      </c>
      <c r="O408" s="1">
        <f>EOMONTH(fact_daily_prices[[#This Row],[date]],0)</f>
        <v>45688</v>
      </c>
      <c r="P408"/>
    </row>
    <row r="409" spans="1:16" x14ac:dyDescent="0.3">
      <c r="A409" s="1">
        <v>45686</v>
      </c>
      <c r="B409" t="s">
        <v>19</v>
      </c>
      <c r="C409">
        <v>608.13</v>
      </c>
      <c r="D409">
        <v>618.85</v>
      </c>
      <c r="E409">
        <v>597.4</v>
      </c>
      <c r="F409">
        <v>609.09</v>
      </c>
      <c r="G409">
        <v>1163</v>
      </c>
      <c r="H409">
        <v>29</v>
      </c>
      <c r="I409">
        <v>3</v>
      </c>
      <c r="J409">
        <v>203.03</v>
      </c>
      <c r="K409">
        <v>27069.81395348837</v>
      </c>
      <c r="L409" t="b">
        <v>1</v>
      </c>
      <c r="M409">
        <f>IF(fact_daily_prices[[#This Row],[company_id]] =$B408,$F408)</f>
        <v>599.45000000000005</v>
      </c>
      <c r="N409" s="3">
        <f>IFERROR(IF(fact_daily_prices[[#This Row],[Prev_close]]="","",((fact_daily_prices[[#This Row],[close]]-fact_daily_prices[[#This Row],[Prev_close]] )/ fact_daily_prices[[#This Row],[Prev_close]])),0)</f>
        <v>1.6081407957294163E-2</v>
      </c>
      <c r="O409" s="1">
        <f>EOMONTH(fact_daily_prices[[#This Row],[date]],0)</f>
        <v>45688</v>
      </c>
      <c r="P409"/>
    </row>
    <row r="410" spans="1:16" x14ac:dyDescent="0.3">
      <c r="A410" s="1">
        <v>45687</v>
      </c>
      <c r="B410" t="s">
        <v>19</v>
      </c>
      <c r="C410">
        <v>604.72</v>
      </c>
      <c r="D410">
        <v>608.57000000000005</v>
      </c>
      <c r="E410">
        <v>600.88</v>
      </c>
      <c r="F410">
        <v>604.09</v>
      </c>
      <c r="G410">
        <v>11634</v>
      </c>
      <c r="H410">
        <v>30</v>
      </c>
      <c r="I410">
        <v>3</v>
      </c>
      <c r="J410">
        <v>201.36333333333329</v>
      </c>
      <c r="K410">
        <v>27069.81395348837</v>
      </c>
      <c r="L410" t="b">
        <v>0</v>
      </c>
      <c r="M410">
        <f>IF(fact_daily_prices[[#This Row],[company_id]] =$B409,$F409)</f>
        <v>609.09</v>
      </c>
      <c r="N410" s="3">
        <f>IFERROR(IF(fact_daily_prices[[#This Row],[Prev_close]]="","",((fact_daily_prices[[#This Row],[close]]-fact_daily_prices[[#This Row],[Prev_close]] )/ fact_daily_prices[[#This Row],[Prev_close]])),0)</f>
        <v>-8.2089674760708591E-3</v>
      </c>
      <c r="O410" s="1">
        <f>EOMONTH(fact_daily_prices[[#This Row],[date]],0)</f>
        <v>45688</v>
      </c>
      <c r="P410"/>
    </row>
    <row r="411" spans="1:16" x14ac:dyDescent="0.3">
      <c r="A411" s="1">
        <v>45688</v>
      </c>
      <c r="B411" t="s">
        <v>19</v>
      </c>
      <c r="C411">
        <v>603.99</v>
      </c>
      <c r="D411">
        <v>611.87</v>
      </c>
      <c r="E411">
        <v>596.12</v>
      </c>
      <c r="F411">
        <v>606.36</v>
      </c>
      <c r="G411">
        <v>30300</v>
      </c>
      <c r="H411">
        <v>31</v>
      </c>
      <c r="I411">
        <v>3</v>
      </c>
      <c r="J411">
        <v>202.12</v>
      </c>
      <c r="K411">
        <v>27069.81395348837</v>
      </c>
      <c r="L411" t="b">
        <v>0</v>
      </c>
      <c r="M411">
        <f>IF(fact_daily_prices[[#This Row],[company_id]] =$B410,$F410)</f>
        <v>604.09</v>
      </c>
      <c r="N411" s="3">
        <f>IFERROR(IF(fact_daily_prices[[#This Row],[Prev_close]]="","",((fact_daily_prices[[#This Row],[close]]-fact_daily_prices[[#This Row],[Prev_close]] )/ fact_daily_prices[[#This Row],[Prev_close]])),0)</f>
        <v>3.7577182207948843E-3</v>
      </c>
      <c r="O411" s="1">
        <f>EOMONTH(fact_daily_prices[[#This Row],[date]],0)</f>
        <v>45688</v>
      </c>
      <c r="P411"/>
    </row>
    <row r="412" spans="1:16" x14ac:dyDescent="0.3">
      <c r="A412" s="1">
        <v>45691</v>
      </c>
      <c r="B412" t="s">
        <v>19</v>
      </c>
      <c r="C412">
        <v>602.17999999999995</v>
      </c>
      <c r="D412">
        <v>606.01</v>
      </c>
      <c r="E412">
        <v>598.35</v>
      </c>
      <c r="F412">
        <v>600.15</v>
      </c>
      <c r="G412">
        <v>38487</v>
      </c>
      <c r="H412">
        <v>34</v>
      </c>
      <c r="I412">
        <v>3</v>
      </c>
      <c r="J412">
        <v>200.05</v>
      </c>
      <c r="K412">
        <v>27069.81395348837</v>
      </c>
      <c r="L412" t="b">
        <v>0</v>
      </c>
      <c r="M412">
        <f>IF(fact_daily_prices[[#This Row],[company_id]] =$B411,$F411)</f>
        <v>606.36</v>
      </c>
      <c r="N412" s="3">
        <f>IFERROR(IF(fact_daily_prices[[#This Row],[Prev_close]]="","",((fact_daily_prices[[#This Row],[close]]-fact_daily_prices[[#This Row],[Prev_close]] )/ fact_daily_prices[[#This Row],[Prev_close]])),0)</f>
        <v>-1.0241440728280289E-2</v>
      </c>
      <c r="O412" s="1">
        <f>EOMONTH(fact_daily_prices[[#This Row],[date]],0)</f>
        <v>45716</v>
      </c>
      <c r="P412"/>
    </row>
    <row r="413" spans="1:16" x14ac:dyDescent="0.3">
      <c r="A413" s="1">
        <v>45692</v>
      </c>
      <c r="B413" t="s">
        <v>19</v>
      </c>
      <c r="C413">
        <v>618.35</v>
      </c>
      <c r="D413">
        <v>625.84</v>
      </c>
      <c r="E413">
        <v>610.87</v>
      </c>
      <c r="F413">
        <v>616.74</v>
      </c>
      <c r="G413">
        <v>15056</v>
      </c>
      <c r="H413">
        <v>35</v>
      </c>
      <c r="I413">
        <v>3</v>
      </c>
      <c r="J413">
        <v>205.58</v>
      </c>
      <c r="K413">
        <v>27069.81395348837</v>
      </c>
      <c r="L413" t="b">
        <v>0</v>
      </c>
      <c r="M413">
        <f>IF(fact_daily_prices[[#This Row],[company_id]] =$B412,$F412)</f>
        <v>600.15</v>
      </c>
      <c r="N413" s="3">
        <f>IFERROR(IF(fact_daily_prices[[#This Row],[Prev_close]]="","",((fact_daily_prices[[#This Row],[close]]-fact_daily_prices[[#This Row],[Prev_close]] )/ fact_daily_prices[[#This Row],[Prev_close]])),0)</f>
        <v>2.7643089227693131E-2</v>
      </c>
      <c r="O413" s="1">
        <f>EOMONTH(fact_daily_prices[[#This Row],[date]],0)</f>
        <v>45716</v>
      </c>
      <c r="P413"/>
    </row>
    <row r="414" spans="1:16" x14ac:dyDescent="0.3">
      <c r="A414" s="1">
        <v>45693</v>
      </c>
      <c r="B414" t="s">
        <v>19</v>
      </c>
      <c r="C414">
        <v>606.24</v>
      </c>
      <c r="D414">
        <v>615.19000000000005</v>
      </c>
      <c r="E414">
        <v>597.28</v>
      </c>
      <c r="F414">
        <v>607.73</v>
      </c>
      <c r="G414">
        <v>44404</v>
      </c>
      <c r="H414">
        <v>36</v>
      </c>
      <c r="I414">
        <v>3</v>
      </c>
      <c r="J414">
        <v>202.57666666666671</v>
      </c>
      <c r="K414">
        <v>27069.81395348837</v>
      </c>
      <c r="L414" t="b">
        <v>0</v>
      </c>
      <c r="M414">
        <f>IF(fact_daily_prices[[#This Row],[company_id]] =$B413,$F413)</f>
        <v>616.74</v>
      </c>
      <c r="N414" s="3">
        <f>IFERROR(IF(fact_daily_prices[[#This Row],[Prev_close]]="","",((fact_daily_prices[[#This Row],[close]]-fact_daily_prices[[#This Row],[Prev_close]] )/ fact_daily_prices[[#This Row],[Prev_close]])),0)</f>
        <v>-1.4609073515581916E-2</v>
      </c>
      <c r="O414" s="1">
        <f>EOMONTH(fact_daily_prices[[#This Row],[date]],0)</f>
        <v>45716</v>
      </c>
      <c r="P414"/>
    </row>
    <row r="415" spans="1:16" x14ac:dyDescent="0.3">
      <c r="A415" s="1">
        <v>45694</v>
      </c>
      <c r="B415" t="s">
        <v>19</v>
      </c>
      <c r="C415">
        <v>610.44000000000005</v>
      </c>
      <c r="D415">
        <v>611.87</v>
      </c>
      <c r="E415">
        <v>609</v>
      </c>
      <c r="F415">
        <v>610.25</v>
      </c>
      <c r="G415">
        <v>4191</v>
      </c>
      <c r="H415">
        <v>37</v>
      </c>
      <c r="I415">
        <v>3</v>
      </c>
      <c r="J415">
        <v>203.4166666666666</v>
      </c>
      <c r="K415">
        <v>27069.81395348837</v>
      </c>
      <c r="L415" t="b">
        <v>0</v>
      </c>
      <c r="M415">
        <f>IF(fact_daily_prices[[#This Row],[company_id]] =$B414,$F414)</f>
        <v>607.73</v>
      </c>
      <c r="N415" s="3">
        <f>IFERROR(IF(fact_daily_prices[[#This Row],[Prev_close]]="","",((fact_daily_prices[[#This Row],[close]]-fact_daily_prices[[#This Row],[Prev_close]] )/ fact_daily_prices[[#This Row],[Prev_close]])),0)</f>
        <v>4.1465782502097667E-3</v>
      </c>
      <c r="O415" s="1">
        <f>EOMONTH(fact_daily_prices[[#This Row],[date]],0)</f>
        <v>45716</v>
      </c>
      <c r="P415"/>
    </row>
    <row r="416" spans="1:16" x14ac:dyDescent="0.3">
      <c r="A416" s="1">
        <v>45695</v>
      </c>
      <c r="B416" t="s">
        <v>19</v>
      </c>
      <c r="C416">
        <v>612.99</v>
      </c>
      <c r="D416">
        <v>619.16999999999996</v>
      </c>
      <c r="E416">
        <v>606.82000000000005</v>
      </c>
      <c r="F416">
        <v>615.29</v>
      </c>
      <c r="G416">
        <v>4631</v>
      </c>
      <c r="H416">
        <v>38</v>
      </c>
      <c r="I416">
        <v>3</v>
      </c>
      <c r="J416">
        <v>205.09666666666661</v>
      </c>
      <c r="K416">
        <v>27069.81395348837</v>
      </c>
      <c r="L416" t="b">
        <v>0</v>
      </c>
      <c r="M416">
        <f>IF(fact_daily_prices[[#This Row],[company_id]] =$B415,$F415)</f>
        <v>610.25</v>
      </c>
      <c r="N416" s="3">
        <f>IFERROR(IF(fact_daily_prices[[#This Row],[Prev_close]]="","",((fact_daily_prices[[#This Row],[close]]-fact_daily_prices[[#This Row],[Prev_close]] )/ fact_daily_prices[[#This Row],[Prev_close]])),0)</f>
        <v>8.2589102826709764E-3</v>
      </c>
      <c r="O416" s="1">
        <f>EOMONTH(fact_daily_prices[[#This Row],[date]],0)</f>
        <v>45716</v>
      </c>
      <c r="P416"/>
    </row>
    <row r="417" spans="1:16" x14ac:dyDescent="0.3">
      <c r="A417" s="1">
        <v>45698</v>
      </c>
      <c r="B417" t="s">
        <v>19</v>
      </c>
      <c r="C417">
        <v>615.02</v>
      </c>
      <c r="D417">
        <v>621.79999999999995</v>
      </c>
      <c r="E417">
        <v>608.25</v>
      </c>
      <c r="F417">
        <v>618.65</v>
      </c>
      <c r="G417">
        <v>21281</v>
      </c>
      <c r="H417">
        <v>41</v>
      </c>
      <c r="I417">
        <v>3</v>
      </c>
      <c r="J417">
        <v>206.2166666666667</v>
      </c>
      <c r="K417">
        <v>27069.81395348837</v>
      </c>
      <c r="L417" t="b">
        <v>0</v>
      </c>
      <c r="M417">
        <f>IF(fact_daily_prices[[#This Row],[company_id]] =$B416,$F416)</f>
        <v>615.29</v>
      </c>
      <c r="N417" s="3">
        <f>IFERROR(IF(fact_daily_prices[[#This Row],[Prev_close]]="","",((fact_daily_prices[[#This Row],[close]]-fact_daily_prices[[#This Row],[Prev_close]] )/ fact_daily_prices[[#This Row],[Prev_close]])),0)</f>
        <v>5.4608396040891514E-3</v>
      </c>
      <c r="O417" s="1">
        <f>EOMONTH(fact_daily_prices[[#This Row],[date]],0)</f>
        <v>45716</v>
      </c>
      <c r="P417"/>
    </row>
    <row r="418" spans="1:16" x14ac:dyDescent="0.3">
      <c r="A418" s="1">
        <v>45699</v>
      </c>
      <c r="B418" t="s">
        <v>19</v>
      </c>
      <c r="C418">
        <v>614.1</v>
      </c>
      <c r="D418">
        <v>620.48</v>
      </c>
      <c r="E418">
        <v>607.71</v>
      </c>
      <c r="F418">
        <v>617.36</v>
      </c>
      <c r="G418">
        <v>42674</v>
      </c>
      <c r="H418">
        <v>42</v>
      </c>
      <c r="I418">
        <v>3</v>
      </c>
      <c r="J418">
        <v>205.7866666666666</v>
      </c>
      <c r="K418">
        <v>27069.81395348837</v>
      </c>
      <c r="L418" t="b">
        <v>0</v>
      </c>
      <c r="M418">
        <f>IF(fact_daily_prices[[#This Row],[company_id]] =$B417,$F417)</f>
        <v>618.65</v>
      </c>
      <c r="N418" s="3">
        <f>IFERROR(IF(fact_daily_prices[[#This Row],[Prev_close]]="","",((fact_daily_prices[[#This Row],[close]]-fact_daily_prices[[#This Row],[Prev_close]] )/ fact_daily_prices[[#This Row],[Prev_close]])),0)</f>
        <v>-2.0851854845226926E-3</v>
      </c>
      <c r="O418" s="1">
        <f>EOMONTH(fact_daily_prices[[#This Row],[date]],0)</f>
        <v>45716</v>
      </c>
      <c r="P418"/>
    </row>
    <row r="419" spans="1:16" x14ac:dyDescent="0.3">
      <c r="A419" s="1">
        <v>45700</v>
      </c>
      <c r="B419" t="s">
        <v>19</v>
      </c>
      <c r="C419">
        <v>617.16999999999996</v>
      </c>
      <c r="D419">
        <v>622.6</v>
      </c>
      <c r="E419">
        <v>611.73</v>
      </c>
      <c r="F419">
        <v>616.49</v>
      </c>
      <c r="G419">
        <v>24253</v>
      </c>
      <c r="H419">
        <v>43</v>
      </c>
      <c r="I419">
        <v>3</v>
      </c>
      <c r="J419">
        <v>205.4966666666667</v>
      </c>
      <c r="K419">
        <v>27069.81395348837</v>
      </c>
      <c r="L419" t="b">
        <v>0</v>
      </c>
      <c r="M419">
        <f>IF(fact_daily_prices[[#This Row],[company_id]] =$B418,$F418)</f>
        <v>617.36</v>
      </c>
      <c r="N419" s="3">
        <f>IFERROR(IF(fact_daily_prices[[#This Row],[Prev_close]]="","",((fact_daily_prices[[#This Row],[close]]-fact_daily_prices[[#This Row],[Prev_close]] )/ fact_daily_prices[[#This Row],[Prev_close]])),0)</f>
        <v>-1.4092263833095837E-3</v>
      </c>
      <c r="O419" s="1">
        <f>EOMONTH(fact_daily_prices[[#This Row],[date]],0)</f>
        <v>45716</v>
      </c>
      <c r="P419"/>
    </row>
    <row r="420" spans="1:16" x14ac:dyDescent="0.3">
      <c r="A420" s="1">
        <v>45701</v>
      </c>
      <c r="B420" t="s">
        <v>19</v>
      </c>
      <c r="C420">
        <v>617.12</v>
      </c>
      <c r="D420">
        <v>624.84</v>
      </c>
      <c r="E420">
        <v>609.41</v>
      </c>
      <c r="F420">
        <v>616.98</v>
      </c>
      <c r="G420">
        <v>8099</v>
      </c>
      <c r="H420">
        <v>44</v>
      </c>
      <c r="I420">
        <v>3</v>
      </c>
      <c r="J420">
        <v>205.66</v>
      </c>
      <c r="K420">
        <v>27069.81395348837</v>
      </c>
      <c r="L420" t="b">
        <v>0</v>
      </c>
      <c r="M420">
        <f>IF(fact_daily_prices[[#This Row],[company_id]] =$B419,$F419)</f>
        <v>616.49</v>
      </c>
      <c r="N420" s="3">
        <f>IFERROR(IF(fact_daily_prices[[#This Row],[Prev_close]]="","",((fact_daily_prices[[#This Row],[close]]-fact_daily_prices[[#This Row],[Prev_close]] )/ fact_daily_prices[[#This Row],[Prev_close]])),0)</f>
        <v>7.9482230044284426E-4</v>
      </c>
      <c r="O420" s="1">
        <f>EOMONTH(fact_daily_prices[[#This Row],[date]],0)</f>
        <v>45716</v>
      </c>
      <c r="P420"/>
    </row>
    <row r="421" spans="1:16" x14ac:dyDescent="0.3">
      <c r="A421" s="1">
        <v>45702</v>
      </c>
      <c r="B421" t="s">
        <v>19</v>
      </c>
      <c r="C421">
        <v>613.33000000000004</v>
      </c>
      <c r="D421">
        <v>621.54</v>
      </c>
      <c r="E421">
        <v>605.11</v>
      </c>
      <c r="F421">
        <v>615.99</v>
      </c>
      <c r="G421">
        <v>48684</v>
      </c>
      <c r="H421">
        <v>45</v>
      </c>
      <c r="I421">
        <v>3</v>
      </c>
      <c r="J421">
        <v>205.33</v>
      </c>
      <c r="K421">
        <v>27069.81395348837</v>
      </c>
      <c r="L421" t="b">
        <v>0</v>
      </c>
      <c r="M421">
        <f>IF(fact_daily_prices[[#This Row],[company_id]] =$B420,$F420)</f>
        <v>616.98</v>
      </c>
      <c r="N421" s="3">
        <f>IFERROR(IF(fact_daily_prices[[#This Row],[Prev_close]]="","",((fact_daily_prices[[#This Row],[close]]-fact_daily_prices[[#This Row],[Prev_close]] )/ fact_daily_prices[[#This Row],[Prev_close]])),0)</f>
        <v>-1.604590100165336E-3</v>
      </c>
      <c r="O421" s="1">
        <f>EOMONTH(fact_daily_prices[[#This Row],[date]],0)</f>
        <v>45716</v>
      </c>
      <c r="P421"/>
    </row>
    <row r="422" spans="1:16" x14ac:dyDescent="0.3">
      <c r="A422" s="1">
        <v>45705</v>
      </c>
      <c r="B422" t="s">
        <v>19</v>
      </c>
      <c r="C422">
        <v>625.05999999999995</v>
      </c>
      <c r="D422">
        <v>632.86</v>
      </c>
      <c r="E422">
        <v>617.27</v>
      </c>
      <c r="F422">
        <v>623.66</v>
      </c>
      <c r="G422">
        <v>27724</v>
      </c>
      <c r="H422">
        <v>48</v>
      </c>
      <c r="I422">
        <v>3</v>
      </c>
      <c r="J422">
        <v>207.8866666666666</v>
      </c>
      <c r="K422">
        <v>27069.81395348837</v>
      </c>
      <c r="L422" t="b">
        <v>0</v>
      </c>
      <c r="M422">
        <f>IF(fact_daily_prices[[#This Row],[company_id]] =$B421,$F421)</f>
        <v>615.99</v>
      </c>
      <c r="N422" s="3">
        <f>IFERROR(IF(fact_daily_prices[[#This Row],[Prev_close]]="","",((fact_daily_prices[[#This Row],[close]]-fact_daily_prices[[#This Row],[Prev_close]] )/ fact_daily_prices[[#This Row],[Prev_close]])),0)</f>
        <v>1.2451500836052466E-2</v>
      </c>
      <c r="O422" s="1">
        <f>EOMONTH(fact_daily_prices[[#This Row],[date]],0)</f>
        <v>45716</v>
      </c>
      <c r="P422"/>
    </row>
    <row r="423" spans="1:16" x14ac:dyDescent="0.3">
      <c r="A423" s="1">
        <v>45706</v>
      </c>
      <c r="B423" t="s">
        <v>19</v>
      </c>
      <c r="C423">
        <v>641.49</v>
      </c>
      <c r="D423">
        <v>642.04</v>
      </c>
      <c r="E423">
        <v>640.94000000000005</v>
      </c>
      <c r="F423">
        <v>641.42999999999995</v>
      </c>
      <c r="G423">
        <v>29758</v>
      </c>
      <c r="H423">
        <v>49</v>
      </c>
      <c r="I423">
        <v>3</v>
      </c>
      <c r="J423">
        <v>213.81</v>
      </c>
      <c r="K423">
        <v>27069.81395348837</v>
      </c>
      <c r="L423" t="b">
        <v>0</v>
      </c>
      <c r="M423">
        <f>IF(fact_daily_prices[[#This Row],[company_id]] =$B422,$F422)</f>
        <v>623.66</v>
      </c>
      <c r="N423" s="3">
        <f>IFERROR(IF(fact_daily_prices[[#This Row],[Prev_close]]="","",((fact_daily_prices[[#This Row],[close]]-fact_daily_prices[[#This Row],[Prev_close]] )/ fact_daily_prices[[#This Row],[Prev_close]])),0)</f>
        <v>2.849308918320877E-2</v>
      </c>
      <c r="O423" s="1">
        <f>EOMONTH(fact_daily_prices[[#This Row],[date]],0)</f>
        <v>45716</v>
      </c>
      <c r="P423"/>
    </row>
    <row r="424" spans="1:16" x14ac:dyDescent="0.3">
      <c r="A424" s="1">
        <v>45707</v>
      </c>
      <c r="B424" t="s">
        <v>19</v>
      </c>
      <c r="C424">
        <v>641.19000000000005</v>
      </c>
      <c r="D424">
        <v>646.22</v>
      </c>
      <c r="E424">
        <v>636.16999999999996</v>
      </c>
      <c r="F424">
        <v>637.09</v>
      </c>
      <c r="G424">
        <v>25034</v>
      </c>
      <c r="H424">
        <v>50</v>
      </c>
      <c r="I424">
        <v>3</v>
      </c>
      <c r="J424">
        <v>212.36333333333329</v>
      </c>
      <c r="K424">
        <v>27069.81395348837</v>
      </c>
      <c r="L424" t="b">
        <v>0</v>
      </c>
      <c r="M424">
        <f>IF(fact_daily_prices[[#This Row],[company_id]] =$B423,$F423)</f>
        <v>641.42999999999995</v>
      </c>
      <c r="N424" s="3">
        <f>IFERROR(IF(fact_daily_prices[[#This Row],[Prev_close]]="","",((fact_daily_prices[[#This Row],[close]]-fact_daily_prices[[#This Row],[Prev_close]] )/ fact_daily_prices[[#This Row],[Prev_close]])),0)</f>
        <v>-6.7661319239822248E-3</v>
      </c>
      <c r="O424" s="1">
        <f>EOMONTH(fact_daily_prices[[#This Row],[date]],0)</f>
        <v>45716</v>
      </c>
      <c r="P424"/>
    </row>
    <row r="425" spans="1:16" x14ac:dyDescent="0.3">
      <c r="A425" s="1">
        <v>45708</v>
      </c>
      <c r="B425" t="s">
        <v>19</v>
      </c>
      <c r="C425">
        <v>620.41999999999996</v>
      </c>
      <c r="D425">
        <v>626.49</v>
      </c>
      <c r="E425">
        <v>614.36</v>
      </c>
      <c r="F425">
        <v>626.34</v>
      </c>
      <c r="G425">
        <v>23804</v>
      </c>
      <c r="H425">
        <v>51</v>
      </c>
      <c r="I425">
        <v>3</v>
      </c>
      <c r="J425">
        <v>208.78</v>
      </c>
      <c r="K425">
        <v>27069.81395348837</v>
      </c>
      <c r="L425" t="b">
        <v>0</v>
      </c>
      <c r="M425">
        <f>IF(fact_daily_prices[[#This Row],[company_id]] =$B424,$F424)</f>
        <v>637.09</v>
      </c>
      <c r="N425" s="3">
        <f>IFERROR(IF(fact_daily_prices[[#This Row],[Prev_close]]="","",((fact_daily_prices[[#This Row],[close]]-fact_daily_prices[[#This Row],[Prev_close]] )/ fact_daily_prices[[#This Row],[Prev_close]])),0)</f>
        <v>-1.6873597136982214E-2</v>
      </c>
      <c r="O425" s="1">
        <f>EOMONTH(fact_daily_prices[[#This Row],[date]],0)</f>
        <v>45716</v>
      </c>
      <c r="P425"/>
    </row>
    <row r="426" spans="1:16" x14ac:dyDescent="0.3">
      <c r="A426" s="1">
        <v>45709</v>
      </c>
      <c r="B426" t="s">
        <v>19</v>
      </c>
      <c r="C426">
        <v>625.32000000000005</v>
      </c>
      <c r="D426">
        <v>630.64</v>
      </c>
      <c r="E426">
        <v>620.01</v>
      </c>
      <c r="F426">
        <v>625.79</v>
      </c>
      <c r="G426">
        <v>49355</v>
      </c>
      <c r="H426">
        <v>52</v>
      </c>
      <c r="I426">
        <v>3</v>
      </c>
      <c r="J426">
        <v>208.59666666666661</v>
      </c>
      <c r="K426">
        <v>27069.81395348837</v>
      </c>
      <c r="L426" t="b">
        <v>0</v>
      </c>
      <c r="M426">
        <f>IF(fact_daily_prices[[#This Row],[company_id]] =$B425,$F425)</f>
        <v>626.34</v>
      </c>
      <c r="N426" s="3">
        <f>IFERROR(IF(fact_daily_prices[[#This Row],[Prev_close]]="","",((fact_daily_prices[[#This Row],[close]]-fact_daily_prices[[#This Row],[Prev_close]] )/ fact_daily_prices[[#This Row],[Prev_close]])),0)</f>
        <v>-8.7811731647358972E-4</v>
      </c>
      <c r="O426" s="1">
        <f>EOMONTH(fact_daily_prices[[#This Row],[date]],0)</f>
        <v>45716</v>
      </c>
      <c r="P426"/>
    </row>
    <row r="427" spans="1:16" x14ac:dyDescent="0.3">
      <c r="A427" s="1">
        <v>45712</v>
      </c>
      <c r="B427" t="s">
        <v>19</v>
      </c>
      <c r="C427">
        <v>643.87</v>
      </c>
      <c r="D427">
        <v>651.14</v>
      </c>
      <c r="E427">
        <v>636.6</v>
      </c>
      <c r="F427">
        <v>646.62</v>
      </c>
      <c r="G427">
        <v>39278</v>
      </c>
      <c r="H427">
        <v>55</v>
      </c>
      <c r="I427">
        <v>3</v>
      </c>
      <c r="J427">
        <v>215.54</v>
      </c>
      <c r="K427">
        <v>27069.81395348837</v>
      </c>
      <c r="L427" t="b">
        <v>0</v>
      </c>
      <c r="M427">
        <f>IF(fact_daily_prices[[#This Row],[company_id]] =$B426,$F426)</f>
        <v>625.79</v>
      </c>
      <c r="N427" s="3">
        <f>IFERROR(IF(fact_daily_prices[[#This Row],[Prev_close]]="","",((fact_daily_prices[[#This Row],[close]]-fact_daily_prices[[#This Row],[Prev_close]] )/ fact_daily_prices[[#This Row],[Prev_close]])),0)</f>
        <v>3.3285926588791835E-2</v>
      </c>
      <c r="O427" s="1">
        <f>EOMONTH(fact_daily_prices[[#This Row],[date]],0)</f>
        <v>45716</v>
      </c>
      <c r="P427"/>
    </row>
    <row r="428" spans="1:16" x14ac:dyDescent="0.3">
      <c r="A428" s="1">
        <v>45713</v>
      </c>
      <c r="B428" t="s">
        <v>19</v>
      </c>
      <c r="C428">
        <v>643</v>
      </c>
      <c r="D428">
        <v>650.29</v>
      </c>
      <c r="E428">
        <v>635.71</v>
      </c>
      <c r="F428">
        <v>640.25</v>
      </c>
      <c r="G428">
        <v>28065</v>
      </c>
      <c r="H428">
        <v>56</v>
      </c>
      <c r="I428">
        <v>3</v>
      </c>
      <c r="J428">
        <v>213.4166666666666</v>
      </c>
      <c r="K428">
        <v>27069.81395348837</v>
      </c>
      <c r="L428" t="b">
        <v>0</v>
      </c>
      <c r="M428">
        <f>IF(fact_daily_prices[[#This Row],[company_id]] =$B427,$F427)</f>
        <v>646.62</v>
      </c>
      <c r="N428" s="3">
        <f>IFERROR(IF(fact_daily_prices[[#This Row],[Prev_close]]="","",((fact_daily_prices[[#This Row],[close]]-fact_daily_prices[[#This Row],[Prev_close]] )/ fact_daily_prices[[#This Row],[Prev_close]])),0)</f>
        <v>-9.8512263771612461E-3</v>
      </c>
      <c r="O428" s="1">
        <f>EOMONTH(fact_daily_prices[[#This Row],[date]],0)</f>
        <v>45716</v>
      </c>
      <c r="P428"/>
    </row>
    <row r="429" spans="1:16" x14ac:dyDescent="0.3">
      <c r="A429" s="1">
        <v>45714</v>
      </c>
      <c r="B429" t="s">
        <v>19</v>
      </c>
      <c r="C429">
        <v>650.1</v>
      </c>
      <c r="D429">
        <v>655.05999999999995</v>
      </c>
      <c r="E429">
        <v>645.14</v>
      </c>
      <c r="F429">
        <v>653.77</v>
      </c>
      <c r="G429">
        <v>11759</v>
      </c>
      <c r="H429">
        <v>57</v>
      </c>
      <c r="I429">
        <v>3</v>
      </c>
      <c r="J429">
        <v>217.92333333333329</v>
      </c>
      <c r="K429">
        <v>27069.81395348837</v>
      </c>
      <c r="L429" t="b">
        <v>0</v>
      </c>
      <c r="M429">
        <f>IF(fact_daily_prices[[#This Row],[company_id]] =$B428,$F428)</f>
        <v>640.25</v>
      </c>
      <c r="N429" s="3">
        <f>IFERROR(IF(fact_daily_prices[[#This Row],[Prev_close]]="","",((fact_daily_prices[[#This Row],[close]]-fact_daily_prices[[#This Row],[Prev_close]] )/ fact_daily_prices[[#This Row],[Prev_close]])),0)</f>
        <v>2.1116751269035505E-2</v>
      </c>
      <c r="O429" s="1">
        <f>EOMONTH(fact_daily_prices[[#This Row],[date]],0)</f>
        <v>45716</v>
      </c>
      <c r="P429"/>
    </row>
    <row r="430" spans="1:16" x14ac:dyDescent="0.3">
      <c r="A430" s="1">
        <v>45715</v>
      </c>
      <c r="B430" t="s">
        <v>19</v>
      </c>
      <c r="C430">
        <v>669.53</v>
      </c>
      <c r="D430">
        <v>671.44</v>
      </c>
      <c r="E430">
        <v>667.61</v>
      </c>
      <c r="F430">
        <v>667.89</v>
      </c>
      <c r="G430">
        <v>14279</v>
      </c>
      <c r="H430">
        <v>58</v>
      </c>
      <c r="I430">
        <v>3</v>
      </c>
      <c r="J430">
        <v>222.63</v>
      </c>
      <c r="K430">
        <v>27069.81395348837</v>
      </c>
      <c r="L430" t="b">
        <v>0</v>
      </c>
      <c r="M430">
        <f>IF(fact_daily_prices[[#This Row],[company_id]] =$B429,$F429)</f>
        <v>653.77</v>
      </c>
      <c r="N430" s="3">
        <f>IFERROR(IF(fact_daily_prices[[#This Row],[Prev_close]]="","",((fact_daily_prices[[#This Row],[close]]-fact_daily_prices[[#This Row],[Prev_close]] )/ fact_daily_prices[[#This Row],[Prev_close]])),0)</f>
        <v>2.1597809627238944E-2</v>
      </c>
      <c r="O430" s="1">
        <f>EOMONTH(fact_daily_prices[[#This Row],[date]],0)</f>
        <v>45716</v>
      </c>
      <c r="P430"/>
    </row>
    <row r="431" spans="1:16" x14ac:dyDescent="0.3">
      <c r="A431" s="1">
        <v>45716</v>
      </c>
      <c r="B431" t="s">
        <v>19</v>
      </c>
      <c r="C431">
        <v>660.86</v>
      </c>
      <c r="D431">
        <v>670.24</v>
      </c>
      <c r="E431">
        <v>651.48</v>
      </c>
      <c r="F431">
        <v>663.41</v>
      </c>
      <c r="G431">
        <v>36144</v>
      </c>
      <c r="H431">
        <v>59</v>
      </c>
      <c r="I431">
        <v>3</v>
      </c>
      <c r="J431">
        <v>221.1366666666666</v>
      </c>
      <c r="K431">
        <v>27069.81395348837</v>
      </c>
      <c r="L431" t="b">
        <v>0</v>
      </c>
      <c r="M431">
        <f>IF(fact_daily_prices[[#This Row],[company_id]] =$B430,$F430)</f>
        <v>667.89</v>
      </c>
      <c r="N431" s="3">
        <f>IFERROR(IF(fact_daily_prices[[#This Row],[Prev_close]]="","",((fact_daily_prices[[#This Row],[close]]-fact_daily_prices[[#This Row],[Prev_close]] )/ fact_daily_prices[[#This Row],[Prev_close]])),0)</f>
        <v>-6.7076913863061555E-3</v>
      </c>
      <c r="O431" s="1">
        <f>EOMONTH(fact_daily_prices[[#This Row],[date]],0)</f>
        <v>45716</v>
      </c>
      <c r="P431"/>
    </row>
    <row r="432" spans="1:16" x14ac:dyDescent="0.3">
      <c r="A432" s="1">
        <v>45719</v>
      </c>
      <c r="B432" t="s">
        <v>19</v>
      </c>
      <c r="C432">
        <v>669.52</v>
      </c>
      <c r="D432">
        <v>673.45</v>
      </c>
      <c r="E432">
        <v>665.59</v>
      </c>
      <c r="F432">
        <v>668.34</v>
      </c>
      <c r="G432">
        <v>12824</v>
      </c>
      <c r="H432">
        <v>62</v>
      </c>
      <c r="I432">
        <v>3</v>
      </c>
      <c r="J432">
        <v>222.78</v>
      </c>
      <c r="K432">
        <v>27069.81395348837</v>
      </c>
      <c r="L432" t="b">
        <v>0</v>
      </c>
      <c r="M432">
        <f>IF(fact_daily_prices[[#This Row],[company_id]] =$B431,$F431)</f>
        <v>663.41</v>
      </c>
      <c r="N432" s="3">
        <f>IFERROR(IF(fact_daily_prices[[#This Row],[Prev_close]]="","",((fact_daily_prices[[#This Row],[close]]-fact_daily_prices[[#This Row],[Prev_close]] )/ fact_daily_prices[[#This Row],[Prev_close]])),0)</f>
        <v>7.4313019098296131E-3</v>
      </c>
      <c r="O432" s="1">
        <f>EOMONTH(fact_daily_prices[[#This Row],[date]],0)</f>
        <v>45747</v>
      </c>
      <c r="P432"/>
    </row>
    <row r="433" spans="1:16" x14ac:dyDescent="0.3">
      <c r="A433" s="1">
        <v>45720</v>
      </c>
      <c r="B433" t="s">
        <v>19</v>
      </c>
      <c r="C433">
        <v>682.32</v>
      </c>
      <c r="D433">
        <v>685.84</v>
      </c>
      <c r="E433">
        <v>678.8</v>
      </c>
      <c r="F433">
        <v>682.36</v>
      </c>
      <c r="G433">
        <v>43600</v>
      </c>
      <c r="H433">
        <v>63</v>
      </c>
      <c r="I433">
        <v>3</v>
      </c>
      <c r="J433">
        <v>227.45333333333329</v>
      </c>
      <c r="K433">
        <v>27069.81395348837</v>
      </c>
      <c r="L433" t="b">
        <v>0</v>
      </c>
      <c r="M433">
        <f>IF(fact_daily_prices[[#This Row],[company_id]] =$B432,$F432)</f>
        <v>668.34</v>
      </c>
      <c r="N433" s="3">
        <f>IFERROR(IF(fact_daily_prices[[#This Row],[Prev_close]]="","",((fact_daily_prices[[#This Row],[close]]-fact_daily_prices[[#This Row],[Prev_close]] )/ fact_daily_prices[[#This Row],[Prev_close]])),0)</f>
        <v>2.097734685938292E-2</v>
      </c>
      <c r="O433" s="1">
        <f>EOMONTH(fact_daily_prices[[#This Row],[date]],0)</f>
        <v>45747</v>
      </c>
      <c r="P433"/>
    </row>
    <row r="434" spans="1:16" x14ac:dyDescent="0.3">
      <c r="A434" s="1">
        <v>45721</v>
      </c>
      <c r="B434" t="s">
        <v>19</v>
      </c>
      <c r="C434">
        <v>680.04</v>
      </c>
      <c r="D434">
        <v>688.02</v>
      </c>
      <c r="E434">
        <v>672.06</v>
      </c>
      <c r="F434">
        <v>679.27</v>
      </c>
      <c r="G434">
        <v>21669</v>
      </c>
      <c r="H434">
        <v>64</v>
      </c>
      <c r="I434">
        <v>3</v>
      </c>
      <c r="J434">
        <v>226.42333333333329</v>
      </c>
      <c r="K434">
        <v>27069.81395348837</v>
      </c>
      <c r="L434" t="b">
        <v>0</v>
      </c>
      <c r="M434">
        <f>IF(fact_daily_prices[[#This Row],[company_id]] =$B433,$F433)</f>
        <v>682.36</v>
      </c>
      <c r="N434" s="3">
        <f>IFERROR(IF(fact_daily_prices[[#This Row],[Prev_close]]="","",((fact_daily_prices[[#This Row],[close]]-fact_daily_prices[[#This Row],[Prev_close]] )/ fact_daily_prices[[#This Row],[Prev_close]])),0)</f>
        <v>-4.5284014303300776E-3</v>
      </c>
      <c r="O434" s="1">
        <f>EOMONTH(fact_daily_prices[[#This Row],[date]],0)</f>
        <v>45747</v>
      </c>
      <c r="P434"/>
    </row>
    <row r="435" spans="1:16" x14ac:dyDescent="0.3">
      <c r="A435" s="1">
        <v>45722</v>
      </c>
      <c r="B435" t="s">
        <v>19</v>
      </c>
      <c r="C435">
        <v>681.58</v>
      </c>
      <c r="D435">
        <v>689.83</v>
      </c>
      <c r="E435">
        <v>673.32</v>
      </c>
      <c r="F435">
        <v>677.69</v>
      </c>
      <c r="G435">
        <v>21131</v>
      </c>
      <c r="H435">
        <v>65</v>
      </c>
      <c r="I435">
        <v>3</v>
      </c>
      <c r="J435">
        <v>225.8966666666667</v>
      </c>
      <c r="K435">
        <v>27069.81395348837</v>
      </c>
      <c r="L435" t="b">
        <v>0</v>
      </c>
      <c r="M435">
        <f>IF(fact_daily_prices[[#This Row],[company_id]] =$B434,$F434)</f>
        <v>679.27</v>
      </c>
      <c r="N435" s="3">
        <f>IFERROR(IF(fact_daily_prices[[#This Row],[Prev_close]]="","",((fact_daily_prices[[#This Row],[close]]-fact_daily_prices[[#This Row],[Prev_close]] )/ fact_daily_prices[[#This Row],[Prev_close]])),0)</f>
        <v>-2.3260264695922493E-3</v>
      </c>
      <c r="O435" s="1">
        <f>EOMONTH(fact_daily_prices[[#This Row],[date]],0)</f>
        <v>45747</v>
      </c>
      <c r="P435"/>
    </row>
    <row r="436" spans="1:16" x14ac:dyDescent="0.3">
      <c r="A436" s="1">
        <v>45723</v>
      </c>
      <c r="B436" t="s">
        <v>19</v>
      </c>
      <c r="C436">
        <v>668.28</v>
      </c>
      <c r="D436">
        <v>676.84</v>
      </c>
      <c r="E436">
        <v>659.71</v>
      </c>
      <c r="F436">
        <v>672.9</v>
      </c>
      <c r="G436">
        <v>34548</v>
      </c>
      <c r="H436">
        <v>66</v>
      </c>
      <c r="I436">
        <v>3</v>
      </c>
      <c r="J436">
        <v>224.3</v>
      </c>
      <c r="K436">
        <v>27069.81395348837</v>
      </c>
      <c r="L436" t="b">
        <v>0</v>
      </c>
      <c r="M436">
        <f>IF(fact_daily_prices[[#This Row],[company_id]] =$B435,$F435)</f>
        <v>677.69</v>
      </c>
      <c r="N436" s="3">
        <f>IFERROR(IF(fact_daily_prices[[#This Row],[Prev_close]]="","",((fact_daily_prices[[#This Row],[close]]-fact_daily_prices[[#This Row],[Prev_close]] )/ fact_daily_prices[[#This Row],[Prev_close]])),0)</f>
        <v>-7.068128495329837E-3</v>
      </c>
      <c r="O436" s="1">
        <f>EOMONTH(fact_daily_prices[[#This Row],[date]],0)</f>
        <v>45747</v>
      </c>
      <c r="P436"/>
    </row>
    <row r="437" spans="1:16" x14ac:dyDescent="0.3">
      <c r="A437" s="1">
        <v>45726</v>
      </c>
      <c r="B437" t="s">
        <v>19</v>
      </c>
      <c r="C437">
        <v>663.41</v>
      </c>
      <c r="D437">
        <v>672.25</v>
      </c>
      <c r="E437">
        <v>654.57000000000005</v>
      </c>
      <c r="F437">
        <v>664.51</v>
      </c>
      <c r="G437">
        <v>10503</v>
      </c>
      <c r="H437">
        <v>69</v>
      </c>
      <c r="I437">
        <v>3</v>
      </c>
      <c r="J437">
        <v>221.5033333333333</v>
      </c>
      <c r="K437">
        <v>27069.81395348837</v>
      </c>
      <c r="L437" t="b">
        <v>0</v>
      </c>
      <c r="M437">
        <f>IF(fact_daily_prices[[#This Row],[company_id]] =$B436,$F436)</f>
        <v>672.9</v>
      </c>
      <c r="N437" s="3">
        <f>IFERROR(IF(fact_daily_prices[[#This Row],[Prev_close]]="","",((fact_daily_prices[[#This Row],[close]]-fact_daily_prices[[#This Row],[Prev_close]] )/ fact_daily_prices[[#This Row],[Prev_close]])),0)</f>
        <v>-1.2468420270471075E-2</v>
      </c>
      <c r="O437" s="1">
        <f>EOMONTH(fact_daily_prices[[#This Row],[date]],0)</f>
        <v>45747</v>
      </c>
      <c r="P437"/>
    </row>
    <row r="438" spans="1:16" x14ac:dyDescent="0.3">
      <c r="A438" s="1">
        <v>45727</v>
      </c>
      <c r="B438" t="s">
        <v>19</v>
      </c>
      <c r="C438">
        <v>662.29</v>
      </c>
      <c r="D438">
        <v>667.38</v>
      </c>
      <c r="E438">
        <v>657.19</v>
      </c>
      <c r="F438">
        <v>659.25</v>
      </c>
      <c r="G438">
        <v>17905</v>
      </c>
      <c r="H438">
        <v>70</v>
      </c>
      <c r="I438">
        <v>3</v>
      </c>
      <c r="J438">
        <v>219.75</v>
      </c>
      <c r="K438">
        <v>27069.81395348837</v>
      </c>
      <c r="L438" t="b">
        <v>0</v>
      </c>
      <c r="M438">
        <f>IF(fact_daily_prices[[#This Row],[company_id]] =$B437,$F437)</f>
        <v>664.51</v>
      </c>
      <c r="N438" s="3">
        <f>IFERROR(IF(fact_daily_prices[[#This Row],[Prev_close]]="","",((fact_daily_prices[[#This Row],[close]]-fact_daily_prices[[#This Row],[Prev_close]] )/ fact_daily_prices[[#This Row],[Prev_close]])),0)</f>
        <v>-7.9156069886081332E-3</v>
      </c>
      <c r="O438" s="1">
        <f>EOMONTH(fact_daily_prices[[#This Row],[date]],0)</f>
        <v>45747</v>
      </c>
      <c r="P438"/>
    </row>
    <row r="439" spans="1:16" x14ac:dyDescent="0.3">
      <c r="A439" s="1">
        <v>45728</v>
      </c>
      <c r="B439" t="s">
        <v>19</v>
      </c>
      <c r="C439">
        <v>645.49</v>
      </c>
      <c r="D439">
        <v>653.71</v>
      </c>
      <c r="E439">
        <v>637.27</v>
      </c>
      <c r="F439">
        <v>649.32000000000005</v>
      </c>
      <c r="G439">
        <v>27806</v>
      </c>
      <c r="H439">
        <v>71</v>
      </c>
      <c r="I439">
        <v>3</v>
      </c>
      <c r="J439">
        <v>216.44</v>
      </c>
      <c r="K439">
        <v>27069.81395348837</v>
      </c>
      <c r="L439" t="b">
        <v>0</v>
      </c>
      <c r="M439">
        <f>IF(fact_daily_prices[[#This Row],[company_id]] =$B438,$F438)</f>
        <v>659.25</v>
      </c>
      <c r="N439" s="3">
        <f>IFERROR(IF(fact_daily_prices[[#This Row],[Prev_close]]="","",((fact_daily_prices[[#This Row],[close]]-fact_daily_prices[[#This Row],[Prev_close]] )/ fact_daily_prices[[#This Row],[Prev_close]])),0)</f>
        <v>-1.506257110352666E-2</v>
      </c>
      <c r="O439" s="1">
        <f>EOMONTH(fact_daily_prices[[#This Row],[date]],0)</f>
        <v>45747</v>
      </c>
      <c r="P439"/>
    </row>
    <row r="440" spans="1:16" x14ac:dyDescent="0.3">
      <c r="A440" s="1">
        <v>45729</v>
      </c>
      <c r="B440" t="s">
        <v>19</v>
      </c>
      <c r="C440">
        <v>647.92999999999995</v>
      </c>
      <c r="D440">
        <v>650.99</v>
      </c>
      <c r="E440">
        <v>644.87</v>
      </c>
      <c r="F440">
        <v>649.76</v>
      </c>
      <c r="G440">
        <v>40896</v>
      </c>
      <c r="H440">
        <v>72</v>
      </c>
      <c r="I440">
        <v>3</v>
      </c>
      <c r="J440">
        <v>216.5866666666667</v>
      </c>
      <c r="K440">
        <v>27069.81395348837</v>
      </c>
      <c r="L440" t="b">
        <v>0</v>
      </c>
      <c r="M440">
        <f>IF(fact_daily_prices[[#This Row],[company_id]] =$B439,$F439)</f>
        <v>649.32000000000005</v>
      </c>
      <c r="N440" s="3">
        <f>IFERROR(IF(fact_daily_prices[[#This Row],[Prev_close]]="","",((fact_daily_prices[[#This Row],[close]]-fact_daily_prices[[#This Row],[Prev_close]] )/ fact_daily_prices[[#This Row],[Prev_close]])),0)</f>
        <v>6.7763198422956454E-4</v>
      </c>
      <c r="O440" s="1">
        <f>EOMONTH(fact_daily_prices[[#This Row],[date]],0)</f>
        <v>45747</v>
      </c>
      <c r="P440"/>
    </row>
    <row r="441" spans="1:16" x14ac:dyDescent="0.3">
      <c r="A441" s="1">
        <v>45730</v>
      </c>
      <c r="B441" t="s">
        <v>19</v>
      </c>
      <c r="C441">
        <v>642.92999999999995</v>
      </c>
      <c r="D441">
        <v>645.74</v>
      </c>
      <c r="E441">
        <v>640.11</v>
      </c>
      <c r="F441">
        <v>643.64</v>
      </c>
      <c r="G441">
        <v>15291</v>
      </c>
      <c r="H441">
        <v>73</v>
      </c>
      <c r="I441">
        <v>3</v>
      </c>
      <c r="J441">
        <v>214.54666666666671</v>
      </c>
      <c r="K441">
        <v>27069.81395348837</v>
      </c>
      <c r="L441" t="b">
        <v>0</v>
      </c>
      <c r="M441">
        <f>IF(fact_daily_prices[[#This Row],[company_id]] =$B440,$F440)</f>
        <v>649.76</v>
      </c>
      <c r="N441" s="3">
        <f>IFERROR(IF(fact_daily_prices[[#This Row],[Prev_close]]="","",((fact_daily_prices[[#This Row],[close]]-fact_daily_prices[[#This Row],[Prev_close]] )/ fact_daily_prices[[#This Row],[Prev_close]])),0)</f>
        <v>-9.4188623491750865E-3</v>
      </c>
      <c r="O441" s="1">
        <f>EOMONTH(fact_daily_prices[[#This Row],[date]],0)</f>
        <v>45747</v>
      </c>
      <c r="P441"/>
    </row>
    <row r="442" spans="1:16" x14ac:dyDescent="0.3">
      <c r="A442" s="1">
        <v>45733</v>
      </c>
      <c r="B442" t="s">
        <v>19</v>
      </c>
      <c r="C442">
        <v>645.20000000000005</v>
      </c>
      <c r="D442">
        <v>647.26</v>
      </c>
      <c r="E442">
        <v>643.14</v>
      </c>
      <c r="F442">
        <v>645.69000000000005</v>
      </c>
      <c r="G442">
        <v>34453</v>
      </c>
      <c r="H442">
        <v>76</v>
      </c>
      <c r="I442">
        <v>3</v>
      </c>
      <c r="J442">
        <v>215.23</v>
      </c>
      <c r="K442">
        <v>27069.81395348837</v>
      </c>
      <c r="L442" t="b">
        <v>0</v>
      </c>
      <c r="M442">
        <f>IF(fact_daily_prices[[#This Row],[company_id]] =$B441,$F441)</f>
        <v>643.64</v>
      </c>
      <c r="N442" s="3">
        <f>IFERROR(IF(fact_daily_prices[[#This Row],[Prev_close]]="","",((fact_daily_prices[[#This Row],[close]]-fact_daily_prices[[#This Row],[Prev_close]] )/ fact_daily_prices[[#This Row],[Prev_close]])),0)</f>
        <v>3.1850102541794612E-3</v>
      </c>
      <c r="O442" s="1">
        <f>EOMONTH(fact_daily_prices[[#This Row],[date]],0)</f>
        <v>45747</v>
      </c>
      <c r="P442"/>
    </row>
    <row r="443" spans="1:16" x14ac:dyDescent="0.3">
      <c r="A443" s="1">
        <v>45734</v>
      </c>
      <c r="B443" t="s">
        <v>19</v>
      </c>
      <c r="C443">
        <v>627.1</v>
      </c>
      <c r="D443">
        <v>633.47</v>
      </c>
      <c r="E443">
        <v>620.74</v>
      </c>
      <c r="F443">
        <v>633.30999999999995</v>
      </c>
      <c r="G443">
        <v>31841</v>
      </c>
      <c r="H443">
        <v>77</v>
      </c>
      <c r="I443">
        <v>3</v>
      </c>
      <c r="J443">
        <v>211.1033333333333</v>
      </c>
      <c r="K443">
        <v>27069.81395348837</v>
      </c>
      <c r="L443" t="b">
        <v>0</v>
      </c>
      <c r="M443">
        <f>IF(fact_daily_prices[[#This Row],[company_id]] =$B442,$F442)</f>
        <v>645.69000000000005</v>
      </c>
      <c r="N443" s="3">
        <f>IFERROR(IF(fact_daily_prices[[#This Row],[Prev_close]]="","",((fact_daily_prices[[#This Row],[close]]-fact_daily_prices[[#This Row],[Prev_close]] )/ fact_daily_prices[[#This Row],[Prev_close]])),0)</f>
        <v>-1.9173287490901372E-2</v>
      </c>
      <c r="O443" s="1">
        <f>EOMONTH(fact_daily_prices[[#This Row],[date]],0)</f>
        <v>45747</v>
      </c>
      <c r="P443"/>
    </row>
    <row r="444" spans="1:16" x14ac:dyDescent="0.3">
      <c r="A444" s="1">
        <v>45735</v>
      </c>
      <c r="B444" t="s">
        <v>19</v>
      </c>
      <c r="C444">
        <v>635.80999999999995</v>
      </c>
      <c r="D444">
        <v>646.48</v>
      </c>
      <c r="E444">
        <v>625.14</v>
      </c>
      <c r="F444">
        <v>636.1</v>
      </c>
      <c r="G444">
        <v>11736</v>
      </c>
      <c r="H444">
        <v>78</v>
      </c>
      <c r="I444">
        <v>3</v>
      </c>
      <c r="J444">
        <v>212.0333333333333</v>
      </c>
      <c r="K444">
        <v>27069.81395348837</v>
      </c>
      <c r="L444" t="b">
        <v>0</v>
      </c>
      <c r="M444">
        <f>IF(fact_daily_prices[[#This Row],[company_id]] =$B443,$F443)</f>
        <v>633.30999999999995</v>
      </c>
      <c r="N444" s="3">
        <f>IFERROR(IF(fact_daily_prices[[#This Row],[Prev_close]]="","",((fact_daily_prices[[#This Row],[close]]-fact_daily_prices[[#This Row],[Prev_close]] )/ fact_daily_prices[[#This Row],[Prev_close]])),0)</f>
        <v>4.4054254630434978E-3</v>
      </c>
      <c r="O444" s="1">
        <f>EOMONTH(fact_daily_prices[[#This Row],[date]],0)</f>
        <v>45747</v>
      </c>
      <c r="P444"/>
    </row>
    <row r="445" spans="1:16" x14ac:dyDescent="0.3">
      <c r="A445" s="1">
        <v>45736</v>
      </c>
      <c r="B445" t="s">
        <v>19</v>
      </c>
      <c r="C445">
        <v>641.13</v>
      </c>
      <c r="D445">
        <v>646.29</v>
      </c>
      <c r="E445">
        <v>635.97</v>
      </c>
      <c r="F445">
        <v>642.97</v>
      </c>
      <c r="G445">
        <v>35964</v>
      </c>
      <c r="H445">
        <v>79</v>
      </c>
      <c r="I445">
        <v>3</v>
      </c>
      <c r="J445">
        <v>214.3233333333333</v>
      </c>
      <c r="K445">
        <v>27069.81395348837</v>
      </c>
      <c r="L445" t="b">
        <v>0</v>
      </c>
      <c r="M445">
        <f>IF(fact_daily_prices[[#This Row],[company_id]] =$B444,$F444)</f>
        <v>636.1</v>
      </c>
      <c r="N445" s="3">
        <f>IFERROR(IF(fact_daily_prices[[#This Row],[Prev_close]]="","",((fact_daily_prices[[#This Row],[close]]-fact_daily_prices[[#This Row],[Prev_close]] )/ fact_daily_prices[[#This Row],[Prev_close]])),0)</f>
        <v>1.0800188649583405E-2</v>
      </c>
      <c r="O445" s="1">
        <f>EOMONTH(fact_daily_prices[[#This Row],[date]],0)</f>
        <v>45747</v>
      </c>
      <c r="P445"/>
    </row>
    <row r="446" spans="1:16" x14ac:dyDescent="0.3">
      <c r="A446" s="1">
        <v>45737</v>
      </c>
      <c r="B446" t="s">
        <v>19</v>
      </c>
      <c r="C446">
        <v>629.02</v>
      </c>
      <c r="D446">
        <v>636.64</v>
      </c>
      <c r="E446">
        <v>621.39</v>
      </c>
      <c r="F446">
        <v>627.16999999999996</v>
      </c>
      <c r="G446">
        <v>15215</v>
      </c>
      <c r="H446">
        <v>80</v>
      </c>
      <c r="I446">
        <v>3</v>
      </c>
      <c r="J446">
        <v>209.05666666666659</v>
      </c>
      <c r="K446">
        <v>27069.81395348837</v>
      </c>
      <c r="L446" t="b">
        <v>0</v>
      </c>
      <c r="M446">
        <f>IF(fact_daily_prices[[#This Row],[company_id]] =$B445,$F445)</f>
        <v>642.97</v>
      </c>
      <c r="N446" s="3">
        <f>IFERROR(IF(fact_daily_prices[[#This Row],[Prev_close]]="","",((fact_daily_prices[[#This Row],[close]]-fact_daily_prices[[#This Row],[Prev_close]] )/ fact_daily_prices[[#This Row],[Prev_close]])),0)</f>
        <v>-2.4573463769693871E-2</v>
      </c>
      <c r="O446" s="1">
        <f>EOMONTH(fact_daily_prices[[#This Row],[date]],0)</f>
        <v>45747</v>
      </c>
      <c r="P446"/>
    </row>
    <row r="447" spans="1:16" x14ac:dyDescent="0.3">
      <c r="A447" s="1">
        <v>45740</v>
      </c>
      <c r="B447" t="s">
        <v>19</v>
      </c>
      <c r="C447">
        <v>631.48</v>
      </c>
      <c r="D447">
        <v>639.71</v>
      </c>
      <c r="E447">
        <v>623.25</v>
      </c>
      <c r="F447">
        <v>630.28</v>
      </c>
      <c r="G447">
        <v>30334</v>
      </c>
      <c r="H447">
        <v>83</v>
      </c>
      <c r="I447">
        <v>3</v>
      </c>
      <c r="J447">
        <v>210.09333333333331</v>
      </c>
      <c r="K447">
        <v>27069.81395348837</v>
      </c>
      <c r="L447" t="b">
        <v>0</v>
      </c>
      <c r="M447">
        <f>IF(fact_daily_prices[[#This Row],[company_id]] =$B446,$F446)</f>
        <v>627.16999999999996</v>
      </c>
      <c r="N447" s="3">
        <f>IFERROR(IF(fact_daily_prices[[#This Row],[Prev_close]]="","",((fact_daily_prices[[#This Row],[close]]-fact_daily_prices[[#This Row],[Prev_close]] )/ fact_daily_prices[[#This Row],[Prev_close]])),0)</f>
        <v>4.958783105059256E-3</v>
      </c>
      <c r="O447" s="1">
        <f>EOMONTH(fact_daily_prices[[#This Row],[date]],0)</f>
        <v>45747</v>
      </c>
      <c r="P447"/>
    </row>
    <row r="448" spans="1:16" x14ac:dyDescent="0.3">
      <c r="A448" s="1">
        <v>45741</v>
      </c>
      <c r="B448" t="s">
        <v>19</v>
      </c>
      <c r="C448">
        <v>643.32000000000005</v>
      </c>
      <c r="D448">
        <v>648.66</v>
      </c>
      <c r="E448">
        <v>637.99</v>
      </c>
      <c r="F448">
        <v>640.26</v>
      </c>
      <c r="G448">
        <v>21714</v>
      </c>
      <c r="H448">
        <v>84</v>
      </c>
      <c r="I448">
        <v>3</v>
      </c>
      <c r="J448">
        <v>213.42</v>
      </c>
      <c r="K448">
        <v>27069.81395348837</v>
      </c>
      <c r="L448" t="b">
        <v>0</v>
      </c>
      <c r="M448">
        <f>IF(fact_daily_prices[[#This Row],[company_id]] =$B447,$F447)</f>
        <v>630.28</v>
      </c>
      <c r="N448" s="3">
        <f>IFERROR(IF(fact_daily_prices[[#This Row],[Prev_close]]="","",((fact_daily_prices[[#This Row],[close]]-fact_daily_prices[[#This Row],[Prev_close]] )/ fact_daily_prices[[#This Row],[Prev_close]])),0)</f>
        <v>1.5834232404645585E-2</v>
      </c>
      <c r="O448" s="1">
        <f>EOMONTH(fact_daily_prices[[#This Row],[date]],0)</f>
        <v>45747</v>
      </c>
      <c r="P448"/>
    </row>
    <row r="449" spans="1:16" x14ac:dyDescent="0.3">
      <c r="A449" s="1">
        <v>45742</v>
      </c>
      <c r="B449" t="s">
        <v>19</v>
      </c>
      <c r="C449">
        <v>629.02</v>
      </c>
      <c r="D449">
        <v>634.12</v>
      </c>
      <c r="E449">
        <v>623.91999999999996</v>
      </c>
      <c r="F449">
        <v>630.73</v>
      </c>
      <c r="G449">
        <v>49908</v>
      </c>
      <c r="H449">
        <v>85</v>
      </c>
      <c r="I449">
        <v>3</v>
      </c>
      <c r="J449">
        <v>210.24333333333331</v>
      </c>
      <c r="K449">
        <v>27069.81395348837</v>
      </c>
      <c r="L449" t="b">
        <v>0</v>
      </c>
      <c r="M449">
        <f>IF(fact_daily_prices[[#This Row],[company_id]] =$B448,$F448)</f>
        <v>640.26</v>
      </c>
      <c r="N449" s="3">
        <f>IFERROR(IF(fact_daily_prices[[#This Row],[Prev_close]]="","",((fact_daily_prices[[#This Row],[close]]-fact_daily_prices[[#This Row],[Prev_close]] )/ fact_daily_prices[[#This Row],[Prev_close]])),0)</f>
        <v>-1.4884578140130529E-2</v>
      </c>
      <c r="O449" s="1">
        <f>EOMONTH(fact_daily_prices[[#This Row],[date]],0)</f>
        <v>45747</v>
      </c>
      <c r="P449"/>
    </row>
    <row r="450" spans="1:16" x14ac:dyDescent="0.3">
      <c r="A450" s="1">
        <v>45743</v>
      </c>
      <c r="B450" t="s">
        <v>19</v>
      </c>
      <c r="C450">
        <v>644.52</v>
      </c>
      <c r="D450">
        <v>646.44000000000005</v>
      </c>
      <c r="E450">
        <v>642.61</v>
      </c>
      <c r="F450">
        <v>644.30999999999995</v>
      </c>
      <c r="G450">
        <v>25858</v>
      </c>
      <c r="H450">
        <v>86</v>
      </c>
      <c r="I450">
        <v>3</v>
      </c>
      <c r="J450">
        <v>214.77</v>
      </c>
      <c r="K450">
        <v>27069.81395348837</v>
      </c>
      <c r="L450" t="b">
        <v>0</v>
      </c>
      <c r="M450">
        <f>IF(fact_daily_prices[[#This Row],[company_id]] =$B449,$F449)</f>
        <v>630.73</v>
      </c>
      <c r="N450" s="3">
        <f>IFERROR(IF(fact_daily_prices[[#This Row],[Prev_close]]="","",((fact_daily_prices[[#This Row],[close]]-fact_daily_prices[[#This Row],[Prev_close]] )/ fact_daily_prices[[#This Row],[Prev_close]])),0)</f>
        <v>2.1530607391435204E-2</v>
      </c>
      <c r="O450" s="1">
        <f>EOMONTH(fact_daily_prices[[#This Row],[date]],0)</f>
        <v>45747</v>
      </c>
      <c r="P450"/>
    </row>
    <row r="451" spans="1:16" x14ac:dyDescent="0.3">
      <c r="A451" s="1">
        <v>45744</v>
      </c>
      <c r="B451" t="s">
        <v>19</v>
      </c>
      <c r="C451">
        <v>650.97</v>
      </c>
      <c r="D451">
        <v>660.38</v>
      </c>
      <c r="E451">
        <v>641.54999999999995</v>
      </c>
      <c r="F451">
        <v>647.88</v>
      </c>
      <c r="G451">
        <v>47486</v>
      </c>
      <c r="H451">
        <v>87</v>
      </c>
      <c r="I451">
        <v>3</v>
      </c>
      <c r="J451">
        <v>215.96</v>
      </c>
      <c r="K451">
        <v>27069.81395348837</v>
      </c>
      <c r="L451" t="b">
        <v>0</v>
      </c>
      <c r="M451">
        <f>IF(fact_daily_prices[[#This Row],[company_id]] =$B450,$F450)</f>
        <v>644.30999999999995</v>
      </c>
      <c r="N451" s="3">
        <f>IFERROR(IF(fact_daily_prices[[#This Row],[Prev_close]]="","",((fact_daily_prices[[#This Row],[close]]-fact_daily_prices[[#This Row],[Prev_close]] )/ fact_daily_prices[[#This Row],[Prev_close]])),0)</f>
        <v>5.5408111002468539E-3</v>
      </c>
      <c r="O451" s="1">
        <f>EOMONTH(fact_daily_prices[[#This Row],[date]],0)</f>
        <v>45747</v>
      </c>
      <c r="P451"/>
    </row>
    <row r="452" spans="1:16" x14ac:dyDescent="0.3">
      <c r="A452" s="1">
        <v>45747</v>
      </c>
      <c r="B452" t="s">
        <v>19</v>
      </c>
      <c r="C452">
        <v>642.99</v>
      </c>
      <c r="D452">
        <v>653.1</v>
      </c>
      <c r="E452">
        <v>632.89</v>
      </c>
      <c r="F452">
        <v>642.29999999999995</v>
      </c>
      <c r="G452">
        <v>4754</v>
      </c>
      <c r="H452">
        <v>90</v>
      </c>
      <c r="I452">
        <v>3</v>
      </c>
      <c r="J452">
        <v>214.1</v>
      </c>
      <c r="K452">
        <v>27069.81395348837</v>
      </c>
      <c r="L452" t="b">
        <v>0</v>
      </c>
      <c r="M452">
        <f>IF(fact_daily_prices[[#This Row],[company_id]] =$B451,$F451)</f>
        <v>647.88</v>
      </c>
      <c r="N452" s="3">
        <f>IFERROR(IF(fact_daily_prices[[#This Row],[Prev_close]]="","",((fact_daily_prices[[#This Row],[close]]-fact_daily_prices[[#This Row],[Prev_close]] )/ fact_daily_prices[[#This Row],[Prev_close]])),0)</f>
        <v>-8.6127060566772249E-3</v>
      </c>
      <c r="O452" s="1">
        <f>EOMONTH(fact_daily_prices[[#This Row],[date]],0)</f>
        <v>45747</v>
      </c>
      <c r="P452"/>
    </row>
    <row r="453" spans="1:16" x14ac:dyDescent="0.3">
      <c r="A453" s="1">
        <v>45748</v>
      </c>
      <c r="B453" t="s">
        <v>19</v>
      </c>
      <c r="C453">
        <v>642.1</v>
      </c>
      <c r="D453">
        <v>651.74</v>
      </c>
      <c r="E453">
        <v>632.46</v>
      </c>
      <c r="F453">
        <v>642</v>
      </c>
      <c r="G453">
        <v>9706</v>
      </c>
      <c r="H453">
        <v>91</v>
      </c>
      <c r="I453">
        <v>3</v>
      </c>
      <c r="J453">
        <v>214</v>
      </c>
      <c r="K453">
        <v>27069.81395348837</v>
      </c>
      <c r="L453" t="b">
        <v>0</v>
      </c>
      <c r="M453">
        <f>IF(fact_daily_prices[[#This Row],[company_id]] =$B452,$F452)</f>
        <v>642.29999999999995</v>
      </c>
      <c r="N453" s="3">
        <f>IFERROR(IF(fact_daily_prices[[#This Row],[Prev_close]]="","",((fact_daily_prices[[#This Row],[close]]-fact_daily_prices[[#This Row],[Prev_close]] )/ fact_daily_prices[[#This Row],[Prev_close]])),0)</f>
        <v>-4.6707146193360508E-4</v>
      </c>
      <c r="O453" s="1">
        <f>EOMONTH(fact_daily_prices[[#This Row],[date]],0)</f>
        <v>45777</v>
      </c>
      <c r="P453"/>
    </row>
    <row r="454" spans="1:16" x14ac:dyDescent="0.3">
      <c r="A454" s="1">
        <v>45749</v>
      </c>
      <c r="B454" t="s">
        <v>19</v>
      </c>
      <c r="C454">
        <v>644.96</v>
      </c>
      <c r="D454">
        <v>650.54</v>
      </c>
      <c r="E454">
        <v>639.38</v>
      </c>
      <c r="F454">
        <v>646.69000000000005</v>
      </c>
      <c r="G454">
        <v>30725</v>
      </c>
      <c r="H454">
        <v>92</v>
      </c>
      <c r="I454">
        <v>3</v>
      </c>
      <c r="J454">
        <v>215.56333333333339</v>
      </c>
      <c r="K454">
        <v>27069.81395348837</v>
      </c>
      <c r="L454" t="b">
        <v>0</v>
      </c>
      <c r="M454">
        <f>IF(fact_daily_prices[[#This Row],[company_id]] =$B453,$F453)</f>
        <v>642</v>
      </c>
      <c r="N454" s="3">
        <f>IFERROR(IF(fact_daily_prices[[#This Row],[Prev_close]]="","",((fact_daily_prices[[#This Row],[close]]-fact_daily_prices[[#This Row],[Prev_close]] )/ fact_daily_prices[[#This Row],[Prev_close]])),0)</f>
        <v>7.3052959501558479E-3</v>
      </c>
      <c r="O454" s="1">
        <f>EOMONTH(fact_daily_prices[[#This Row],[date]],0)</f>
        <v>45777</v>
      </c>
      <c r="P454"/>
    </row>
    <row r="455" spans="1:16" x14ac:dyDescent="0.3">
      <c r="A455" s="1">
        <v>45750</v>
      </c>
      <c r="B455" t="s">
        <v>19</v>
      </c>
      <c r="C455">
        <v>649</v>
      </c>
      <c r="D455">
        <v>658.77</v>
      </c>
      <c r="E455">
        <v>639.22</v>
      </c>
      <c r="F455">
        <v>647.46</v>
      </c>
      <c r="G455">
        <v>37068</v>
      </c>
      <c r="H455">
        <v>93</v>
      </c>
      <c r="I455">
        <v>3</v>
      </c>
      <c r="J455">
        <v>215.82</v>
      </c>
      <c r="K455">
        <v>27069.81395348837</v>
      </c>
      <c r="L455" t="b">
        <v>0</v>
      </c>
      <c r="M455">
        <f>IF(fact_daily_prices[[#This Row],[company_id]] =$B454,$F454)</f>
        <v>646.69000000000005</v>
      </c>
      <c r="N455" s="3">
        <f>IFERROR(IF(fact_daily_prices[[#This Row],[Prev_close]]="","",((fact_daily_prices[[#This Row],[close]]-fact_daily_prices[[#This Row],[Prev_close]] )/ fact_daily_prices[[#This Row],[Prev_close]])),0)</f>
        <v>1.1906786868514771E-3</v>
      </c>
      <c r="O455" s="1">
        <f>EOMONTH(fact_daily_prices[[#This Row],[date]],0)</f>
        <v>45777</v>
      </c>
      <c r="P455"/>
    </row>
    <row r="456" spans="1:16" x14ac:dyDescent="0.3">
      <c r="A456" s="1">
        <v>45751</v>
      </c>
      <c r="B456" t="s">
        <v>19</v>
      </c>
      <c r="C456">
        <v>650.05999999999995</v>
      </c>
      <c r="D456">
        <v>654.11</v>
      </c>
      <c r="E456">
        <v>646.01</v>
      </c>
      <c r="F456">
        <v>652.03</v>
      </c>
      <c r="G456">
        <v>37495</v>
      </c>
      <c r="H456">
        <v>94</v>
      </c>
      <c r="I456">
        <v>3</v>
      </c>
      <c r="J456">
        <v>217.34333333333331</v>
      </c>
      <c r="K456">
        <v>27069.81395348837</v>
      </c>
      <c r="L456" t="b">
        <v>0</v>
      </c>
      <c r="M456">
        <f>IF(fact_daily_prices[[#This Row],[company_id]] =$B455,$F455)</f>
        <v>647.46</v>
      </c>
      <c r="N456" s="3">
        <f>IFERROR(IF(fact_daily_prices[[#This Row],[Prev_close]]="","",((fact_daily_prices[[#This Row],[close]]-fact_daily_prices[[#This Row],[Prev_close]] )/ fact_daily_prices[[#This Row],[Prev_close]])),0)</f>
        <v>7.0583510950482436E-3</v>
      </c>
      <c r="O456" s="1">
        <f>EOMONTH(fact_daily_prices[[#This Row],[date]],0)</f>
        <v>45777</v>
      </c>
      <c r="P456"/>
    </row>
    <row r="457" spans="1:16" x14ac:dyDescent="0.3">
      <c r="A457" s="1">
        <v>45754</v>
      </c>
      <c r="B457" t="s">
        <v>19</v>
      </c>
      <c r="C457">
        <v>645.11</v>
      </c>
      <c r="D457">
        <v>655.13</v>
      </c>
      <c r="E457">
        <v>635.1</v>
      </c>
      <c r="F457">
        <v>644.66</v>
      </c>
      <c r="G457">
        <v>17832</v>
      </c>
      <c r="H457">
        <v>97</v>
      </c>
      <c r="I457">
        <v>3</v>
      </c>
      <c r="J457">
        <v>214.8866666666666</v>
      </c>
      <c r="K457">
        <v>27069.81395348837</v>
      </c>
      <c r="L457" t="b">
        <v>0</v>
      </c>
      <c r="M457">
        <f>IF(fact_daily_prices[[#This Row],[company_id]] =$B456,$F456)</f>
        <v>652.03</v>
      </c>
      <c r="N457" s="3">
        <f>IFERROR(IF(fact_daily_prices[[#This Row],[Prev_close]]="","",((fact_daily_prices[[#This Row],[close]]-fact_daily_prices[[#This Row],[Prev_close]] )/ fact_daily_prices[[#This Row],[Prev_close]])),0)</f>
        <v>-1.1303160897504723E-2</v>
      </c>
      <c r="O457" s="1">
        <f>EOMONTH(fact_daily_prices[[#This Row],[date]],0)</f>
        <v>45777</v>
      </c>
      <c r="P457"/>
    </row>
    <row r="458" spans="1:16" x14ac:dyDescent="0.3">
      <c r="A458" s="1">
        <v>45755</v>
      </c>
      <c r="B458" t="s">
        <v>19</v>
      </c>
      <c r="C458">
        <v>646.73</v>
      </c>
      <c r="D458">
        <v>649.78</v>
      </c>
      <c r="E458">
        <v>643.67999999999995</v>
      </c>
      <c r="F458">
        <v>646.19000000000005</v>
      </c>
      <c r="G458">
        <v>43815</v>
      </c>
      <c r="H458">
        <v>98</v>
      </c>
      <c r="I458">
        <v>3</v>
      </c>
      <c r="J458">
        <v>215.3966666666667</v>
      </c>
      <c r="K458">
        <v>27069.81395348837</v>
      </c>
      <c r="L458" t="b">
        <v>0</v>
      </c>
      <c r="M458">
        <f>IF(fact_daily_prices[[#This Row],[company_id]] =$B457,$F457)</f>
        <v>644.66</v>
      </c>
      <c r="N458" s="3">
        <f>IFERROR(IF(fact_daily_prices[[#This Row],[Prev_close]]="","",((fact_daily_prices[[#This Row],[close]]-fact_daily_prices[[#This Row],[Prev_close]] )/ fact_daily_prices[[#This Row],[Prev_close]])),0)</f>
        <v>2.3733440883567871E-3</v>
      </c>
      <c r="O458" s="1">
        <f>EOMONTH(fact_daily_prices[[#This Row],[date]],0)</f>
        <v>45777</v>
      </c>
      <c r="P458"/>
    </row>
    <row r="459" spans="1:16" x14ac:dyDescent="0.3">
      <c r="A459" s="1">
        <v>45756</v>
      </c>
      <c r="B459" t="s">
        <v>19</v>
      </c>
      <c r="C459">
        <v>638.72</v>
      </c>
      <c r="D459">
        <v>645.09</v>
      </c>
      <c r="E459">
        <v>632.34</v>
      </c>
      <c r="F459">
        <v>634.92999999999995</v>
      </c>
      <c r="G459">
        <v>4081</v>
      </c>
      <c r="H459">
        <v>99</v>
      </c>
      <c r="I459">
        <v>3</v>
      </c>
      <c r="J459">
        <v>211.64333333333329</v>
      </c>
      <c r="K459">
        <v>27069.81395348837</v>
      </c>
      <c r="L459" t="b">
        <v>0</v>
      </c>
      <c r="M459">
        <f>IF(fact_daily_prices[[#This Row],[company_id]] =$B458,$F458)</f>
        <v>646.19000000000005</v>
      </c>
      <c r="N459" s="3">
        <f>IFERROR(IF(fact_daily_prices[[#This Row],[Prev_close]]="","",((fact_daily_prices[[#This Row],[close]]-fact_daily_prices[[#This Row],[Prev_close]] )/ fact_daily_prices[[#This Row],[Prev_close]])),0)</f>
        <v>-1.7425215493895144E-2</v>
      </c>
      <c r="O459" s="1">
        <f>EOMONTH(fact_daily_prices[[#This Row],[date]],0)</f>
        <v>45777</v>
      </c>
      <c r="P459"/>
    </row>
    <row r="460" spans="1:16" x14ac:dyDescent="0.3">
      <c r="A460" s="1">
        <v>45757</v>
      </c>
      <c r="B460" t="s">
        <v>19</v>
      </c>
      <c r="C460">
        <v>633.74</v>
      </c>
      <c r="D460">
        <v>643.61</v>
      </c>
      <c r="E460">
        <v>623.86</v>
      </c>
      <c r="F460">
        <v>634.20000000000005</v>
      </c>
      <c r="G460">
        <v>15042</v>
      </c>
      <c r="H460">
        <v>100</v>
      </c>
      <c r="I460">
        <v>3</v>
      </c>
      <c r="J460">
        <v>211.4</v>
      </c>
      <c r="K460">
        <v>27069.81395348837</v>
      </c>
      <c r="L460" t="b">
        <v>0</v>
      </c>
      <c r="M460">
        <f>IF(fact_daily_prices[[#This Row],[company_id]] =$B459,$F459)</f>
        <v>634.92999999999995</v>
      </c>
      <c r="N460" s="3">
        <f>IFERROR(IF(fact_daily_prices[[#This Row],[Prev_close]]="","",((fact_daily_prices[[#This Row],[close]]-fact_daily_prices[[#This Row],[Prev_close]] )/ fact_daily_prices[[#This Row],[Prev_close]])),0)</f>
        <v>-1.1497330414374884E-3</v>
      </c>
      <c r="O460" s="1">
        <f>EOMONTH(fact_daily_prices[[#This Row],[date]],0)</f>
        <v>45777</v>
      </c>
      <c r="P460"/>
    </row>
    <row r="461" spans="1:16" x14ac:dyDescent="0.3">
      <c r="A461" s="1">
        <v>45758</v>
      </c>
      <c r="B461" t="s">
        <v>19</v>
      </c>
      <c r="C461">
        <v>626.12</v>
      </c>
      <c r="D461">
        <v>629.52</v>
      </c>
      <c r="E461">
        <v>622.71</v>
      </c>
      <c r="F461">
        <v>627.16</v>
      </c>
      <c r="G461">
        <v>38900</v>
      </c>
      <c r="H461">
        <v>101</v>
      </c>
      <c r="I461">
        <v>3</v>
      </c>
      <c r="J461">
        <v>209.05333333333331</v>
      </c>
      <c r="K461">
        <v>27069.81395348837</v>
      </c>
      <c r="L461" t="b">
        <v>0</v>
      </c>
      <c r="M461">
        <f>IF(fact_daily_prices[[#This Row],[company_id]] =$B460,$F460)</f>
        <v>634.20000000000005</v>
      </c>
      <c r="N461" s="3">
        <f>IFERROR(IF(fact_daily_prices[[#This Row],[Prev_close]]="","",((fact_daily_prices[[#This Row],[close]]-fact_daily_prices[[#This Row],[Prev_close]] )/ fact_daily_prices[[#This Row],[Prev_close]])),0)</f>
        <v>-1.11005991800695E-2</v>
      </c>
      <c r="O461" s="1">
        <f>EOMONTH(fact_daily_prices[[#This Row],[date]],0)</f>
        <v>45777</v>
      </c>
      <c r="P461"/>
    </row>
    <row r="462" spans="1:16" x14ac:dyDescent="0.3">
      <c r="A462" s="1">
        <v>45761</v>
      </c>
      <c r="B462" t="s">
        <v>19</v>
      </c>
      <c r="C462">
        <v>621.62</v>
      </c>
      <c r="D462">
        <v>628.22</v>
      </c>
      <c r="E462">
        <v>615.01</v>
      </c>
      <c r="F462">
        <v>621.53</v>
      </c>
      <c r="G462">
        <v>44241</v>
      </c>
      <c r="H462">
        <v>104</v>
      </c>
      <c r="I462">
        <v>3</v>
      </c>
      <c r="J462">
        <v>207.17666666666659</v>
      </c>
      <c r="K462">
        <v>27069.81395348837</v>
      </c>
      <c r="L462" t="b">
        <v>0</v>
      </c>
      <c r="M462">
        <f>IF(fact_daily_prices[[#This Row],[company_id]] =$B461,$F461)</f>
        <v>627.16</v>
      </c>
      <c r="N462" s="3">
        <f>IFERROR(IF(fact_daily_prices[[#This Row],[Prev_close]]="","",((fact_daily_prices[[#This Row],[close]]-fact_daily_prices[[#This Row],[Prev_close]] )/ fact_daily_prices[[#This Row],[Prev_close]])),0)</f>
        <v>-8.9769755724217037E-3</v>
      </c>
      <c r="O462" s="1">
        <f>EOMONTH(fact_daily_prices[[#This Row],[date]],0)</f>
        <v>45777</v>
      </c>
      <c r="P462"/>
    </row>
    <row r="463" spans="1:16" x14ac:dyDescent="0.3">
      <c r="A463" s="1">
        <v>45762</v>
      </c>
      <c r="B463" t="s">
        <v>19</v>
      </c>
      <c r="C463">
        <v>636.02</v>
      </c>
      <c r="D463">
        <v>641.04</v>
      </c>
      <c r="E463">
        <v>630.99</v>
      </c>
      <c r="F463">
        <v>631.42999999999995</v>
      </c>
      <c r="G463">
        <v>27832</v>
      </c>
      <c r="H463">
        <v>105</v>
      </c>
      <c r="I463">
        <v>3</v>
      </c>
      <c r="J463">
        <v>210.4766666666666</v>
      </c>
      <c r="K463">
        <v>27069.81395348837</v>
      </c>
      <c r="L463" t="b">
        <v>0</v>
      </c>
      <c r="M463">
        <f>IF(fact_daily_prices[[#This Row],[company_id]] =$B462,$F462)</f>
        <v>621.53</v>
      </c>
      <c r="N463" s="3">
        <f>IFERROR(IF(fact_daily_prices[[#This Row],[Prev_close]]="","",((fact_daily_prices[[#This Row],[close]]-fact_daily_prices[[#This Row],[Prev_close]] )/ fact_daily_prices[[#This Row],[Prev_close]])),0)</f>
        <v>1.5928434669283828E-2</v>
      </c>
      <c r="O463" s="1">
        <f>EOMONTH(fact_daily_prices[[#This Row],[date]],0)</f>
        <v>45777</v>
      </c>
      <c r="P463"/>
    </row>
    <row r="464" spans="1:16" x14ac:dyDescent="0.3">
      <c r="A464" s="1">
        <v>45763</v>
      </c>
      <c r="B464" t="s">
        <v>19</v>
      </c>
      <c r="C464">
        <v>635.6</v>
      </c>
      <c r="D464">
        <v>640.47</v>
      </c>
      <c r="E464">
        <v>630.73</v>
      </c>
      <c r="F464">
        <v>640.33000000000004</v>
      </c>
      <c r="G464">
        <v>41372</v>
      </c>
      <c r="H464">
        <v>106</v>
      </c>
      <c r="I464">
        <v>3</v>
      </c>
      <c r="J464">
        <v>213.44333333333341</v>
      </c>
      <c r="K464">
        <v>27069.81395348837</v>
      </c>
      <c r="L464" t="b">
        <v>0</v>
      </c>
      <c r="M464">
        <f>IF(fact_daily_prices[[#This Row],[company_id]] =$B463,$F463)</f>
        <v>631.42999999999995</v>
      </c>
      <c r="N464" s="3">
        <f>IFERROR(IF(fact_daily_prices[[#This Row],[Prev_close]]="","",((fact_daily_prices[[#This Row],[close]]-fact_daily_prices[[#This Row],[Prev_close]] )/ fact_daily_prices[[#This Row],[Prev_close]])),0)</f>
        <v>1.4094990735315224E-2</v>
      </c>
      <c r="O464" s="1">
        <f>EOMONTH(fact_daily_prices[[#This Row],[date]],0)</f>
        <v>45777</v>
      </c>
      <c r="P464"/>
    </row>
    <row r="465" spans="1:16" x14ac:dyDescent="0.3">
      <c r="A465" s="1">
        <v>45764</v>
      </c>
      <c r="B465" t="s">
        <v>19</v>
      </c>
      <c r="C465">
        <v>645.67999999999995</v>
      </c>
      <c r="D465">
        <v>650.16</v>
      </c>
      <c r="E465">
        <v>641.19000000000005</v>
      </c>
      <c r="F465">
        <v>645.41</v>
      </c>
      <c r="G465">
        <v>35546</v>
      </c>
      <c r="H465">
        <v>107</v>
      </c>
      <c r="I465">
        <v>3</v>
      </c>
      <c r="J465">
        <v>215.1366666666666</v>
      </c>
      <c r="K465">
        <v>27069.81395348837</v>
      </c>
      <c r="L465" t="b">
        <v>0</v>
      </c>
      <c r="M465">
        <f>IF(fact_daily_prices[[#This Row],[company_id]] =$B464,$F464)</f>
        <v>640.33000000000004</v>
      </c>
      <c r="N465" s="3">
        <f>IFERROR(IF(fact_daily_prices[[#This Row],[Prev_close]]="","",((fact_daily_prices[[#This Row],[close]]-fact_daily_prices[[#This Row],[Prev_close]] )/ fact_daily_prices[[#This Row],[Prev_close]])),0)</f>
        <v>7.9334093358111087E-3</v>
      </c>
      <c r="O465" s="1">
        <f>EOMONTH(fact_daily_prices[[#This Row],[date]],0)</f>
        <v>45777</v>
      </c>
      <c r="P465"/>
    </row>
    <row r="466" spans="1:16" x14ac:dyDescent="0.3">
      <c r="A466" s="1">
        <v>45765</v>
      </c>
      <c r="B466" t="s">
        <v>19</v>
      </c>
      <c r="C466">
        <v>639.11</v>
      </c>
      <c r="D466">
        <v>647.47</v>
      </c>
      <c r="E466">
        <v>630.75</v>
      </c>
      <c r="F466">
        <v>636.74</v>
      </c>
      <c r="G466">
        <v>24762</v>
      </c>
      <c r="H466">
        <v>108</v>
      </c>
      <c r="I466">
        <v>3</v>
      </c>
      <c r="J466">
        <v>212.2466666666667</v>
      </c>
      <c r="K466">
        <v>27069.81395348837</v>
      </c>
      <c r="L466" t="b">
        <v>0</v>
      </c>
      <c r="M466">
        <f>IF(fact_daily_prices[[#This Row],[company_id]] =$B465,$F465)</f>
        <v>645.41</v>
      </c>
      <c r="N466" s="3">
        <f>IFERROR(IF(fact_daily_prices[[#This Row],[Prev_close]]="","",((fact_daily_prices[[#This Row],[close]]-fact_daily_prices[[#This Row],[Prev_close]] )/ fact_daily_prices[[#This Row],[Prev_close]])),0)</f>
        <v>-1.3433321454579197E-2</v>
      </c>
      <c r="O466" s="1">
        <f>EOMONTH(fact_daily_prices[[#This Row],[date]],0)</f>
        <v>45777</v>
      </c>
      <c r="P466"/>
    </row>
    <row r="467" spans="1:16" x14ac:dyDescent="0.3">
      <c r="A467" s="1">
        <v>45768</v>
      </c>
      <c r="B467" t="s">
        <v>19</v>
      </c>
      <c r="C467">
        <v>638.35</v>
      </c>
      <c r="D467">
        <v>647</v>
      </c>
      <c r="E467">
        <v>629.69000000000005</v>
      </c>
      <c r="F467">
        <v>634.36</v>
      </c>
      <c r="G467">
        <v>10596</v>
      </c>
      <c r="H467">
        <v>111</v>
      </c>
      <c r="I467">
        <v>3</v>
      </c>
      <c r="J467">
        <v>211.45333333333329</v>
      </c>
      <c r="K467">
        <v>27069.81395348837</v>
      </c>
      <c r="L467" t="b">
        <v>0</v>
      </c>
      <c r="M467">
        <f>IF(fact_daily_prices[[#This Row],[company_id]] =$B466,$F466)</f>
        <v>636.74</v>
      </c>
      <c r="N467" s="3">
        <f>IFERROR(IF(fact_daily_prices[[#This Row],[Prev_close]]="","",((fact_daily_prices[[#This Row],[close]]-fact_daily_prices[[#This Row],[Prev_close]] )/ fact_daily_prices[[#This Row],[Prev_close]])),0)</f>
        <v>-3.737789364575801E-3</v>
      </c>
      <c r="O467" s="1">
        <f>EOMONTH(fact_daily_prices[[#This Row],[date]],0)</f>
        <v>45777</v>
      </c>
      <c r="P467"/>
    </row>
    <row r="468" spans="1:16" x14ac:dyDescent="0.3">
      <c r="A468" s="1">
        <v>45769</v>
      </c>
      <c r="B468" t="s">
        <v>19</v>
      </c>
      <c r="C468">
        <v>643.4</v>
      </c>
      <c r="D468">
        <v>652.58000000000004</v>
      </c>
      <c r="E468">
        <v>634.23</v>
      </c>
      <c r="F468">
        <v>644.29</v>
      </c>
      <c r="G468">
        <v>2013</v>
      </c>
      <c r="H468">
        <v>112</v>
      </c>
      <c r="I468">
        <v>3</v>
      </c>
      <c r="J468">
        <v>214.76333333333329</v>
      </c>
      <c r="K468">
        <v>27069.81395348837</v>
      </c>
      <c r="L468" t="b">
        <v>1</v>
      </c>
      <c r="M468">
        <f>IF(fact_daily_prices[[#This Row],[company_id]] =$B467,$F467)</f>
        <v>634.36</v>
      </c>
      <c r="N468" s="3">
        <f>IFERROR(IF(fact_daily_prices[[#This Row],[Prev_close]]="","",((fact_daily_prices[[#This Row],[close]]-fact_daily_prices[[#This Row],[Prev_close]] )/ fact_daily_prices[[#This Row],[Prev_close]])),0)</f>
        <v>1.5653572104167901E-2</v>
      </c>
      <c r="O468" s="1">
        <f>EOMONTH(fact_daily_prices[[#This Row],[date]],0)</f>
        <v>45777</v>
      </c>
      <c r="P468"/>
    </row>
    <row r="469" spans="1:16" x14ac:dyDescent="0.3">
      <c r="A469" s="1">
        <v>45770</v>
      </c>
      <c r="B469" t="s">
        <v>19</v>
      </c>
      <c r="C469">
        <v>646.89</v>
      </c>
      <c r="D469">
        <v>653.25</v>
      </c>
      <c r="E469">
        <v>640.53</v>
      </c>
      <c r="F469">
        <v>645.59</v>
      </c>
      <c r="G469">
        <v>39356</v>
      </c>
      <c r="H469">
        <v>113</v>
      </c>
      <c r="I469">
        <v>3</v>
      </c>
      <c r="J469">
        <v>215.19666666666669</v>
      </c>
      <c r="K469">
        <v>27069.81395348837</v>
      </c>
      <c r="L469" t="b">
        <v>0</v>
      </c>
      <c r="M469">
        <f>IF(fact_daily_prices[[#This Row],[company_id]] =$B468,$F468)</f>
        <v>644.29</v>
      </c>
      <c r="N469" s="3">
        <f>IFERROR(IF(fact_daily_prices[[#This Row],[Prev_close]]="","",((fact_daily_prices[[#This Row],[close]]-fact_daily_prices[[#This Row],[Prev_close]] )/ fact_daily_prices[[#This Row],[Prev_close]])),0)</f>
        <v>2.0177249375282376E-3</v>
      </c>
      <c r="O469" s="1">
        <f>EOMONTH(fact_daily_prices[[#This Row],[date]],0)</f>
        <v>45777</v>
      </c>
      <c r="P469"/>
    </row>
    <row r="470" spans="1:16" x14ac:dyDescent="0.3">
      <c r="A470" s="1">
        <v>45771</v>
      </c>
      <c r="B470" t="s">
        <v>19</v>
      </c>
      <c r="C470">
        <v>663.72</v>
      </c>
      <c r="D470">
        <v>664.92</v>
      </c>
      <c r="E470">
        <v>662.52</v>
      </c>
      <c r="F470">
        <v>664.89</v>
      </c>
      <c r="G470">
        <v>15537</v>
      </c>
      <c r="H470">
        <v>114</v>
      </c>
      <c r="I470">
        <v>3</v>
      </c>
      <c r="J470">
        <v>221.63</v>
      </c>
      <c r="K470">
        <v>27069.81395348837</v>
      </c>
      <c r="L470" t="b">
        <v>0</v>
      </c>
      <c r="M470">
        <f>IF(fact_daily_prices[[#This Row],[company_id]] =$B469,$F469)</f>
        <v>645.59</v>
      </c>
      <c r="N470" s="3">
        <f>IFERROR(IF(fact_daily_prices[[#This Row],[Prev_close]]="","",((fact_daily_prices[[#This Row],[close]]-fact_daily_prices[[#This Row],[Prev_close]] )/ fact_daily_prices[[#This Row],[Prev_close]])),0)</f>
        <v>2.9895134683003071E-2</v>
      </c>
      <c r="O470" s="1">
        <f>EOMONTH(fact_daily_prices[[#This Row],[date]],0)</f>
        <v>45777</v>
      </c>
      <c r="P470"/>
    </row>
    <row r="471" spans="1:16" x14ac:dyDescent="0.3">
      <c r="A471" s="1">
        <v>45772</v>
      </c>
      <c r="B471" t="s">
        <v>19</v>
      </c>
      <c r="C471">
        <v>670.12</v>
      </c>
      <c r="D471">
        <v>676.64</v>
      </c>
      <c r="E471">
        <v>663.6</v>
      </c>
      <c r="F471">
        <v>668.35</v>
      </c>
      <c r="G471">
        <v>34848</v>
      </c>
      <c r="H471">
        <v>115</v>
      </c>
      <c r="I471">
        <v>3</v>
      </c>
      <c r="J471">
        <v>222.7833333333333</v>
      </c>
      <c r="K471">
        <v>27069.81395348837</v>
      </c>
      <c r="L471" t="b">
        <v>0</v>
      </c>
      <c r="M471">
        <f>IF(fact_daily_prices[[#This Row],[company_id]] =$B470,$F470)</f>
        <v>664.89</v>
      </c>
      <c r="N471" s="3">
        <f>IFERROR(IF(fact_daily_prices[[#This Row],[Prev_close]]="","",((fact_daily_prices[[#This Row],[close]]-fact_daily_prices[[#This Row],[Prev_close]] )/ fact_daily_prices[[#This Row],[Prev_close]])),0)</f>
        <v>5.2038683090436556E-3</v>
      </c>
      <c r="O471" s="1">
        <f>EOMONTH(fact_daily_prices[[#This Row],[date]],0)</f>
        <v>45777</v>
      </c>
      <c r="P471"/>
    </row>
    <row r="472" spans="1:16" x14ac:dyDescent="0.3">
      <c r="A472" s="1">
        <v>45775</v>
      </c>
      <c r="B472" t="s">
        <v>19</v>
      </c>
      <c r="C472">
        <v>670.03</v>
      </c>
      <c r="D472">
        <v>675.33</v>
      </c>
      <c r="E472">
        <v>664.74</v>
      </c>
      <c r="F472">
        <v>670.13</v>
      </c>
      <c r="G472">
        <v>44590</v>
      </c>
      <c r="H472">
        <v>118</v>
      </c>
      <c r="I472">
        <v>3</v>
      </c>
      <c r="J472">
        <v>223.37666666666669</v>
      </c>
      <c r="K472">
        <v>27069.81395348837</v>
      </c>
      <c r="L472" t="b">
        <v>0</v>
      </c>
      <c r="M472">
        <f>IF(fact_daily_prices[[#This Row],[company_id]] =$B471,$F471)</f>
        <v>668.35</v>
      </c>
      <c r="N472" s="3">
        <f>IFERROR(IF(fact_daily_prices[[#This Row],[Prev_close]]="","",((fact_daily_prices[[#This Row],[close]]-fact_daily_prices[[#This Row],[Prev_close]] )/ fact_daily_prices[[#This Row],[Prev_close]])),0)</f>
        <v>2.6632752300440976E-3</v>
      </c>
      <c r="O472" s="1">
        <f>EOMONTH(fact_daily_prices[[#This Row],[date]],0)</f>
        <v>45777</v>
      </c>
      <c r="P472"/>
    </row>
    <row r="473" spans="1:16" x14ac:dyDescent="0.3">
      <c r="A473" s="1">
        <v>45776</v>
      </c>
      <c r="B473" t="s">
        <v>19</v>
      </c>
      <c r="C473">
        <v>666.61</v>
      </c>
      <c r="D473">
        <v>674.11</v>
      </c>
      <c r="E473">
        <v>659.11</v>
      </c>
      <c r="F473">
        <v>667.69</v>
      </c>
      <c r="G473">
        <v>17087</v>
      </c>
      <c r="H473">
        <v>119</v>
      </c>
      <c r="I473">
        <v>3</v>
      </c>
      <c r="J473">
        <v>222.56333333333339</v>
      </c>
      <c r="K473">
        <v>27069.81395348837</v>
      </c>
      <c r="L473" t="b">
        <v>0</v>
      </c>
      <c r="M473">
        <f>IF(fact_daily_prices[[#This Row],[company_id]] =$B472,$F472)</f>
        <v>670.13</v>
      </c>
      <c r="N473" s="3">
        <f>IFERROR(IF(fact_daily_prices[[#This Row],[Prev_close]]="","",((fact_daily_prices[[#This Row],[close]]-fact_daily_prices[[#This Row],[Prev_close]] )/ fact_daily_prices[[#This Row],[Prev_close]])),0)</f>
        <v>-3.6410845656811974E-3</v>
      </c>
      <c r="O473" s="1">
        <f>EOMONTH(fact_daily_prices[[#This Row],[date]],0)</f>
        <v>45777</v>
      </c>
      <c r="P473"/>
    </row>
    <row r="474" spans="1:16" x14ac:dyDescent="0.3">
      <c r="A474" s="1">
        <v>45777</v>
      </c>
      <c r="B474" t="s">
        <v>19</v>
      </c>
      <c r="C474">
        <v>668.16</v>
      </c>
      <c r="D474">
        <v>670.36</v>
      </c>
      <c r="E474">
        <v>665.95</v>
      </c>
      <c r="F474">
        <v>668.97</v>
      </c>
      <c r="G474">
        <v>7643</v>
      </c>
      <c r="H474">
        <v>120</v>
      </c>
      <c r="I474">
        <v>3</v>
      </c>
      <c r="J474">
        <v>222.99</v>
      </c>
      <c r="K474">
        <v>27069.81395348837</v>
      </c>
      <c r="L474" t="b">
        <v>0</v>
      </c>
      <c r="M474">
        <f>IF(fact_daily_prices[[#This Row],[company_id]] =$B473,$F473)</f>
        <v>667.69</v>
      </c>
      <c r="N474" s="3">
        <f>IFERROR(IF(fact_daily_prices[[#This Row],[Prev_close]]="","",((fact_daily_prices[[#This Row],[close]]-fact_daily_prices[[#This Row],[Prev_close]] )/ fact_daily_prices[[#This Row],[Prev_close]])),0)</f>
        <v>1.9170573170183359E-3</v>
      </c>
      <c r="O474" s="1">
        <f>EOMONTH(fact_daily_prices[[#This Row],[date]],0)</f>
        <v>45777</v>
      </c>
      <c r="P474"/>
    </row>
    <row r="475" spans="1:16" x14ac:dyDescent="0.3">
      <c r="A475" s="1">
        <v>45778</v>
      </c>
      <c r="B475" t="s">
        <v>19</v>
      </c>
      <c r="C475">
        <v>667.56</v>
      </c>
      <c r="D475">
        <v>675.33</v>
      </c>
      <c r="E475">
        <v>659.78</v>
      </c>
      <c r="F475">
        <v>667.85</v>
      </c>
      <c r="G475">
        <v>1161</v>
      </c>
      <c r="H475">
        <v>121</v>
      </c>
      <c r="I475">
        <v>3</v>
      </c>
      <c r="J475">
        <v>222.6166666666667</v>
      </c>
      <c r="K475">
        <v>27069.81395348837</v>
      </c>
      <c r="L475" t="b">
        <v>1</v>
      </c>
      <c r="M475">
        <f>IF(fact_daily_prices[[#This Row],[company_id]] =$B474,$F474)</f>
        <v>668.97</v>
      </c>
      <c r="N475" s="3">
        <f>IFERROR(IF(fact_daily_prices[[#This Row],[Prev_close]]="","",((fact_daily_prices[[#This Row],[close]]-fact_daily_prices[[#This Row],[Prev_close]] )/ fact_daily_prices[[#This Row],[Prev_close]])),0)</f>
        <v>-1.6742155851533021E-3</v>
      </c>
      <c r="O475" s="1">
        <f>EOMONTH(fact_daily_prices[[#This Row],[date]],0)</f>
        <v>45808</v>
      </c>
      <c r="P475"/>
    </row>
    <row r="476" spans="1:16" x14ac:dyDescent="0.3">
      <c r="A476" s="1">
        <v>45779</v>
      </c>
      <c r="B476" t="s">
        <v>19</v>
      </c>
      <c r="C476">
        <v>673.97</v>
      </c>
      <c r="D476">
        <v>682.07</v>
      </c>
      <c r="E476">
        <v>665.87</v>
      </c>
      <c r="F476">
        <v>673.99</v>
      </c>
      <c r="G476">
        <v>29731</v>
      </c>
      <c r="H476">
        <v>122</v>
      </c>
      <c r="I476">
        <v>3</v>
      </c>
      <c r="J476">
        <v>224.6633333333333</v>
      </c>
      <c r="K476">
        <v>27069.81395348837</v>
      </c>
      <c r="L476" t="b">
        <v>0</v>
      </c>
      <c r="M476">
        <f>IF(fact_daily_prices[[#This Row],[company_id]] =$B475,$F475)</f>
        <v>667.85</v>
      </c>
      <c r="N476" s="3">
        <f>IFERROR(IF(fact_daily_prices[[#This Row],[Prev_close]]="","",((fact_daily_prices[[#This Row],[close]]-fact_daily_prices[[#This Row],[Prev_close]] )/ fact_daily_prices[[#This Row],[Prev_close]])),0)</f>
        <v>9.1936812158418604E-3</v>
      </c>
      <c r="O476" s="1">
        <f>EOMONTH(fact_daily_prices[[#This Row],[date]],0)</f>
        <v>45808</v>
      </c>
      <c r="P476"/>
    </row>
    <row r="477" spans="1:16" x14ac:dyDescent="0.3">
      <c r="A477" s="1">
        <v>45782</v>
      </c>
      <c r="B477" t="s">
        <v>19</v>
      </c>
      <c r="C477">
        <v>680.18</v>
      </c>
      <c r="D477">
        <v>686.72</v>
      </c>
      <c r="E477">
        <v>673.64</v>
      </c>
      <c r="F477">
        <v>682.33</v>
      </c>
      <c r="G477">
        <v>13693</v>
      </c>
      <c r="H477">
        <v>125</v>
      </c>
      <c r="I477">
        <v>3</v>
      </c>
      <c r="J477">
        <v>227.44333333333341</v>
      </c>
      <c r="K477">
        <v>27069.81395348837</v>
      </c>
      <c r="L477" t="b">
        <v>0</v>
      </c>
      <c r="M477">
        <f>IF(fact_daily_prices[[#This Row],[company_id]] =$B476,$F476)</f>
        <v>673.99</v>
      </c>
      <c r="N477" s="3">
        <f>IFERROR(IF(fact_daily_prices[[#This Row],[Prev_close]]="","",((fact_daily_prices[[#This Row],[close]]-fact_daily_prices[[#This Row],[Prev_close]] )/ fact_daily_prices[[#This Row],[Prev_close]])),0)</f>
        <v>1.2374070831911499E-2</v>
      </c>
      <c r="O477" s="1">
        <f>EOMONTH(fact_daily_prices[[#This Row],[date]],0)</f>
        <v>45808</v>
      </c>
      <c r="P477"/>
    </row>
    <row r="478" spans="1:16" x14ac:dyDescent="0.3">
      <c r="A478" s="1">
        <v>45783</v>
      </c>
      <c r="B478" t="s">
        <v>19</v>
      </c>
      <c r="C478">
        <v>675.42</v>
      </c>
      <c r="D478">
        <v>685.16</v>
      </c>
      <c r="E478">
        <v>665.68</v>
      </c>
      <c r="F478">
        <v>675.76</v>
      </c>
      <c r="G478">
        <v>22817</v>
      </c>
      <c r="H478">
        <v>126</v>
      </c>
      <c r="I478">
        <v>3</v>
      </c>
      <c r="J478">
        <v>225.2533333333333</v>
      </c>
      <c r="K478">
        <v>27069.81395348837</v>
      </c>
      <c r="L478" t="b">
        <v>0</v>
      </c>
      <c r="M478">
        <f>IF(fact_daily_prices[[#This Row],[company_id]] =$B477,$F477)</f>
        <v>682.33</v>
      </c>
      <c r="N478" s="3">
        <f>IFERROR(IF(fact_daily_prices[[#This Row],[Prev_close]]="","",((fact_daily_prices[[#This Row],[close]]-fact_daily_prices[[#This Row],[Prev_close]] )/ fact_daily_prices[[#This Row],[Prev_close]])),0)</f>
        <v>-9.6287720018173751E-3</v>
      </c>
      <c r="O478" s="1">
        <f>EOMONTH(fact_daily_prices[[#This Row],[date]],0)</f>
        <v>45808</v>
      </c>
      <c r="P478"/>
    </row>
    <row r="479" spans="1:16" x14ac:dyDescent="0.3">
      <c r="A479" s="1">
        <v>45784</v>
      </c>
      <c r="B479" t="s">
        <v>19</v>
      </c>
      <c r="C479">
        <v>664.14</v>
      </c>
      <c r="D479">
        <v>674.09</v>
      </c>
      <c r="E479">
        <v>654.20000000000005</v>
      </c>
      <c r="F479">
        <v>664.68</v>
      </c>
      <c r="G479">
        <v>49831</v>
      </c>
      <c r="H479">
        <v>127</v>
      </c>
      <c r="I479">
        <v>3</v>
      </c>
      <c r="J479">
        <v>221.56</v>
      </c>
      <c r="K479">
        <v>27069.81395348837</v>
      </c>
      <c r="L479" t="b">
        <v>0</v>
      </c>
      <c r="M479">
        <f>IF(fact_daily_prices[[#This Row],[company_id]] =$B478,$F478)</f>
        <v>675.76</v>
      </c>
      <c r="N479" s="3">
        <f>IFERROR(IF(fact_daily_prices[[#This Row],[Prev_close]]="","",((fact_daily_prices[[#This Row],[close]]-fact_daily_prices[[#This Row],[Prev_close]] )/ fact_daily_prices[[#This Row],[Prev_close]])),0)</f>
        <v>-1.6396353735053926E-2</v>
      </c>
      <c r="O479" s="1">
        <f>EOMONTH(fact_daily_prices[[#This Row],[date]],0)</f>
        <v>45808</v>
      </c>
      <c r="P479"/>
    </row>
    <row r="480" spans="1:16" x14ac:dyDescent="0.3">
      <c r="A480" s="1">
        <v>45785</v>
      </c>
      <c r="B480" t="s">
        <v>19</v>
      </c>
      <c r="C480">
        <v>650.59</v>
      </c>
      <c r="D480">
        <v>656.4</v>
      </c>
      <c r="E480">
        <v>644.78</v>
      </c>
      <c r="F480">
        <v>649.64</v>
      </c>
      <c r="G480">
        <v>6469</v>
      </c>
      <c r="H480">
        <v>128</v>
      </c>
      <c r="I480">
        <v>3</v>
      </c>
      <c r="J480">
        <v>216.54666666666671</v>
      </c>
      <c r="K480">
        <v>27069.81395348837</v>
      </c>
      <c r="L480" t="b">
        <v>0</v>
      </c>
      <c r="M480">
        <f>IF(fact_daily_prices[[#This Row],[company_id]] =$B479,$F479)</f>
        <v>664.68</v>
      </c>
      <c r="N480" s="3">
        <f>IFERROR(IF(fact_daily_prices[[#This Row],[Prev_close]]="","",((fact_daily_prices[[#This Row],[close]]-fact_daily_prices[[#This Row],[Prev_close]] )/ fact_daily_prices[[#This Row],[Prev_close]])),0)</f>
        <v>-2.2627429740627016E-2</v>
      </c>
      <c r="O480" s="1">
        <f>EOMONTH(fact_daily_prices[[#This Row],[date]],0)</f>
        <v>45808</v>
      </c>
      <c r="P480"/>
    </row>
    <row r="481" spans="1:16" x14ac:dyDescent="0.3">
      <c r="A481" s="1">
        <v>45786</v>
      </c>
      <c r="B481" t="s">
        <v>19</v>
      </c>
      <c r="C481">
        <v>653.27</v>
      </c>
      <c r="D481">
        <v>658.26</v>
      </c>
      <c r="E481">
        <v>648.29</v>
      </c>
      <c r="F481">
        <v>653.96</v>
      </c>
      <c r="G481">
        <v>34937</v>
      </c>
      <c r="H481">
        <v>129</v>
      </c>
      <c r="I481">
        <v>3</v>
      </c>
      <c r="J481">
        <v>217.98666666666671</v>
      </c>
      <c r="K481">
        <v>27069.81395348837</v>
      </c>
      <c r="L481" t="b">
        <v>0</v>
      </c>
      <c r="M481">
        <f>IF(fact_daily_prices[[#This Row],[company_id]] =$B480,$F480)</f>
        <v>649.64</v>
      </c>
      <c r="N481" s="3">
        <f>IFERROR(IF(fact_daily_prices[[#This Row],[Prev_close]]="","",((fact_daily_prices[[#This Row],[close]]-fact_daily_prices[[#This Row],[Prev_close]] )/ fact_daily_prices[[#This Row],[Prev_close]])),0)</f>
        <v>6.6498368327074231E-3</v>
      </c>
      <c r="O481" s="1">
        <f>EOMONTH(fact_daily_prices[[#This Row],[date]],0)</f>
        <v>45808</v>
      </c>
      <c r="P481"/>
    </row>
    <row r="482" spans="1:16" x14ac:dyDescent="0.3">
      <c r="A482" s="1">
        <v>45789</v>
      </c>
      <c r="B482" t="s">
        <v>19</v>
      </c>
      <c r="C482">
        <v>647.08000000000004</v>
      </c>
      <c r="D482">
        <v>649.88</v>
      </c>
      <c r="E482">
        <v>644.28</v>
      </c>
      <c r="F482">
        <v>645.09</v>
      </c>
      <c r="G482">
        <v>26051</v>
      </c>
      <c r="H482">
        <v>132</v>
      </c>
      <c r="I482">
        <v>3</v>
      </c>
      <c r="J482">
        <v>215.03</v>
      </c>
      <c r="K482">
        <v>27069.81395348837</v>
      </c>
      <c r="L482" t="b">
        <v>0</v>
      </c>
      <c r="M482">
        <f>IF(fact_daily_prices[[#This Row],[company_id]] =$B481,$F481)</f>
        <v>653.96</v>
      </c>
      <c r="N482" s="3">
        <f>IFERROR(IF(fact_daily_prices[[#This Row],[Prev_close]]="","",((fact_daily_prices[[#This Row],[close]]-fact_daily_prices[[#This Row],[Prev_close]] )/ fact_daily_prices[[#This Row],[Prev_close]])),0)</f>
        <v>-1.3563520704630259E-2</v>
      </c>
      <c r="O482" s="1">
        <f>EOMONTH(fact_daily_prices[[#This Row],[date]],0)</f>
        <v>45808</v>
      </c>
      <c r="P482"/>
    </row>
    <row r="483" spans="1:16" x14ac:dyDescent="0.3">
      <c r="A483" s="1">
        <v>45790</v>
      </c>
      <c r="B483" t="s">
        <v>19</v>
      </c>
      <c r="C483">
        <v>626.33000000000004</v>
      </c>
      <c r="D483">
        <v>637.22</v>
      </c>
      <c r="E483">
        <v>615.44000000000005</v>
      </c>
      <c r="F483">
        <v>627.98</v>
      </c>
      <c r="G483">
        <v>34787</v>
      </c>
      <c r="H483">
        <v>133</v>
      </c>
      <c r="I483">
        <v>3</v>
      </c>
      <c r="J483">
        <v>209.32666666666671</v>
      </c>
      <c r="K483">
        <v>27069.81395348837</v>
      </c>
      <c r="L483" t="b">
        <v>0</v>
      </c>
      <c r="M483">
        <f>IF(fact_daily_prices[[#This Row],[company_id]] =$B482,$F482)</f>
        <v>645.09</v>
      </c>
      <c r="N483" s="3">
        <f>IFERROR(IF(fact_daily_prices[[#This Row],[Prev_close]]="","",((fact_daily_prices[[#This Row],[close]]-fact_daily_prices[[#This Row],[Prev_close]] )/ fact_daily_prices[[#This Row],[Prev_close]])),0)</f>
        <v>-2.6523430839107742E-2</v>
      </c>
      <c r="O483" s="1">
        <f>EOMONTH(fact_daily_prices[[#This Row],[date]],0)</f>
        <v>45808</v>
      </c>
      <c r="P483"/>
    </row>
    <row r="484" spans="1:16" x14ac:dyDescent="0.3">
      <c r="A484" s="1">
        <v>45791</v>
      </c>
      <c r="B484" t="s">
        <v>19</v>
      </c>
      <c r="C484">
        <v>632</v>
      </c>
      <c r="D484">
        <v>634.99</v>
      </c>
      <c r="E484">
        <v>629.02</v>
      </c>
      <c r="F484">
        <v>631.21</v>
      </c>
      <c r="G484">
        <v>46253</v>
      </c>
      <c r="H484">
        <v>134</v>
      </c>
      <c r="I484">
        <v>3</v>
      </c>
      <c r="J484">
        <v>210.40333333333331</v>
      </c>
      <c r="K484">
        <v>27069.81395348837</v>
      </c>
      <c r="L484" t="b">
        <v>0</v>
      </c>
      <c r="M484">
        <f>IF(fact_daily_prices[[#This Row],[company_id]] =$B483,$F483)</f>
        <v>627.98</v>
      </c>
      <c r="N484" s="3">
        <f>IFERROR(IF(fact_daily_prices[[#This Row],[Prev_close]]="","",((fact_daily_prices[[#This Row],[close]]-fact_daily_prices[[#This Row],[Prev_close]] )/ fact_daily_prices[[#This Row],[Prev_close]])),0)</f>
        <v>5.1434759068760437E-3</v>
      </c>
      <c r="O484" s="1">
        <f>EOMONTH(fact_daily_prices[[#This Row],[date]],0)</f>
        <v>45808</v>
      </c>
      <c r="P484"/>
    </row>
    <row r="485" spans="1:16" x14ac:dyDescent="0.3">
      <c r="A485" s="1">
        <v>45792</v>
      </c>
      <c r="B485" t="s">
        <v>19</v>
      </c>
      <c r="C485">
        <v>650.53</v>
      </c>
      <c r="D485">
        <v>659.79</v>
      </c>
      <c r="E485">
        <v>641.27</v>
      </c>
      <c r="F485">
        <v>651.5</v>
      </c>
      <c r="G485">
        <v>19394</v>
      </c>
      <c r="H485">
        <v>135</v>
      </c>
      <c r="I485">
        <v>3</v>
      </c>
      <c r="J485">
        <v>217.1666666666666</v>
      </c>
      <c r="K485">
        <v>27069.81395348837</v>
      </c>
      <c r="L485" t="b">
        <v>0</v>
      </c>
      <c r="M485">
        <f>IF(fact_daily_prices[[#This Row],[company_id]] =$B484,$F484)</f>
        <v>631.21</v>
      </c>
      <c r="N485" s="3">
        <f>IFERROR(IF(fact_daily_prices[[#This Row],[Prev_close]]="","",((fact_daily_prices[[#This Row],[close]]-fact_daily_prices[[#This Row],[Prev_close]] )/ fact_daily_prices[[#This Row],[Prev_close]])),0)</f>
        <v>3.2144611143676373E-2</v>
      </c>
      <c r="O485" s="1">
        <f>EOMONTH(fact_daily_prices[[#This Row],[date]],0)</f>
        <v>45808</v>
      </c>
      <c r="P485"/>
    </row>
    <row r="486" spans="1:16" x14ac:dyDescent="0.3">
      <c r="A486" s="1">
        <v>45793</v>
      </c>
      <c r="B486" t="s">
        <v>19</v>
      </c>
      <c r="C486">
        <v>649.62</v>
      </c>
      <c r="D486">
        <v>660.55</v>
      </c>
      <c r="E486">
        <v>638.69000000000005</v>
      </c>
      <c r="F486">
        <v>651.61</v>
      </c>
      <c r="G486">
        <v>49998</v>
      </c>
      <c r="H486">
        <v>136</v>
      </c>
      <c r="I486">
        <v>3</v>
      </c>
      <c r="J486">
        <v>217.20333333333329</v>
      </c>
      <c r="K486">
        <v>27069.81395348837</v>
      </c>
      <c r="L486" t="b">
        <v>0</v>
      </c>
      <c r="M486">
        <f>IF(fact_daily_prices[[#This Row],[company_id]] =$B485,$F485)</f>
        <v>651.5</v>
      </c>
      <c r="N486" s="3">
        <f>IFERROR(IF(fact_daily_prices[[#This Row],[Prev_close]]="","",((fact_daily_prices[[#This Row],[close]]-fact_daily_prices[[#This Row],[Prev_close]] )/ fact_daily_prices[[#This Row],[Prev_close]])),0)</f>
        <v>1.6884113584038932E-4</v>
      </c>
      <c r="O486" s="1">
        <f>EOMONTH(fact_daily_prices[[#This Row],[date]],0)</f>
        <v>45808</v>
      </c>
      <c r="P486"/>
    </row>
    <row r="487" spans="1:16" x14ac:dyDescent="0.3">
      <c r="A487" s="1">
        <v>45796</v>
      </c>
      <c r="B487" t="s">
        <v>19</v>
      </c>
      <c r="C487">
        <v>658.58</v>
      </c>
      <c r="D487">
        <v>666.22</v>
      </c>
      <c r="E487">
        <v>650.94000000000005</v>
      </c>
      <c r="F487">
        <v>658.69</v>
      </c>
      <c r="G487">
        <v>31268</v>
      </c>
      <c r="H487">
        <v>139</v>
      </c>
      <c r="I487">
        <v>3</v>
      </c>
      <c r="J487">
        <v>219.56333333333339</v>
      </c>
      <c r="K487">
        <v>27069.81395348837</v>
      </c>
      <c r="L487" t="b">
        <v>0</v>
      </c>
      <c r="M487">
        <f>IF(fact_daily_prices[[#This Row],[company_id]] =$B486,$F486)</f>
        <v>651.61</v>
      </c>
      <c r="N487" s="3">
        <f>IFERROR(IF(fact_daily_prices[[#This Row],[Prev_close]]="","",((fact_daily_prices[[#This Row],[close]]-fact_daily_prices[[#This Row],[Prev_close]] )/ fact_daily_prices[[#This Row],[Prev_close]])),0)</f>
        <v>1.0865394944829024E-2</v>
      </c>
      <c r="O487" s="1">
        <f>EOMONTH(fact_daily_prices[[#This Row],[date]],0)</f>
        <v>45808</v>
      </c>
      <c r="P487"/>
    </row>
    <row r="488" spans="1:16" x14ac:dyDescent="0.3">
      <c r="A488" s="1">
        <v>45797</v>
      </c>
      <c r="B488" t="s">
        <v>19</v>
      </c>
      <c r="C488">
        <v>664.89</v>
      </c>
      <c r="D488">
        <v>672.44</v>
      </c>
      <c r="E488">
        <v>657.34</v>
      </c>
      <c r="F488">
        <v>659.52</v>
      </c>
      <c r="G488">
        <v>47698</v>
      </c>
      <c r="H488">
        <v>140</v>
      </c>
      <c r="I488">
        <v>3</v>
      </c>
      <c r="J488">
        <v>219.84</v>
      </c>
      <c r="K488">
        <v>27069.81395348837</v>
      </c>
      <c r="L488" t="b">
        <v>0</v>
      </c>
      <c r="M488">
        <f>IF(fact_daily_prices[[#This Row],[company_id]] =$B487,$F487)</f>
        <v>658.69</v>
      </c>
      <c r="N488" s="3">
        <f>IFERROR(IF(fact_daily_prices[[#This Row],[Prev_close]]="","",((fact_daily_prices[[#This Row],[close]]-fact_daily_prices[[#This Row],[Prev_close]] )/ fact_daily_prices[[#This Row],[Prev_close]])),0)</f>
        <v>1.2600768191409117E-3</v>
      </c>
      <c r="O488" s="1">
        <f>EOMONTH(fact_daily_prices[[#This Row],[date]],0)</f>
        <v>45808</v>
      </c>
      <c r="P488"/>
    </row>
    <row r="489" spans="1:16" x14ac:dyDescent="0.3">
      <c r="A489" s="1">
        <v>45798</v>
      </c>
      <c r="B489" t="s">
        <v>19</v>
      </c>
      <c r="C489">
        <v>653.54</v>
      </c>
      <c r="D489">
        <v>659.18</v>
      </c>
      <c r="E489">
        <v>647.9</v>
      </c>
      <c r="F489">
        <v>658.86</v>
      </c>
      <c r="G489">
        <v>36525</v>
      </c>
      <c r="H489">
        <v>141</v>
      </c>
      <c r="I489">
        <v>2</v>
      </c>
      <c r="J489">
        <v>329.43</v>
      </c>
      <c r="K489">
        <v>27069.81395348837</v>
      </c>
      <c r="L489" t="b">
        <v>0</v>
      </c>
      <c r="M489">
        <f>IF(fact_daily_prices[[#This Row],[company_id]] =$B488,$F488)</f>
        <v>659.52</v>
      </c>
      <c r="N489" s="3">
        <f>IFERROR(IF(fact_daily_prices[[#This Row],[Prev_close]]="","",((fact_daily_prices[[#This Row],[close]]-fact_daily_prices[[#This Row],[Prev_close]] )/ fact_daily_prices[[#This Row],[Prev_close]])),0)</f>
        <v>-1.0007278020377974E-3</v>
      </c>
      <c r="O489" s="1">
        <f>EOMONTH(fact_daily_prices[[#This Row],[date]],0)</f>
        <v>45808</v>
      </c>
      <c r="P489"/>
    </row>
    <row r="490" spans="1:16" x14ac:dyDescent="0.3">
      <c r="A490" s="1">
        <v>45799</v>
      </c>
      <c r="B490" t="s">
        <v>19</v>
      </c>
      <c r="C490">
        <v>668.15</v>
      </c>
      <c r="D490">
        <v>673.6</v>
      </c>
      <c r="E490">
        <v>662.71</v>
      </c>
      <c r="F490">
        <v>666.69</v>
      </c>
      <c r="G490">
        <v>24284</v>
      </c>
      <c r="H490">
        <v>142</v>
      </c>
      <c r="I490">
        <v>2</v>
      </c>
      <c r="J490">
        <v>333.34500000000003</v>
      </c>
      <c r="K490">
        <v>27069.81395348837</v>
      </c>
      <c r="L490" t="b">
        <v>0</v>
      </c>
      <c r="M490">
        <f>IF(fact_daily_prices[[#This Row],[company_id]] =$B489,$F489)</f>
        <v>658.86</v>
      </c>
      <c r="N490" s="3">
        <f>IFERROR(IF(fact_daily_prices[[#This Row],[Prev_close]]="","",((fact_daily_prices[[#This Row],[close]]-fact_daily_prices[[#This Row],[Prev_close]] )/ fact_daily_prices[[#This Row],[Prev_close]])),0)</f>
        <v>1.1884163555231825E-2</v>
      </c>
      <c r="O490" s="1">
        <f>EOMONTH(fact_daily_prices[[#This Row],[date]],0)</f>
        <v>45808</v>
      </c>
      <c r="P490"/>
    </row>
    <row r="491" spans="1:16" x14ac:dyDescent="0.3">
      <c r="A491" s="1">
        <v>45800</v>
      </c>
      <c r="B491" t="s">
        <v>19</v>
      </c>
      <c r="C491">
        <v>659.12</v>
      </c>
      <c r="D491">
        <v>665.16</v>
      </c>
      <c r="E491">
        <v>653.08000000000004</v>
      </c>
      <c r="F491">
        <v>664.41</v>
      </c>
      <c r="G491">
        <v>6017</v>
      </c>
      <c r="H491">
        <v>143</v>
      </c>
      <c r="I491">
        <v>2</v>
      </c>
      <c r="J491">
        <v>332.20499999999998</v>
      </c>
      <c r="K491">
        <v>27069.81395348837</v>
      </c>
      <c r="L491" t="b">
        <v>0</v>
      </c>
      <c r="M491">
        <f>IF(fact_daily_prices[[#This Row],[company_id]] =$B490,$F490)</f>
        <v>666.69</v>
      </c>
      <c r="N491" s="3">
        <f>IFERROR(IF(fact_daily_prices[[#This Row],[Prev_close]]="","",((fact_daily_prices[[#This Row],[close]]-fact_daily_prices[[#This Row],[Prev_close]] )/ fact_daily_prices[[#This Row],[Prev_close]])),0)</f>
        <v>-3.4198803041894828E-3</v>
      </c>
      <c r="O491" s="1">
        <f>EOMONTH(fact_daily_prices[[#This Row],[date]],0)</f>
        <v>45808</v>
      </c>
      <c r="P491"/>
    </row>
    <row r="492" spans="1:16" x14ac:dyDescent="0.3">
      <c r="A492" s="1">
        <v>45803</v>
      </c>
      <c r="B492" t="s">
        <v>19</v>
      </c>
      <c r="C492">
        <v>667.02</v>
      </c>
      <c r="D492">
        <v>678.45</v>
      </c>
      <c r="E492">
        <v>655.59</v>
      </c>
      <c r="F492">
        <v>666.82</v>
      </c>
      <c r="G492">
        <v>23436</v>
      </c>
      <c r="H492">
        <v>146</v>
      </c>
      <c r="I492">
        <v>2</v>
      </c>
      <c r="J492">
        <v>333.41</v>
      </c>
      <c r="K492">
        <v>27069.81395348837</v>
      </c>
      <c r="L492" t="b">
        <v>0</v>
      </c>
      <c r="M492">
        <f>IF(fact_daily_prices[[#This Row],[company_id]] =$B491,$F491)</f>
        <v>664.41</v>
      </c>
      <c r="N492" s="3">
        <f>IFERROR(IF(fact_daily_prices[[#This Row],[Prev_close]]="","",((fact_daily_prices[[#This Row],[close]]-fact_daily_prices[[#This Row],[Prev_close]] )/ fact_daily_prices[[#This Row],[Prev_close]])),0)</f>
        <v>3.6272783371714482E-3</v>
      </c>
      <c r="O492" s="1">
        <f>EOMONTH(fact_daily_prices[[#This Row],[date]],0)</f>
        <v>45808</v>
      </c>
      <c r="P492"/>
    </row>
    <row r="493" spans="1:16" x14ac:dyDescent="0.3">
      <c r="A493" s="1">
        <v>45804</v>
      </c>
      <c r="B493" t="s">
        <v>19</v>
      </c>
      <c r="C493">
        <v>669.99</v>
      </c>
      <c r="D493">
        <v>676.12</v>
      </c>
      <c r="E493">
        <v>663.85</v>
      </c>
      <c r="F493">
        <v>669.68</v>
      </c>
      <c r="G493">
        <v>26279</v>
      </c>
      <c r="H493">
        <v>147</v>
      </c>
      <c r="I493">
        <v>2</v>
      </c>
      <c r="J493">
        <v>334.84</v>
      </c>
      <c r="K493">
        <v>27069.81395348837</v>
      </c>
      <c r="L493" t="b">
        <v>0</v>
      </c>
      <c r="M493">
        <f>IF(fact_daily_prices[[#This Row],[company_id]] =$B492,$F492)</f>
        <v>666.82</v>
      </c>
      <c r="N493" s="3">
        <f>IFERROR(IF(fact_daily_prices[[#This Row],[Prev_close]]="","",((fact_daily_prices[[#This Row],[close]]-fact_daily_prices[[#This Row],[Prev_close]] )/ fact_daily_prices[[#This Row],[Prev_close]])),0)</f>
        <v>4.289013526888665E-3</v>
      </c>
      <c r="O493" s="1">
        <f>EOMONTH(fact_daily_prices[[#This Row],[date]],0)</f>
        <v>45808</v>
      </c>
      <c r="P493"/>
    </row>
    <row r="494" spans="1:16" x14ac:dyDescent="0.3">
      <c r="A494" s="1">
        <v>45805</v>
      </c>
      <c r="B494" t="s">
        <v>19</v>
      </c>
      <c r="C494">
        <v>666.55</v>
      </c>
      <c r="D494">
        <v>670.64</v>
      </c>
      <c r="E494">
        <v>662.45</v>
      </c>
      <c r="F494">
        <v>664.23</v>
      </c>
      <c r="G494">
        <v>20715</v>
      </c>
      <c r="H494">
        <v>148</v>
      </c>
      <c r="I494">
        <v>2</v>
      </c>
      <c r="J494">
        <v>332.11500000000001</v>
      </c>
      <c r="K494">
        <v>27069.81395348837</v>
      </c>
      <c r="L494" t="b">
        <v>0</v>
      </c>
      <c r="M494">
        <f>IF(fact_daily_prices[[#This Row],[company_id]] =$B493,$F493)</f>
        <v>669.68</v>
      </c>
      <c r="N494" s="3">
        <f>IFERROR(IF(fact_daily_prices[[#This Row],[Prev_close]]="","",((fact_daily_prices[[#This Row],[close]]-fact_daily_prices[[#This Row],[Prev_close]] )/ fact_daily_prices[[#This Row],[Prev_close]])),0)</f>
        <v>-8.1382152669930898E-3</v>
      </c>
      <c r="O494" s="1">
        <f>EOMONTH(fact_daily_prices[[#This Row],[date]],0)</f>
        <v>45808</v>
      </c>
      <c r="P494"/>
    </row>
    <row r="495" spans="1:16" x14ac:dyDescent="0.3">
      <c r="A495" s="1">
        <v>45806</v>
      </c>
      <c r="B495" t="s">
        <v>19</v>
      </c>
      <c r="C495">
        <v>667</v>
      </c>
      <c r="D495">
        <v>673.41</v>
      </c>
      <c r="E495">
        <v>660.58</v>
      </c>
      <c r="F495">
        <v>672.74</v>
      </c>
      <c r="G495">
        <v>30312</v>
      </c>
      <c r="H495">
        <v>149</v>
      </c>
      <c r="I495">
        <v>2</v>
      </c>
      <c r="J495">
        <v>336.37</v>
      </c>
      <c r="K495">
        <v>27069.81395348837</v>
      </c>
      <c r="L495" t="b">
        <v>0</v>
      </c>
      <c r="M495">
        <f>IF(fact_daily_prices[[#This Row],[company_id]] =$B494,$F494)</f>
        <v>664.23</v>
      </c>
      <c r="N495" s="3">
        <f>IFERROR(IF(fact_daily_prices[[#This Row],[Prev_close]]="","",((fact_daily_prices[[#This Row],[close]]-fact_daily_prices[[#This Row],[Prev_close]] )/ fact_daily_prices[[#This Row],[Prev_close]])),0)</f>
        <v>1.2811827228520227E-2</v>
      </c>
      <c r="O495" s="1">
        <f>EOMONTH(fact_daily_prices[[#This Row],[date]],0)</f>
        <v>45808</v>
      </c>
      <c r="P495"/>
    </row>
    <row r="496" spans="1:16" x14ac:dyDescent="0.3">
      <c r="A496" s="1">
        <v>45807</v>
      </c>
      <c r="B496" t="s">
        <v>19</v>
      </c>
      <c r="C496">
        <v>676.61</v>
      </c>
      <c r="D496">
        <v>681.9</v>
      </c>
      <c r="E496">
        <v>671.33</v>
      </c>
      <c r="F496">
        <v>671.42</v>
      </c>
      <c r="G496">
        <v>14493</v>
      </c>
      <c r="H496">
        <v>150</v>
      </c>
      <c r="I496">
        <v>2</v>
      </c>
      <c r="J496">
        <v>335.71</v>
      </c>
      <c r="K496">
        <v>27069.81395348837</v>
      </c>
      <c r="L496" t="b">
        <v>0</v>
      </c>
      <c r="M496">
        <f>IF(fact_daily_prices[[#This Row],[company_id]] =$B495,$F495)</f>
        <v>672.74</v>
      </c>
      <c r="N496" s="3">
        <f>IFERROR(IF(fact_daily_prices[[#This Row],[Prev_close]]="","",((fact_daily_prices[[#This Row],[close]]-fact_daily_prices[[#This Row],[Prev_close]] )/ fact_daily_prices[[#This Row],[Prev_close]])),0)</f>
        <v>-1.9621250408776792E-3</v>
      </c>
      <c r="O496" s="1">
        <f>EOMONTH(fact_daily_prices[[#This Row],[date]],0)</f>
        <v>45808</v>
      </c>
      <c r="P496"/>
    </row>
    <row r="497" spans="1:16" x14ac:dyDescent="0.3">
      <c r="A497" s="1">
        <v>45810</v>
      </c>
      <c r="B497" t="s">
        <v>19</v>
      </c>
      <c r="C497">
        <v>665.84</v>
      </c>
      <c r="D497">
        <v>668.21</v>
      </c>
      <c r="E497">
        <v>663.47</v>
      </c>
      <c r="F497">
        <v>665.22</v>
      </c>
      <c r="G497">
        <v>8736</v>
      </c>
      <c r="H497">
        <v>153</v>
      </c>
      <c r="I497">
        <v>2</v>
      </c>
      <c r="J497">
        <v>332.61</v>
      </c>
      <c r="K497">
        <v>27069.81395348837</v>
      </c>
      <c r="L497" t="b">
        <v>0</v>
      </c>
      <c r="M497">
        <f>IF(fact_daily_prices[[#This Row],[company_id]] =$B496,$F496)</f>
        <v>671.42</v>
      </c>
      <c r="N497" s="3">
        <f>IFERROR(IF(fact_daily_prices[[#This Row],[Prev_close]]="","",((fact_daily_prices[[#This Row],[close]]-fact_daily_prices[[#This Row],[Prev_close]] )/ fact_daily_prices[[#This Row],[Prev_close]])),0)</f>
        <v>-9.2341604360905733E-3</v>
      </c>
      <c r="O497" s="1">
        <f>EOMONTH(fact_daily_prices[[#This Row],[date]],0)</f>
        <v>45838</v>
      </c>
      <c r="P497"/>
    </row>
    <row r="498" spans="1:16" x14ac:dyDescent="0.3">
      <c r="A498" s="1">
        <v>45811</v>
      </c>
      <c r="B498" t="s">
        <v>19</v>
      </c>
      <c r="C498">
        <v>670.52</v>
      </c>
      <c r="D498">
        <v>679.95</v>
      </c>
      <c r="E498">
        <v>661.09</v>
      </c>
      <c r="F498">
        <v>669.89</v>
      </c>
      <c r="G498">
        <v>46603</v>
      </c>
      <c r="H498">
        <v>154</v>
      </c>
      <c r="I498">
        <v>2</v>
      </c>
      <c r="J498">
        <v>334.94499999999999</v>
      </c>
      <c r="K498">
        <v>27069.81395348837</v>
      </c>
      <c r="L498" t="b">
        <v>0</v>
      </c>
      <c r="M498">
        <f>IF(fact_daily_prices[[#This Row],[company_id]] =$B497,$F497)</f>
        <v>665.22</v>
      </c>
      <c r="N498" s="3">
        <f>IFERROR(IF(fact_daily_prices[[#This Row],[Prev_close]]="","",((fact_daily_prices[[#This Row],[close]]-fact_daily_prices[[#This Row],[Prev_close]] )/ fact_daily_prices[[#This Row],[Prev_close]])),0)</f>
        <v>7.0202339075793856E-3</v>
      </c>
      <c r="O498" s="1">
        <f>EOMONTH(fact_daily_prices[[#This Row],[date]],0)</f>
        <v>45838</v>
      </c>
      <c r="P498"/>
    </row>
    <row r="499" spans="1:16" x14ac:dyDescent="0.3">
      <c r="A499" s="1">
        <v>45812</v>
      </c>
      <c r="B499" t="s">
        <v>19</v>
      </c>
      <c r="C499">
        <v>660.72</v>
      </c>
      <c r="D499">
        <v>662.68</v>
      </c>
      <c r="E499">
        <v>658.76</v>
      </c>
      <c r="F499">
        <v>662.51</v>
      </c>
      <c r="G499">
        <v>38481</v>
      </c>
      <c r="H499">
        <v>155</v>
      </c>
      <c r="I499">
        <v>2</v>
      </c>
      <c r="J499">
        <v>331.255</v>
      </c>
      <c r="K499">
        <v>27069.81395348837</v>
      </c>
      <c r="L499" t="b">
        <v>0</v>
      </c>
      <c r="M499">
        <f>IF(fact_daily_prices[[#This Row],[company_id]] =$B498,$F498)</f>
        <v>669.89</v>
      </c>
      <c r="N499" s="3">
        <f>IFERROR(IF(fact_daily_prices[[#This Row],[Prev_close]]="","",((fact_daily_prices[[#This Row],[close]]-fact_daily_prices[[#This Row],[Prev_close]] )/ fact_daily_prices[[#This Row],[Prev_close]])),0)</f>
        <v>-1.1016734090671595E-2</v>
      </c>
      <c r="O499" s="1">
        <f>EOMONTH(fact_daily_prices[[#This Row],[date]],0)</f>
        <v>45838</v>
      </c>
      <c r="P499"/>
    </row>
    <row r="500" spans="1:16" x14ac:dyDescent="0.3">
      <c r="A500" s="1">
        <v>45813</v>
      </c>
      <c r="B500" t="s">
        <v>19</v>
      </c>
      <c r="C500">
        <v>663.03</v>
      </c>
      <c r="D500">
        <v>666.64</v>
      </c>
      <c r="E500">
        <v>659.43</v>
      </c>
      <c r="F500">
        <v>662.9</v>
      </c>
      <c r="G500">
        <v>1162</v>
      </c>
      <c r="H500">
        <v>156</v>
      </c>
      <c r="I500">
        <v>2</v>
      </c>
      <c r="J500">
        <v>331.45</v>
      </c>
      <c r="K500">
        <v>27069.81395348837</v>
      </c>
      <c r="L500" t="b">
        <v>1</v>
      </c>
      <c r="M500">
        <f>IF(fact_daily_prices[[#This Row],[company_id]] =$B499,$F499)</f>
        <v>662.51</v>
      </c>
      <c r="N500" s="3">
        <f>IFERROR(IF(fact_daily_prices[[#This Row],[Prev_close]]="","",((fact_daily_prices[[#This Row],[close]]-fact_daily_prices[[#This Row],[Prev_close]] )/ fact_daily_prices[[#This Row],[Prev_close]])),0)</f>
        <v>5.8867035969266325E-4</v>
      </c>
      <c r="O500" s="1">
        <f>EOMONTH(fact_daily_prices[[#This Row],[date]],0)</f>
        <v>45838</v>
      </c>
      <c r="P500"/>
    </row>
    <row r="501" spans="1:16" x14ac:dyDescent="0.3">
      <c r="A501" s="1">
        <v>45814</v>
      </c>
      <c r="B501" t="s">
        <v>19</v>
      </c>
      <c r="C501">
        <v>659.59</v>
      </c>
      <c r="D501">
        <v>666.63</v>
      </c>
      <c r="E501">
        <v>652.54</v>
      </c>
      <c r="F501">
        <v>662.98</v>
      </c>
      <c r="G501">
        <v>33591</v>
      </c>
      <c r="H501">
        <v>157</v>
      </c>
      <c r="I501">
        <v>2</v>
      </c>
      <c r="J501">
        <v>331.49</v>
      </c>
      <c r="K501">
        <v>27069.81395348837</v>
      </c>
      <c r="L501" t="b">
        <v>0</v>
      </c>
      <c r="M501">
        <f>IF(fact_daily_prices[[#This Row],[company_id]] =$B500,$F500)</f>
        <v>662.9</v>
      </c>
      <c r="N501" s="3">
        <f>IFERROR(IF(fact_daily_prices[[#This Row],[Prev_close]]="","",((fact_daily_prices[[#This Row],[close]]-fact_daily_prices[[#This Row],[Prev_close]] )/ fact_daily_prices[[#This Row],[Prev_close]])),0)</f>
        <v>1.2068185246649711E-4</v>
      </c>
      <c r="O501" s="1">
        <f>EOMONTH(fact_daily_prices[[#This Row],[date]],0)</f>
        <v>45838</v>
      </c>
      <c r="P501"/>
    </row>
    <row r="502" spans="1:16" x14ac:dyDescent="0.3">
      <c r="A502" s="1">
        <v>45817</v>
      </c>
      <c r="B502" t="s">
        <v>19</v>
      </c>
      <c r="C502">
        <v>671.88</v>
      </c>
      <c r="D502">
        <v>677.26</v>
      </c>
      <c r="E502">
        <v>666.51</v>
      </c>
      <c r="F502">
        <v>672.27</v>
      </c>
      <c r="G502">
        <v>8896</v>
      </c>
      <c r="H502">
        <v>160</v>
      </c>
      <c r="I502">
        <v>2</v>
      </c>
      <c r="J502">
        <v>336.13499999999999</v>
      </c>
      <c r="K502">
        <v>27069.81395348837</v>
      </c>
      <c r="L502" t="b">
        <v>0</v>
      </c>
      <c r="M502">
        <f>IF(fact_daily_prices[[#This Row],[company_id]] =$B501,$F501)</f>
        <v>662.98</v>
      </c>
      <c r="N502" s="3">
        <f>IFERROR(IF(fact_daily_prices[[#This Row],[Prev_close]]="","",((fact_daily_prices[[#This Row],[close]]-fact_daily_prices[[#This Row],[Prev_close]] )/ fact_daily_prices[[#This Row],[Prev_close]])),0)</f>
        <v>1.4012489064526778E-2</v>
      </c>
      <c r="O502" s="1">
        <f>EOMONTH(fact_daily_prices[[#This Row],[date]],0)</f>
        <v>45838</v>
      </c>
      <c r="P502"/>
    </row>
    <row r="503" spans="1:16" x14ac:dyDescent="0.3">
      <c r="A503" s="1">
        <v>45818</v>
      </c>
      <c r="B503" t="s">
        <v>19</v>
      </c>
      <c r="C503">
        <v>681.28</v>
      </c>
      <c r="D503">
        <v>686.97</v>
      </c>
      <c r="E503">
        <v>675.58</v>
      </c>
      <c r="F503">
        <v>676.47</v>
      </c>
      <c r="G503">
        <v>31508</v>
      </c>
      <c r="H503">
        <v>161</v>
      </c>
      <c r="I503">
        <v>2</v>
      </c>
      <c r="J503">
        <v>338.23500000000001</v>
      </c>
      <c r="K503">
        <v>27069.81395348837</v>
      </c>
      <c r="L503" t="b">
        <v>0</v>
      </c>
      <c r="M503">
        <f>IF(fact_daily_prices[[#This Row],[company_id]] =$B502,$F502)</f>
        <v>672.27</v>
      </c>
      <c r="N503" s="3">
        <f>IFERROR(IF(fact_daily_prices[[#This Row],[Prev_close]]="","",((fact_daily_prices[[#This Row],[close]]-fact_daily_prices[[#This Row],[Prev_close]] )/ fact_daily_prices[[#This Row],[Prev_close]])),0)</f>
        <v>6.2474898478290649E-3</v>
      </c>
      <c r="O503" s="1">
        <f>EOMONTH(fact_daily_prices[[#This Row],[date]],0)</f>
        <v>45838</v>
      </c>
      <c r="P503"/>
    </row>
    <row r="504" spans="1:16" x14ac:dyDescent="0.3">
      <c r="A504" s="1">
        <v>45819</v>
      </c>
      <c r="B504" t="s">
        <v>19</v>
      </c>
      <c r="C504">
        <v>681.87</v>
      </c>
      <c r="D504">
        <v>687.95</v>
      </c>
      <c r="E504">
        <v>675.78</v>
      </c>
      <c r="F504">
        <v>676.41</v>
      </c>
      <c r="G504">
        <v>41785</v>
      </c>
      <c r="H504">
        <v>162</v>
      </c>
      <c r="I504">
        <v>2</v>
      </c>
      <c r="J504">
        <v>338.20499999999998</v>
      </c>
      <c r="K504">
        <v>27069.81395348837</v>
      </c>
      <c r="L504" t="b">
        <v>0</v>
      </c>
      <c r="M504">
        <f>IF(fact_daily_prices[[#This Row],[company_id]] =$B503,$F503)</f>
        <v>676.47</v>
      </c>
      <c r="N504" s="3">
        <f>IFERROR(IF(fact_daily_prices[[#This Row],[Prev_close]]="","",((fact_daily_prices[[#This Row],[close]]-fact_daily_prices[[#This Row],[Prev_close]] )/ fact_daily_prices[[#This Row],[Prev_close]])),0)</f>
        <v>-8.8695729300721556E-5</v>
      </c>
      <c r="O504" s="1">
        <f>EOMONTH(fact_daily_prices[[#This Row],[date]],0)</f>
        <v>45838</v>
      </c>
      <c r="P504"/>
    </row>
    <row r="505" spans="1:16" x14ac:dyDescent="0.3">
      <c r="A505" s="1">
        <v>45820</v>
      </c>
      <c r="B505" t="s">
        <v>19</v>
      </c>
      <c r="C505">
        <v>688.83</v>
      </c>
      <c r="D505">
        <v>695.97</v>
      </c>
      <c r="E505">
        <v>681.68</v>
      </c>
      <c r="F505">
        <v>683.58</v>
      </c>
      <c r="G505">
        <v>48299</v>
      </c>
      <c r="H505">
        <v>163</v>
      </c>
      <c r="I505">
        <v>2</v>
      </c>
      <c r="J505">
        <v>341.79</v>
      </c>
      <c r="K505">
        <v>27069.81395348837</v>
      </c>
      <c r="L505" t="b">
        <v>0</v>
      </c>
      <c r="M505">
        <f>IF(fact_daily_prices[[#This Row],[company_id]] =$B504,$F504)</f>
        <v>676.41</v>
      </c>
      <c r="N505" s="3">
        <f>IFERROR(IF(fact_daily_prices[[#This Row],[Prev_close]]="","",((fact_daily_prices[[#This Row],[close]]-fact_daily_prices[[#This Row],[Prev_close]] )/ fact_daily_prices[[#This Row],[Prev_close]])),0)</f>
        <v>1.0600079833237346E-2</v>
      </c>
      <c r="O505" s="1">
        <f>EOMONTH(fact_daily_prices[[#This Row],[date]],0)</f>
        <v>45838</v>
      </c>
      <c r="P505"/>
    </row>
    <row r="506" spans="1:16" x14ac:dyDescent="0.3">
      <c r="A506" s="1">
        <v>45821</v>
      </c>
      <c r="B506" t="s">
        <v>19</v>
      </c>
      <c r="C506">
        <v>692.65</v>
      </c>
      <c r="D506">
        <v>700.21</v>
      </c>
      <c r="E506">
        <v>685.08</v>
      </c>
      <c r="F506">
        <v>695.83</v>
      </c>
      <c r="G506">
        <v>32358</v>
      </c>
      <c r="H506">
        <v>164</v>
      </c>
      <c r="I506">
        <v>1</v>
      </c>
      <c r="J506">
        <v>695.83</v>
      </c>
      <c r="K506">
        <v>27069.81395348837</v>
      </c>
      <c r="L506" t="b">
        <v>0</v>
      </c>
      <c r="M506">
        <f>IF(fact_daily_prices[[#This Row],[company_id]] =$B505,$F505)</f>
        <v>683.58</v>
      </c>
      <c r="N506" s="3">
        <f>IFERROR(IF(fact_daily_prices[[#This Row],[Prev_close]]="","",((fact_daily_prices[[#This Row],[close]]-fact_daily_prices[[#This Row],[Prev_close]] )/ fact_daily_prices[[#This Row],[Prev_close]])),0)</f>
        <v>1.7920360455250299E-2</v>
      </c>
      <c r="O506" s="1">
        <f>EOMONTH(fact_daily_prices[[#This Row],[date]],0)</f>
        <v>45838</v>
      </c>
      <c r="P506"/>
    </row>
    <row r="507" spans="1:16" x14ac:dyDescent="0.3">
      <c r="A507" s="1">
        <v>45824</v>
      </c>
      <c r="B507" t="s">
        <v>19</v>
      </c>
      <c r="C507">
        <v>697.43</v>
      </c>
      <c r="D507">
        <v>704.22</v>
      </c>
      <c r="E507">
        <v>690.63</v>
      </c>
      <c r="F507">
        <v>700.9</v>
      </c>
      <c r="G507">
        <v>49330</v>
      </c>
      <c r="H507">
        <v>167</v>
      </c>
      <c r="I507">
        <v>1</v>
      </c>
      <c r="J507">
        <v>700.9</v>
      </c>
      <c r="K507">
        <v>27069.81395348837</v>
      </c>
      <c r="L507" t="b">
        <v>0</v>
      </c>
      <c r="M507">
        <f>IF(fact_daily_prices[[#This Row],[company_id]] =$B506,$F506)</f>
        <v>695.83</v>
      </c>
      <c r="N507" s="3">
        <f>IFERROR(IF(fact_daily_prices[[#This Row],[Prev_close]]="","",((fact_daily_prices[[#This Row],[close]]-fact_daily_prices[[#This Row],[Prev_close]] )/ fact_daily_prices[[#This Row],[Prev_close]])),0)</f>
        <v>7.2862624491613409E-3</v>
      </c>
      <c r="O507" s="1">
        <f>EOMONTH(fact_daily_prices[[#This Row],[date]],0)</f>
        <v>45838</v>
      </c>
      <c r="P507"/>
    </row>
    <row r="508" spans="1:16" x14ac:dyDescent="0.3">
      <c r="A508" s="1">
        <v>45825</v>
      </c>
      <c r="B508" t="s">
        <v>19</v>
      </c>
      <c r="C508">
        <v>703.99</v>
      </c>
      <c r="D508">
        <v>714.67</v>
      </c>
      <c r="E508">
        <v>693.3</v>
      </c>
      <c r="F508">
        <v>701.16</v>
      </c>
      <c r="G508">
        <v>40110</v>
      </c>
      <c r="H508">
        <v>168</v>
      </c>
      <c r="I508">
        <v>1</v>
      </c>
      <c r="J508">
        <v>701.16</v>
      </c>
      <c r="K508">
        <v>27069.81395348837</v>
      </c>
      <c r="L508" t="b">
        <v>0</v>
      </c>
      <c r="M508">
        <f>IF(fact_daily_prices[[#This Row],[company_id]] =$B507,$F507)</f>
        <v>700.9</v>
      </c>
      <c r="N508" s="3">
        <f>IFERROR(IF(fact_daily_prices[[#This Row],[Prev_close]]="","",((fact_daily_prices[[#This Row],[close]]-fact_daily_prices[[#This Row],[Prev_close]] )/ fact_daily_prices[[#This Row],[Prev_close]])),0)</f>
        <v>3.70951633613912E-4</v>
      </c>
      <c r="O508" s="1">
        <f>EOMONTH(fact_daily_prices[[#This Row],[date]],0)</f>
        <v>45838</v>
      </c>
      <c r="P508"/>
    </row>
    <row r="509" spans="1:16" x14ac:dyDescent="0.3">
      <c r="A509" s="1">
        <v>45826</v>
      </c>
      <c r="B509" t="s">
        <v>19</v>
      </c>
      <c r="C509">
        <v>686.83</v>
      </c>
      <c r="D509">
        <v>695.26</v>
      </c>
      <c r="E509">
        <v>678.41</v>
      </c>
      <c r="F509">
        <v>689.83</v>
      </c>
      <c r="G509">
        <v>37727</v>
      </c>
      <c r="H509">
        <v>169</v>
      </c>
      <c r="I509">
        <v>1</v>
      </c>
      <c r="J509">
        <v>689.83</v>
      </c>
      <c r="K509">
        <v>27069.81395348837</v>
      </c>
      <c r="L509" t="b">
        <v>0</v>
      </c>
      <c r="M509">
        <f>IF(fact_daily_prices[[#This Row],[company_id]] =$B508,$F508)</f>
        <v>701.16</v>
      </c>
      <c r="N509" s="3">
        <f>IFERROR(IF(fact_daily_prices[[#This Row],[Prev_close]]="","",((fact_daily_prices[[#This Row],[close]]-fact_daily_prices[[#This Row],[Prev_close]] )/ fact_daily_prices[[#This Row],[Prev_close]])),0)</f>
        <v>-1.6158936619316458E-2</v>
      </c>
      <c r="O509" s="1">
        <f>EOMONTH(fact_daily_prices[[#This Row],[date]],0)</f>
        <v>45838</v>
      </c>
      <c r="P509"/>
    </row>
    <row r="510" spans="1:16" x14ac:dyDescent="0.3">
      <c r="A510" s="1">
        <v>45827</v>
      </c>
      <c r="B510" t="s">
        <v>19</v>
      </c>
      <c r="C510">
        <v>677.59</v>
      </c>
      <c r="D510">
        <v>684.34</v>
      </c>
      <c r="E510">
        <v>670.85</v>
      </c>
      <c r="F510">
        <v>680.8</v>
      </c>
      <c r="G510">
        <v>19745</v>
      </c>
      <c r="H510">
        <v>170</v>
      </c>
      <c r="I510">
        <v>1</v>
      </c>
      <c r="J510">
        <v>680.8</v>
      </c>
      <c r="K510">
        <v>27069.81395348837</v>
      </c>
      <c r="L510" t="b">
        <v>0</v>
      </c>
      <c r="M510">
        <f>IF(fact_daily_prices[[#This Row],[company_id]] =$B509,$F509)</f>
        <v>689.83</v>
      </c>
      <c r="N510" s="3">
        <f>IFERROR(IF(fact_daily_prices[[#This Row],[Prev_close]]="","",((fact_daily_prices[[#This Row],[close]]-fact_daily_prices[[#This Row],[Prev_close]] )/ fact_daily_prices[[#This Row],[Prev_close]])),0)</f>
        <v>-1.3090181638954649E-2</v>
      </c>
      <c r="O510" s="1">
        <f>EOMONTH(fact_daily_prices[[#This Row],[date]],0)</f>
        <v>45838</v>
      </c>
      <c r="P510"/>
    </row>
    <row r="511" spans="1:16" x14ac:dyDescent="0.3">
      <c r="A511" s="1">
        <v>45828</v>
      </c>
      <c r="B511" t="s">
        <v>19</v>
      </c>
      <c r="C511">
        <v>684.01</v>
      </c>
      <c r="D511">
        <v>691.63</v>
      </c>
      <c r="E511">
        <v>676.38</v>
      </c>
      <c r="F511">
        <v>678.34</v>
      </c>
      <c r="G511">
        <v>35521</v>
      </c>
      <c r="H511">
        <v>171</v>
      </c>
      <c r="I511">
        <v>1</v>
      </c>
      <c r="J511">
        <v>678.34</v>
      </c>
      <c r="K511">
        <v>27069.81395348837</v>
      </c>
      <c r="L511" t="b">
        <v>0</v>
      </c>
      <c r="M511">
        <f>IF(fact_daily_prices[[#This Row],[company_id]] =$B510,$F510)</f>
        <v>680.8</v>
      </c>
      <c r="N511" s="3">
        <f>IFERROR(IF(fact_daily_prices[[#This Row],[Prev_close]]="","",((fact_daily_prices[[#This Row],[close]]-fact_daily_prices[[#This Row],[Prev_close]] )/ fact_daily_prices[[#This Row],[Prev_close]])),0)</f>
        <v>-3.6133960047002394E-3</v>
      </c>
      <c r="O511" s="1">
        <f>EOMONTH(fact_daily_prices[[#This Row],[date]],0)</f>
        <v>45838</v>
      </c>
      <c r="P511"/>
    </row>
    <row r="512" spans="1:16" x14ac:dyDescent="0.3">
      <c r="A512" s="1">
        <v>45831</v>
      </c>
      <c r="B512" t="s">
        <v>19</v>
      </c>
      <c r="C512">
        <v>672.33</v>
      </c>
      <c r="D512">
        <v>675.89</v>
      </c>
      <c r="E512">
        <v>668.76</v>
      </c>
      <c r="F512">
        <v>673.32</v>
      </c>
      <c r="G512">
        <v>23360</v>
      </c>
      <c r="H512">
        <v>174</v>
      </c>
      <c r="I512">
        <v>1</v>
      </c>
      <c r="J512">
        <v>673.32</v>
      </c>
      <c r="K512">
        <v>27069.81395348837</v>
      </c>
      <c r="L512" t="b">
        <v>0</v>
      </c>
      <c r="M512">
        <f>IF(fact_daily_prices[[#This Row],[company_id]] =$B511,$F511)</f>
        <v>678.34</v>
      </c>
      <c r="N512" s="3">
        <f>IFERROR(IF(fact_daily_prices[[#This Row],[Prev_close]]="","",((fact_daily_prices[[#This Row],[close]]-fact_daily_prices[[#This Row],[Prev_close]] )/ fact_daily_prices[[#This Row],[Prev_close]])),0)</f>
        <v>-7.4004186691039621E-3</v>
      </c>
      <c r="O512" s="1">
        <f>EOMONTH(fact_daily_prices[[#This Row],[date]],0)</f>
        <v>45838</v>
      </c>
      <c r="P512"/>
    </row>
    <row r="513" spans="1:16" x14ac:dyDescent="0.3">
      <c r="A513" s="1">
        <v>45832</v>
      </c>
      <c r="B513" t="s">
        <v>19</v>
      </c>
      <c r="C513">
        <v>671.76</v>
      </c>
      <c r="D513">
        <v>684.62</v>
      </c>
      <c r="E513">
        <v>658.89</v>
      </c>
      <c r="F513">
        <v>671.89</v>
      </c>
      <c r="G513">
        <v>7588</v>
      </c>
      <c r="H513">
        <v>175</v>
      </c>
      <c r="I513">
        <v>1</v>
      </c>
      <c r="J513">
        <v>671.89</v>
      </c>
      <c r="K513">
        <v>27069.81395348837</v>
      </c>
      <c r="L513" t="b">
        <v>0</v>
      </c>
      <c r="M513">
        <f>IF(fact_daily_prices[[#This Row],[company_id]] =$B512,$F512)</f>
        <v>673.32</v>
      </c>
      <c r="N513" s="3">
        <f>IFERROR(IF(fact_daily_prices[[#This Row],[Prev_close]]="","",((fact_daily_prices[[#This Row],[close]]-fact_daily_prices[[#This Row],[Prev_close]] )/ fact_daily_prices[[#This Row],[Prev_close]])),0)</f>
        <v>-2.1238044317710204E-3</v>
      </c>
      <c r="O513" s="1">
        <f>EOMONTH(fact_daily_prices[[#This Row],[date]],0)</f>
        <v>45838</v>
      </c>
      <c r="P513"/>
    </row>
    <row r="514" spans="1:16" x14ac:dyDescent="0.3">
      <c r="A514" s="1">
        <v>45833</v>
      </c>
      <c r="B514" t="s">
        <v>19</v>
      </c>
      <c r="C514">
        <v>672.28</v>
      </c>
      <c r="D514">
        <v>674.07</v>
      </c>
      <c r="E514">
        <v>670.5</v>
      </c>
      <c r="F514">
        <v>672.53</v>
      </c>
      <c r="G514">
        <v>25259</v>
      </c>
      <c r="H514">
        <v>176</v>
      </c>
      <c r="I514">
        <v>1</v>
      </c>
      <c r="J514">
        <v>672.53</v>
      </c>
      <c r="K514">
        <v>27069.81395348837</v>
      </c>
      <c r="L514" t="b">
        <v>0</v>
      </c>
      <c r="M514">
        <f>IF(fact_daily_prices[[#This Row],[company_id]] =$B513,$F513)</f>
        <v>671.89</v>
      </c>
      <c r="N514" s="3">
        <f>IFERROR(IF(fact_daily_prices[[#This Row],[Prev_close]]="","",((fact_daily_prices[[#This Row],[close]]-fact_daily_prices[[#This Row],[Prev_close]] )/ fact_daily_prices[[#This Row],[Prev_close]])),0)</f>
        <v>9.5253687359535993E-4</v>
      </c>
      <c r="O514" s="1">
        <f>EOMONTH(fact_daily_prices[[#This Row],[date]],0)</f>
        <v>45838</v>
      </c>
      <c r="P514"/>
    </row>
    <row r="515" spans="1:16" x14ac:dyDescent="0.3">
      <c r="A515" s="1">
        <v>45834</v>
      </c>
      <c r="B515" t="s">
        <v>19</v>
      </c>
      <c r="C515">
        <v>679.42</v>
      </c>
      <c r="D515">
        <v>682.86</v>
      </c>
      <c r="E515">
        <v>675.99</v>
      </c>
      <c r="F515">
        <v>677.2</v>
      </c>
      <c r="G515">
        <v>34365</v>
      </c>
      <c r="H515">
        <v>177</v>
      </c>
      <c r="I515">
        <v>1</v>
      </c>
      <c r="J515">
        <v>677.2</v>
      </c>
      <c r="K515">
        <v>27069.81395348837</v>
      </c>
      <c r="L515" t="b">
        <v>0</v>
      </c>
      <c r="M515">
        <f>IF(fact_daily_prices[[#This Row],[company_id]] =$B514,$F514)</f>
        <v>672.53</v>
      </c>
      <c r="N515" s="3">
        <f>IFERROR(IF(fact_daily_prices[[#This Row],[Prev_close]]="","",((fact_daily_prices[[#This Row],[close]]-fact_daily_prices[[#This Row],[Prev_close]] )/ fact_daily_prices[[#This Row],[Prev_close]])),0)</f>
        <v>6.9439281519041128E-3</v>
      </c>
      <c r="O515" s="1">
        <f>EOMONTH(fact_daily_prices[[#This Row],[date]],0)</f>
        <v>45838</v>
      </c>
      <c r="P515"/>
    </row>
    <row r="516" spans="1:16" x14ac:dyDescent="0.3">
      <c r="A516" s="1">
        <v>45835</v>
      </c>
      <c r="B516" t="s">
        <v>19</v>
      </c>
      <c r="C516">
        <v>677.01</v>
      </c>
      <c r="D516">
        <v>684.35</v>
      </c>
      <c r="E516">
        <v>669.67</v>
      </c>
      <c r="F516">
        <v>676.76</v>
      </c>
      <c r="G516">
        <v>33316</v>
      </c>
      <c r="H516">
        <v>178</v>
      </c>
      <c r="I516">
        <v>1</v>
      </c>
      <c r="J516">
        <v>676.76</v>
      </c>
      <c r="K516">
        <v>27069.81395348837</v>
      </c>
      <c r="L516" t="b">
        <v>0</v>
      </c>
      <c r="M516">
        <f>IF(fact_daily_prices[[#This Row],[company_id]] =$B515,$F515)</f>
        <v>677.2</v>
      </c>
      <c r="N516" s="3">
        <f>IFERROR(IF(fact_daily_prices[[#This Row],[Prev_close]]="","",((fact_daily_prices[[#This Row],[close]]-fact_daily_prices[[#This Row],[Prev_close]] )/ fact_daily_prices[[#This Row],[Prev_close]])),0)</f>
        <v>-6.497341996456801E-4</v>
      </c>
      <c r="O516" s="1">
        <f>EOMONTH(fact_daily_prices[[#This Row],[date]],0)</f>
        <v>45838</v>
      </c>
      <c r="P516"/>
    </row>
    <row r="517" spans="1:16" x14ac:dyDescent="0.3">
      <c r="A517" s="1">
        <v>45838</v>
      </c>
      <c r="B517" t="s">
        <v>19</v>
      </c>
      <c r="C517">
        <v>679.88</v>
      </c>
      <c r="D517">
        <v>684.18</v>
      </c>
      <c r="E517">
        <v>675.58</v>
      </c>
      <c r="F517">
        <v>681.08</v>
      </c>
      <c r="G517">
        <v>19474</v>
      </c>
      <c r="H517">
        <v>181</v>
      </c>
      <c r="I517">
        <v>1</v>
      </c>
      <c r="J517">
        <v>681.08</v>
      </c>
      <c r="K517">
        <v>27069.81395348837</v>
      </c>
      <c r="L517" t="b">
        <v>0</v>
      </c>
      <c r="M517">
        <f>IF(fact_daily_prices[[#This Row],[company_id]] =$B516,$F516)</f>
        <v>676.76</v>
      </c>
      <c r="N517" s="3">
        <f>IFERROR(IF(fact_daily_prices[[#This Row],[Prev_close]]="","",((fact_daily_prices[[#This Row],[close]]-fact_daily_prices[[#This Row],[Prev_close]] )/ fact_daily_prices[[#This Row],[Prev_close]])),0)</f>
        <v>6.3833559903068299E-3</v>
      </c>
      <c r="O517" s="1">
        <f>EOMONTH(fact_daily_prices[[#This Row],[date]],0)</f>
        <v>45838</v>
      </c>
      <c r="P517"/>
    </row>
    <row r="518" spans="1:16" x14ac:dyDescent="0.3">
      <c r="A518" s="1">
        <v>45658</v>
      </c>
      <c r="B518" t="s">
        <v>20</v>
      </c>
      <c r="C518">
        <v>228.35</v>
      </c>
      <c r="D518">
        <v>231.47</v>
      </c>
      <c r="E518">
        <v>225.23</v>
      </c>
      <c r="F518">
        <v>229.72</v>
      </c>
      <c r="G518">
        <v>13109</v>
      </c>
      <c r="H518">
        <v>1</v>
      </c>
      <c r="I518">
        <v>1</v>
      </c>
      <c r="J518">
        <v>229.72</v>
      </c>
      <c r="K518">
        <v>24705.674418604649</v>
      </c>
      <c r="L518" t="b">
        <v>0</v>
      </c>
      <c r="M518" t="b">
        <f>IF(fact_daily_prices[[#This Row],[company_id]] =$B517,$F517)</f>
        <v>0</v>
      </c>
      <c r="N518" s="3">
        <f>IFERROR(IF(fact_daily_prices[[#This Row],[Prev_close]]="","",((fact_daily_prices[[#This Row],[close]]-fact_daily_prices[[#This Row],[Prev_close]] )/ fact_daily_prices[[#This Row],[Prev_close]])),0)</f>
        <v>0</v>
      </c>
      <c r="O518" s="1">
        <f>EOMONTH(fact_daily_prices[[#This Row],[date]],0)</f>
        <v>45688</v>
      </c>
      <c r="P518"/>
    </row>
    <row r="519" spans="1:16" x14ac:dyDescent="0.3">
      <c r="A519" s="1">
        <v>45659</v>
      </c>
      <c r="B519" t="s">
        <v>20</v>
      </c>
      <c r="C519">
        <v>236.16</v>
      </c>
      <c r="D519">
        <v>237.33</v>
      </c>
      <c r="E519">
        <v>234.99</v>
      </c>
      <c r="F519">
        <v>235.08</v>
      </c>
      <c r="G519">
        <v>24383</v>
      </c>
      <c r="H519">
        <v>2</v>
      </c>
      <c r="I519">
        <v>1</v>
      </c>
      <c r="J519">
        <v>235.08</v>
      </c>
      <c r="K519">
        <v>24705.674418604649</v>
      </c>
      <c r="L519" t="b">
        <v>0</v>
      </c>
      <c r="M519">
        <f>IF(fact_daily_prices[[#This Row],[company_id]] =$B518,$F518)</f>
        <v>229.72</v>
      </c>
      <c r="N519" s="3">
        <f>IFERROR(IF(fact_daily_prices[[#This Row],[Prev_close]]="","",((fact_daily_prices[[#This Row],[close]]-fact_daily_prices[[#This Row],[Prev_close]] )/ fact_daily_prices[[#This Row],[Prev_close]])),0)</f>
        <v>2.3332752916594174E-2</v>
      </c>
      <c r="O519" s="1">
        <f>EOMONTH(fact_daily_prices[[#This Row],[date]],0)</f>
        <v>45688</v>
      </c>
      <c r="P519"/>
    </row>
    <row r="520" spans="1:16" x14ac:dyDescent="0.3">
      <c r="A520" s="1">
        <v>45660</v>
      </c>
      <c r="B520" t="s">
        <v>20</v>
      </c>
      <c r="C520">
        <v>232.68</v>
      </c>
      <c r="D520">
        <v>235.02</v>
      </c>
      <c r="E520">
        <v>230.35</v>
      </c>
      <c r="F520">
        <v>234.89</v>
      </c>
      <c r="G520">
        <v>19351</v>
      </c>
      <c r="H520">
        <v>3</v>
      </c>
      <c r="I520">
        <v>1</v>
      </c>
      <c r="J520">
        <v>234.89</v>
      </c>
      <c r="K520">
        <v>24705.674418604649</v>
      </c>
      <c r="L520" t="b">
        <v>0</v>
      </c>
      <c r="M520">
        <f>IF(fact_daily_prices[[#This Row],[company_id]] =$B519,$F519)</f>
        <v>235.08</v>
      </c>
      <c r="N520" s="3">
        <f>IFERROR(IF(fact_daily_prices[[#This Row],[Prev_close]]="","",((fact_daily_prices[[#This Row],[close]]-fact_daily_prices[[#This Row],[Prev_close]] )/ fact_daily_prices[[#This Row],[Prev_close]])),0)</f>
        <v>-8.0823549429992405E-4</v>
      </c>
      <c r="O520" s="1">
        <f>EOMONTH(fact_daily_prices[[#This Row],[date]],0)</f>
        <v>45688</v>
      </c>
      <c r="P520"/>
    </row>
    <row r="521" spans="1:16" x14ac:dyDescent="0.3">
      <c r="A521" s="1">
        <v>45663</v>
      </c>
      <c r="B521" t="s">
        <v>20</v>
      </c>
      <c r="C521">
        <v>231.89</v>
      </c>
      <c r="D521">
        <v>235.8</v>
      </c>
      <c r="E521">
        <v>227.98</v>
      </c>
      <c r="F521">
        <v>232.51</v>
      </c>
      <c r="G521">
        <v>20330</v>
      </c>
      <c r="H521">
        <v>6</v>
      </c>
      <c r="I521">
        <v>1</v>
      </c>
      <c r="J521">
        <v>232.51</v>
      </c>
      <c r="K521">
        <v>24705.674418604649</v>
      </c>
      <c r="L521" t="b">
        <v>0</v>
      </c>
      <c r="M521">
        <f>IF(fact_daily_prices[[#This Row],[company_id]] =$B520,$F520)</f>
        <v>234.89</v>
      </c>
      <c r="N521" s="3">
        <f>IFERROR(IF(fact_daily_prices[[#This Row],[Prev_close]]="","",((fact_daily_prices[[#This Row],[close]]-fact_daily_prices[[#This Row],[Prev_close]] )/ fact_daily_prices[[#This Row],[Prev_close]])),0)</f>
        <v>-1.0132402401123912E-2</v>
      </c>
      <c r="O521" s="1">
        <f>EOMONTH(fact_daily_prices[[#This Row],[date]],0)</f>
        <v>45688</v>
      </c>
      <c r="P521"/>
    </row>
    <row r="522" spans="1:16" x14ac:dyDescent="0.3">
      <c r="A522" s="1">
        <v>45664</v>
      </c>
      <c r="B522" t="s">
        <v>20</v>
      </c>
      <c r="C522">
        <v>228.76</v>
      </c>
      <c r="D522">
        <v>232.33</v>
      </c>
      <c r="E522">
        <v>225.2</v>
      </c>
      <c r="F522">
        <v>228.88</v>
      </c>
      <c r="G522">
        <v>6075</v>
      </c>
      <c r="H522">
        <v>7</v>
      </c>
      <c r="I522">
        <v>1</v>
      </c>
      <c r="J522">
        <v>228.88</v>
      </c>
      <c r="K522">
        <v>24705.674418604649</v>
      </c>
      <c r="L522" t="b">
        <v>0</v>
      </c>
      <c r="M522">
        <f>IF(fact_daily_prices[[#This Row],[company_id]] =$B521,$F521)</f>
        <v>232.51</v>
      </c>
      <c r="N522" s="3">
        <f>IFERROR(IF(fact_daily_prices[[#This Row],[Prev_close]]="","",((fact_daily_prices[[#This Row],[close]]-fact_daily_prices[[#This Row],[Prev_close]] )/ fact_daily_prices[[#This Row],[Prev_close]])),0)</f>
        <v>-1.5612231731968499E-2</v>
      </c>
      <c r="O522" s="1">
        <f>EOMONTH(fact_daily_prices[[#This Row],[date]],0)</f>
        <v>45688</v>
      </c>
      <c r="P522"/>
    </row>
    <row r="523" spans="1:16" x14ac:dyDescent="0.3">
      <c r="A523" s="1">
        <v>45665</v>
      </c>
      <c r="B523" t="s">
        <v>20</v>
      </c>
      <c r="C523">
        <v>229.59</v>
      </c>
      <c r="D523">
        <v>233.26</v>
      </c>
      <c r="E523">
        <v>225.92</v>
      </c>
      <c r="F523">
        <v>228.77</v>
      </c>
      <c r="G523">
        <v>49200</v>
      </c>
      <c r="H523">
        <v>8</v>
      </c>
      <c r="I523">
        <v>1</v>
      </c>
      <c r="J523">
        <v>228.77</v>
      </c>
      <c r="K523">
        <v>24705.674418604649</v>
      </c>
      <c r="L523" t="b">
        <v>0</v>
      </c>
      <c r="M523">
        <f>IF(fact_daily_prices[[#This Row],[company_id]] =$B522,$F522)</f>
        <v>228.88</v>
      </c>
      <c r="N523" s="3">
        <f>IFERROR(IF(fact_daily_prices[[#This Row],[Prev_close]]="","",((fact_daily_prices[[#This Row],[close]]-fact_daily_prices[[#This Row],[Prev_close]] )/ fact_daily_prices[[#This Row],[Prev_close]])),0)</f>
        <v>-4.806011883956013E-4</v>
      </c>
      <c r="O523" s="1">
        <f>EOMONTH(fact_daily_prices[[#This Row],[date]],0)</f>
        <v>45688</v>
      </c>
      <c r="P523"/>
    </row>
    <row r="524" spans="1:16" x14ac:dyDescent="0.3">
      <c r="A524" s="1">
        <v>45666</v>
      </c>
      <c r="B524" t="s">
        <v>20</v>
      </c>
      <c r="C524">
        <v>226.34</v>
      </c>
      <c r="D524">
        <v>228.92</v>
      </c>
      <c r="E524">
        <v>223.76</v>
      </c>
      <c r="F524">
        <v>227.53</v>
      </c>
      <c r="G524">
        <v>14074</v>
      </c>
      <c r="H524">
        <v>9</v>
      </c>
      <c r="I524">
        <v>1</v>
      </c>
      <c r="J524">
        <v>227.53</v>
      </c>
      <c r="K524">
        <v>24705.674418604649</v>
      </c>
      <c r="L524" t="b">
        <v>0</v>
      </c>
      <c r="M524">
        <f>IF(fact_daily_prices[[#This Row],[company_id]] =$B523,$F523)</f>
        <v>228.77</v>
      </c>
      <c r="N524" s="3">
        <f>IFERROR(IF(fact_daily_prices[[#This Row],[Prev_close]]="","",((fact_daily_prices[[#This Row],[close]]-fact_daily_prices[[#This Row],[Prev_close]] )/ fact_daily_prices[[#This Row],[Prev_close]])),0)</f>
        <v>-5.420291122087726E-3</v>
      </c>
      <c r="O524" s="1">
        <f>EOMONTH(fact_daily_prices[[#This Row],[date]],0)</f>
        <v>45688</v>
      </c>
      <c r="P524"/>
    </row>
    <row r="525" spans="1:16" x14ac:dyDescent="0.3">
      <c r="A525" s="1">
        <v>45667</v>
      </c>
      <c r="B525" t="s">
        <v>20</v>
      </c>
      <c r="C525">
        <v>235.2</v>
      </c>
      <c r="D525">
        <v>237.5</v>
      </c>
      <c r="E525">
        <v>232.9</v>
      </c>
      <c r="F525">
        <v>233.42</v>
      </c>
      <c r="G525">
        <v>35228</v>
      </c>
      <c r="H525">
        <v>10</v>
      </c>
      <c r="I525">
        <v>1</v>
      </c>
      <c r="J525">
        <v>233.42</v>
      </c>
      <c r="K525">
        <v>24705.674418604649</v>
      </c>
      <c r="L525" t="b">
        <v>0</v>
      </c>
      <c r="M525">
        <f>IF(fact_daily_prices[[#This Row],[company_id]] =$B524,$F524)</f>
        <v>227.53</v>
      </c>
      <c r="N525" s="3">
        <f>IFERROR(IF(fact_daily_prices[[#This Row],[Prev_close]]="","",((fact_daily_prices[[#This Row],[close]]-fact_daily_prices[[#This Row],[Prev_close]] )/ fact_daily_prices[[#This Row],[Prev_close]])),0)</f>
        <v>2.5886696259833808E-2</v>
      </c>
      <c r="O525" s="1">
        <f>EOMONTH(fact_daily_prices[[#This Row],[date]],0)</f>
        <v>45688</v>
      </c>
      <c r="P525"/>
    </row>
    <row r="526" spans="1:16" x14ac:dyDescent="0.3">
      <c r="A526" s="1">
        <v>45670</v>
      </c>
      <c r="B526" t="s">
        <v>20</v>
      </c>
      <c r="C526">
        <v>239.8</v>
      </c>
      <c r="D526">
        <v>241.33</v>
      </c>
      <c r="E526">
        <v>238.28</v>
      </c>
      <c r="F526">
        <v>238.74</v>
      </c>
      <c r="G526">
        <v>7816</v>
      </c>
      <c r="H526">
        <v>13</v>
      </c>
      <c r="I526">
        <v>1</v>
      </c>
      <c r="J526">
        <v>238.74</v>
      </c>
      <c r="K526">
        <v>24705.674418604649</v>
      </c>
      <c r="L526" t="b">
        <v>0</v>
      </c>
      <c r="M526">
        <f>IF(fact_daily_prices[[#This Row],[company_id]] =$B525,$F525)</f>
        <v>233.42</v>
      </c>
      <c r="N526" s="3">
        <f>IFERROR(IF(fact_daily_prices[[#This Row],[Prev_close]]="","",((fact_daily_prices[[#This Row],[close]]-fact_daily_prices[[#This Row],[Prev_close]] )/ fact_daily_prices[[#This Row],[Prev_close]])),0)</f>
        <v>2.2791534572873026E-2</v>
      </c>
      <c r="O526" s="1">
        <f>EOMONTH(fact_daily_prices[[#This Row],[date]],0)</f>
        <v>45688</v>
      </c>
      <c r="P526"/>
    </row>
    <row r="527" spans="1:16" x14ac:dyDescent="0.3">
      <c r="A527" s="1">
        <v>45671</v>
      </c>
      <c r="B527" t="s">
        <v>20</v>
      </c>
      <c r="C527">
        <v>236.1</v>
      </c>
      <c r="D527">
        <v>237.92</v>
      </c>
      <c r="E527">
        <v>234.29</v>
      </c>
      <c r="F527">
        <v>235.71</v>
      </c>
      <c r="G527">
        <v>30492</v>
      </c>
      <c r="H527">
        <v>14</v>
      </c>
      <c r="I527">
        <v>1</v>
      </c>
      <c r="J527">
        <v>235.71</v>
      </c>
      <c r="K527">
        <v>24705.674418604649</v>
      </c>
      <c r="L527" t="b">
        <v>0</v>
      </c>
      <c r="M527">
        <f>IF(fact_daily_prices[[#This Row],[company_id]] =$B526,$F526)</f>
        <v>238.74</v>
      </c>
      <c r="N527" s="3">
        <f>IFERROR(IF(fact_daily_prices[[#This Row],[Prev_close]]="","",((fact_daily_prices[[#This Row],[close]]-fact_daily_prices[[#This Row],[Prev_close]] )/ fact_daily_prices[[#This Row],[Prev_close]])),0)</f>
        <v>-1.2691631063081181E-2</v>
      </c>
      <c r="O527" s="1">
        <f>EOMONTH(fact_daily_prices[[#This Row],[date]],0)</f>
        <v>45688</v>
      </c>
      <c r="P527"/>
    </row>
    <row r="528" spans="1:16" x14ac:dyDescent="0.3">
      <c r="A528" s="1">
        <v>45672</v>
      </c>
      <c r="B528" t="s">
        <v>20</v>
      </c>
      <c r="C528">
        <v>233.66</v>
      </c>
      <c r="D528">
        <v>235.05</v>
      </c>
      <c r="E528">
        <v>232.26</v>
      </c>
      <c r="F528">
        <v>233.66</v>
      </c>
      <c r="G528">
        <v>33808</v>
      </c>
      <c r="H528">
        <v>15</v>
      </c>
      <c r="I528">
        <v>1</v>
      </c>
      <c r="J528">
        <v>233.66</v>
      </c>
      <c r="K528">
        <v>24705.674418604649</v>
      </c>
      <c r="L528" t="b">
        <v>0</v>
      </c>
      <c r="M528">
        <f>IF(fact_daily_prices[[#This Row],[company_id]] =$B527,$F527)</f>
        <v>235.71</v>
      </c>
      <c r="N528" s="3">
        <f>IFERROR(IF(fact_daily_prices[[#This Row],[Prev_close]]="","",((fact_daily_prices[[#This Row],[close]]-fact_daily_prices[[#This Row],[Prev_close]] )/ fact_daily_prices[[#This Row],[Prev_close]])),0)</f>
        <v>-8.6971278265665919E-3</v>
      </c>
      <c r="O528" s="1">
        <f>EOMONTH(fact_daily_prices[[#This Row],[date]],0)</f>
        <v>45688</v>
      </c>
      <c r="P528"/>
    </row>
    <row r="529" spans="1:16" x14ac:dyDescent="0.3">
      <c r="A529" s="1">
        <v>45673</v>
      </c>
      <c r="B529" t="s">
        <v>20</v>
      </c>
      <c r="C529">
        <v>231.94</v>
      </c>
      <c r="D529">
        <v>234.16</v>
      </c>
      <c r="E529">
        <v>229.71</v>
      </c>
      <c r="F529">
        <v>233.94</v>
      </c>
      <c r="G529">
        <v>15849</v>
      </c>
      <c r="H529">
        <v>16</v>
      </c>
      <c r="I529">
        <v>1</v>
      </c>
      <c r="J529">
        <v>233.94</v>
      </c>
      <c r="K529">
        <v>24705.674418604649</v>
      </c>
      <c r="L529" t="b">
        <v>0</v>
      </c>
      <c r="M529">
        <f>IF(fact_daily_prices[[#This Row],[company_id]] =$B528,$F528)</f>
        <v>233.66</v>
      </c>
      <c r="N529" s="3">
        <f>IFERROR(IF(fact_daily_prices[[#This Row],[Prev_close]]="","",((fact_daily_prices[[#This Row],[close]]-fact_daily_prices[[#This Row],[Prev_close]] )/ fact_daily_prices[[#This Row],[Prev_close]])),0)</f>
        <v>1.1983223487118083E-3</v>
      </c>
      <c r="O529" s="1">
        <f>EOMONTH(fact_daily_prices[[#This Row],[date]],0)</f>
        <v>45688</v>
      </c>
      <c r="P529"/>
    </row>
    <row r="530" spans="1:16" x14ac:dyDescent="0.3">
      <c r="A530" s="1">
        <v>45674</v>
      </c>
      <c r="B530" t="s">
        <v>20</v>
      </c>
      <c r="C530">
        <v>238.32</v>
      </c>
      <c r="D530">
        <v>241.33</v>
      </c>
      <c r="E530">
        <v>235.32</v>
      </c>
      <c r="F530">
        <v>238.15</v>
      </c>
      <c r="G530">
        <v>6374</v>
      </c>
      <c r="H530">
        <v>17</v>
      </c>
      <c r="I530">
        <v>1</v>
      </c>
      <c r="J530">
        <v>238.15</v>
      </c>
      <c r="K530">
        <v>24705.674418604649</v>
      </c>
      <c r="L530" t="b">
        <v>0</v>
      </c>
      <c r="M530">
        <f>IF(fact_daily_prices[[#This Row],[company_id]] =$B529,$F529)</f>
        <v>233.94</v>
      </c>
      <c r="N530" s="3">
        <f>IFERROR(IF(fact_daily_prices[[#This Row],[Prev_close]]="","",((fact_daily_prices[[#This Row],[close]]-fact_daily_prices[[#This Row],[Prev_close]] )/ fact_daily_prices[[#This Row],[Prev_close]])),0)</f>
        <v>1.7996067367701155E-2</v>
      </c>
      <c r="O530" s="1">
        <f>EOMONTH(fact_daily_prices[[#This Row],[date]],0)</f>
        <v>45688</v>
      </c>
      <c r="P530"/>
    </row>
    <row r="531" spans="1:16" x14ac:dyDescent="0.3">
      <c r="A531" s="1">
        <v>45677</v>
      </c>
      <c r="B531" t="s">
        <v>20</v>
      </c>
      <c r="C531">
        <v>237.99</v>
      </c>
      <c r="D531">
        <v>238.75</v>
      </c>
      <c r="E531">
        <v>237.23</v>
      </c>
      <c r="F531">
        <v>238.38</v>
      </c>
      <c r="G531">
        <v>32600</v>
      </c>
      <c r="H531">
        <v>20</v>
      </c>
      <c r="I531">
        <v>1</v>
      </c>
      <c r="J531">
        <v>238.38</v>
      </c>
      <c r="K531">
        <v>24705.674418604649</v>
      </c>
      <c r="L531" t="b">
        <v>0</v>
      </c>
      <c r="M531">
        <f>IF(fact_daily_prices[[#This Row],[company_id]] =$B530,$F530)</f>
        <v>238.15</v>
      </c>
      <c r="N531" s="3">
        <f>IFERROR(IF(fact_daily_prices[[#This Row],[Prev_close]]="","",((fact_daily_prices[[#This Row],[close]]-fact_daily_prices[[#This Row],[Prev_close]] )/ fact_daily_prices[[#This Row],[Prev_close]])),0)</f>
        <v>9.6577787108960639E-4</v>
      </c>
      <c r="O531" s="1">
        <f>EOMONTH(fact_daily_prices[[#This Row],[date]],0)</f>
        <v>45688</v>
      </c>
      <c r="P531"/>
    </row>
    <row r="532" spans="1:16" x14ac:dyDescent="0.3">
      <c r="A532" s="1">
        <v>45678</v>
      </c>
      <c r="B532" t="s">
        <v>20</v>
      </c>
      <c r="C532">
        <v>236.16</v>
      </c>
      <c r="D532">
        <v>237.84</v>
      </c>
      <c r="E532">
        <v>234.47</v>
      </c>
      <c r="F532">
        <v>236.5</v>
      </c>
      <c r="G532">
        <v>1778</v>
      </c>
      <c r="H532">
        <v>21</v>
      </c>
      <c r="I532">
        <v>1</v>
      </c>
      <c r="J532">
        <v>236.5</v>
      </c>
      <c r="K532">
        <v>24705.674418604649</v>
      </c>
      <c r="L532" t="b">
        <v>1</v>
      </c>
      <c r="M532">
        <f>IF(fact_daily_prices[[#This Row],[company_id]] =$B531,$F531)</f>
        <v>238.38</v>
      </c>
      <c r="N532" s="3">
        <f>IFERROR(IF(fact_daily_prices[[#This Row],[Prev_close]]="","",((fact_daily_prices[[#This Row],[close]]-fact_daily_prices[[#This Row],[Prev_close]] )/ fact_daily_prices[[#This Row],[Prev_close]])),0)</f>
        <v>-7.8865676650725549E-3</v>
      </c>
      <c r="O532" s="1">
        <f>EOMONTH(fact_daily_prices[[#This Row],[date]],0)</f>
        <v>45688</v>
      </c>
      <c r="P532"/>
    </row>
    <row r="533" spans="1:16" x14ac:dyDescent="0.3">
      <c r="A533" s="1">
        <v>45679</v>
      </c>
      <c r="B533" t="s">
        <v>20</v>
      </c>
      <c r="C533">
        <v>236.71</v>
      </c>
      <c r="D533">
        <v>241.08</v>
      </c>
      <c r="E533">
        <v>232.33</v>
      </c>
      <c r="F533">
        <v>236.38</v>
      </c>
      <c r="G533">
        <v>31462</v>
      </c>
      <c r="H533">
        <v>22</v>
      </c>
      <c r="I533">
        <v>1</v>
      </c>
      <c r="J533">
        <v>236.38</v>
      </c>
      <c r="K533">
        <v>24705.674418604649</v>
      </c>
      <c r="L533" t="b">
        <v>0</v>
      </c>
      <c r="M533">
        <f>IF(fact_daily_prices[[#This Row],[company_id]] =$B532,$F532)</f>
        <v>236.5</v>
      </c>
      <c r="N533" s="3">
        <f>IFERROR(IF(fact_daily_prices[[#This Row],[Prev_close]]="","",((fact_daily_prices[[#This Row],[close]]-fact_daily_prices[[#This Row],[Prev_close]] )/ fact_daily_prices[[#This Row],[Prev_close]])),0)</f>
        <v>-5.073995771670383E-4</v>
      </c>
      <c r="O533" s="1">
        <f>EOMONTH(fact_daily_prices[[#This Row],[date]],0)</f>
        <v>45688</v>
      </c>
      <c r="P533"/>
    </row>
    <row r="534" spans="1:16" x14ac:dyDescent="0.3">
      <c r="A534" s="1">
        <v>45680</v>
      </c>
      <c r="B534" t="s">
        <v>20</v>
      </c>
      <c r="C534">
        <v>235.52</v>
      </c>
      <c r="D534">
        <v>237.66</v>
      </c>
      <c r="E534">
        <v>233.38</v>
      </c>
      <c r="F534">
        <v>234.57</v>
      </c>
      <c r="G534">
        <v>45900</v>
      </c>
      <c r="H534">
        <v>23</v>
      </c>
      <c r="I534">
        <v>1</v>
      </c>
      <c r="J534">
        <v>234.57</v>
      </c>
      <c r="K534">
        <v>24705.674418604649</v>
      </c>
      <c r="L534" t="b">
        <v>0</v>
      </c>
      <c r="M534">
        <f>IF(fact_daily_prices[[#This Row],[company_id]] =$B533,$F533)</f>
        <v>236.38</v>
      </c>
      <c r="N534" s="3">
        <f>IFERROR(IF(fact_daily_prices[[#This Row],[Prev_close]]="","",((fact_daily_prices[[#This Row],[close]]-fact_daily_prices[[#This Row],[Prev_close]] )/ fact_daily_prices[[#This Row],[Prev_close]])),0)</f>
        <v>-7.6571621964633312E-3</v>
      </c>
      <c r="O534" s="1">
        <f>EOMONTH(fact_daily_prices[[#This Row],[date]],0)</f>
        <v>45688</v>
      </c>
      <c r="P534"/>
    </row>
    <row r="535" spans="1:16" x14ac:dyDescent="0.3">
      <c r="A535" s="1">
        <v>45681</v>
      </c>
      <c r="B535" t="s">
        <v>20</v>
      </c>
      <c r="C535">
        <v>237.56</v>
      </c>
      <c r="D535">
        <v>239.24</v>
      </c>
      <c r="E535">
        <v>235.87</v>
      </c>
      <c r="F535">
        <v>236.41</v>
      </c>
      <c r="G535">
        <v>3044</v>
      </c>
      <c r="H535">
        <v>24</v>
      </c>
      <c r="I535">
        <v>1</v>
      </c>
      <c r="J535">
        <v>236.41</v>
      </c>
      <c r="K535">
        <v>24705.674418604649</v>
      </c>
      <c r="L535" t="b">
        <v>0</v>
      </c>
      <c r="M535">
        <f>IF(fact_daily_prices[[#This Row],[company_id]] =$B534,$F534)</f>
        <v>234.57</v>
      </c>
      <c r="N535" s="3">
        <f>IFERROR(IF(fact_daily_prices[[#This Row],[Prev_close]]="","",((fact_daily_prices[[#This Row],[close]]-fact_daily_prices[[#This Row],[Prev_close]] )/ fact_daily_prices[[#This Row],[Prev_close]])),0)</f>
        <v>7.8441403419022195E-3</v>
      </c>
      <c r="O535" s="1">
        <f>EOMONTH(fact_daily_prices[[#This Row],[date]],0)</f>
        <v>45688</v>
      </c>
      <c r="P535"/>
    </row>
    <row r="536" spans="1:16" x14ac:dyDescent="0.3">
      <c r="A536" s="1">
        <v>45684</v>
      </c>
      <c r="B536" t="s">
        <v>20</v>
      </c>
      <c r="C536">
        <v>235.52</v>
      </c>
      <c r="D536">
        <v>236.83</v>
      </c>
      <c r="E536">
        <v>234.21</v>
      </c>
      <c r="F536">
        <v>234.36</v>
      </c>
      <c r="G536">
        <v>26634</v>
      </c>
      <c r="H536">
        <v>27</v>
      </c>
      <c r="I536">
        <v>1</v>
      </c>
      <c r="J536">
        <v>234.36</v>
      </c>
      <c r="K536">
        <v>24705.674418604649</v>
      </c>
      <c r="L536" t="b">
        <v>0</v>
      </c>
      <c r="M536">
        <f>IF(fact_daily_prices[[#This Row],[company_id]] =$B535,$F535)</f>
        <v>236.41</v>
      </c>
      <c r="N536" s="3">
        <f>IFERROR(IF(fact_daily_prices[[#This Row],[Prev_close]]="","",((fact_daily_prices[[#This Row],[close]]-fact_daily_prices[[#This Row],[Prev_close]] )/ fact_daily_prices[[#This Row],[Prev_close]])),0)</f>
        <v>-8.6713759993231384E-3</v>
      </c>
      <c r="O536" s="1">
        <f>EOMONTH(fact_daily_prices[[#This Row],[date]],0)</f>
        <v>45688</v>
      </c>
      <c r="P536"/>
    </row>
    <row r="537" spans="1:16" x14ac:dyDescent="0.3">
      <c r="A537" s="1">
        <v>45685</v>
      </c>
      <c r="B537" t="s">
        <v>20</v>
      </c>
      <c r="C537">
        <v>232.8</v>
      </c>
      <c r="D537">
        <v>236.78</v>
      </c>
      <c r="E537">
        <v>228.82</v>
      </c>
      <c r="F537">
        <v>232.92</v>
      </c>
      <c r="G537">
        <v>45096</v>
      </c>
      <c r="H537">
        <v>28</v>
      </c>
      <c r="I537">
        <v>1</v>
      </c>
      <c r="J537">
        <v>232.92</v>
      </c>
      <c r="K537">
        <v>24705.674418604649</v>
      </c>
      <c r="L537" t="b">
        <v>0</v>
      </c>
      <c r="M537">
        <f>IF(fact_daily_prices[[#This Row],[company_id]] =$B536,$F536)</f>
        <v>234.36</v>
      </c>
      <c r="N537" s="3">
        <f>IFERROR(IF(fact_daily_prices[[#This Row],[Prev_close]]="","",((fact_daily_prices[[#This Row],[close]]-fact_daily_prices[[#This Row],[Prev_close]] )/ fact_daily_prices[[#This Row],[Prev_close]])),0)</f>
        <v>-6.1443932411675457E-3</v>
      </c>
      <c r="O537" s="1">
        <f>EOMONTH(fact_daily_prices[[#This Row],[date]],0)</f>
        <v>45688</v>
      </c>
      <c r="P537"/>
    </row>
    <row r="538" spans="1:16" x14ac:dyDescent="0.3">
      <c r="A538" s="1">
        <v>45686</v>
      </c>
      <c r="B538" t="s">
        <v>20</v>
      </c>
      <c r="C538">
        <v>234.83</v>
      </c>
      <c r="D538">
        <v>236.53</v>
      </c>
      <c r="E538">
        <v>233.13</v>
      </c>
      <c r="F538">
        <v>236.41</v>
      </c>
      <c r="G538">
        <v>35215</v>
      </c>
      <c r="H538">
        <v>29</v>
      </c>
      <c r="I538">
        <v>1</v>
      </c>
      <c r="J538">
        <v>236.41</v>
      </c>
      <c r="K538">
        <v>24705.674418604649</v>
      </c>
      <c r="L538" t="b">
        <v>0</v>
      </c>
      <c r="M538">
        <f>IF(fact_daily_prices[[#This Row],[company_id]] =$B537,$F537)</f>
        <v>232.92</v>
      </c>
      <c r="N538" s="3">
        <f>IFERROR(IF(fact_daily_prices[[#This Row],[Prev_close]]="","",((fact_daily_prices[[#This Row],[close]]-fact_daily_prices[[#This Row],[Prev_close]] )/ fact_daily_prices[[#This Row],[Prev_close]])),0)</f>
        <v>1.498368538554014E-2</v>
      </c>
      <c r="O538" s="1">
        <f>EOMONTH(fact_daily_prices[[#This Row],[date]],0)</f>
        <v>45688</v>
      </c>
      <c r="P538"/>
    </row>
    <row r="539" spans="1:16" x14ac:dyDescent="0.3">
      <c r="A539" s="1">
        <v>45687</v>
      </c>
      <c r="B539" t="s">
        <v>20</v>
      </c>
      <c r="C539">
        <v>233.91</v>
      </c>
      <c r="D539">
        <v>235.67</v>
      </c>
      <c r="E539">
        <v>232.15</v>
      </c>
      <c r="F539">
        <v>234.19</v>
      </c>
      <c r="G539">
        <v>43856</v>
      </c>
      <c r="H539">
        <v>30</v>
      </c>
      <c r="I539">
        <v>1</v>
      </c>
      <c r="J539">
        <v>234.19</v>
      </c>
      <c r="K539">
        <v>24705.674418604649</v>
      </c>
      <c r="L539" t="b">
        <v>0</v>
      </c>
      <c r="M539">
        <f>IF(fact_daily_prices[[#This Row],[company_id]] =$B538,$F538)</f>
        <v>236.41</v>
      </c>
      <c r="N539" s="3">
        <f>IFERROR(IF(fact_daily_prices[[#This Row],[Prev_close]]="","",((fact_daily_prices[[#This Row],[close]]-fact_daily_prices[[#This Row],[Prev_close]] )/ fact_daily_prices[[#This Row],[Prev_close]])),0)</f>
        <v>-9.3904657163402516E-3</v>
      </c>
      <c r="O539" s="1">
        <f>EOMONTH(fact_daily_prices[[#This Row],[date]],0)</f>
        <v>45688</v>
      </c>
      <c r="P539"/>
    </row>
    <row r="540" spans="1:16" x14ac:dyDescent="0.3">
      <c r="A540" s="1">
        <v>45688</v>
      </c>
      <c r="B540" t="s">
        <v>20</v>
      </c>
      <c r="C540">
        <v>230.42</v>
      </c>
      <c r="D540">
        <v>231.58</v>
      </c>
      <c r="E540">
        <v>229.26</v>
      </c>
      <c r="F540">
        <v>230.01</v>
      </c>
      <c r="G540">
        <v>17789</v>
      </c>
      <c r="H540">
        <v>31</v>
      </c>
      <c r="I540">
        <v>1</v>
      </c>
      <c r="J540">
        <v>230.01</v>
      </c>
      <c r="K540">
        <v>24705.674418604649</v>
      </c>
      <c r="L540" t="b">
        <v>0</v>
      </c>
      <c r="M540">
        <f>IF(fact_daily_prices[[#This Row],[company_id]] =$B539,$F539)</f>
        <v>234.19</v>
      </c>
      <c r="N540" s="3">
        <f>IFERROR(IF(fact_daily_prices[[#This Row],[Prev_close]]="","",((fact_daily_prices[[#This Row],[close]]-fact_daily_prices[[#This Row],[Prev_close]] )/ fact_daily_prices[[#This Row],[Prev_close]])),0)</f>
        <v>-1.7848755284171E-2</v>
      </c>
      <c r="O540" s="1">
        <f>EOMONTH(fact_daily_prices[[#This Row],[date]],0)</f>
        <v>45688</v>
      </c>
      <c r="P540"/>
    </row>
    <row r="541" spans="1:16" x14ac:dyDescent="0.3">
      <c r="A541" s="1">
        <v>45691</v>
      </c>
      <c r="B541" t="s">
        <v>20</v>
      </c>
      <c r="C541">
        <v>230.29</v>
      </c>
      <c r="D541">
        <v>233.14</v>
      </c>
      <c r="E541">
        <v>227.44</v>
      </c>
      <c r="F541">
        <v>230.34</v>
      </c>
      <c r="G541">
        <v>31483</v>
      </c>
      <c r="H541">
        <v>34</v>
      </c>
      <c r="I541">
        <v>1</v>
      </c>
      <c r="J541">
        <v>230.34</v>
      </c>
      <c r="K541">
        <v>24705.674418604649</v>
      </c>
      <c r="L541" t="b">
        <v>0</v>
      </c>
      <c r="M541">
        <f>IF(fact_daily_prices[[#This Row],[company_id]] =$B540,$F540)</f>
        <v>230.01</v>
      </c>
      <c r="N541" s="3">
        <f>IFERROR(IF(fact_daily_prices[[#This Row],[Prev_close]]="","",((fact_daily_prices[[#This Row],[close]]-fact_daily_prices[[#This Row],[Prev_close]] )/ fact_daily_prices[[#This Row],[Prev_close]])),0)</f>
        <v>1.4347202295552912E-3</v>
      </c>
      <c r="O541" s="1">
        <f>EOMONTH(fact_daily_prices[[#This Row],[date]],0)</f>
        <v>45716</v>
      </c>
      <c r="P541"/>
    </row>
    <row r="542" spans="1:16" x14ac:dyDescent="0.3">
      <c r="A542" s="1">
        <v>45692</v>
      </c>
      <c r="B542" t="s">
        <v>20</v>
      </c>
      <c r="C542">
        <v>229.7</v>
      </c>
      <c r="D542">
        <v>232.97</v>
      </c>
      <c r="E542">
        <v>226.42</v>
      </c>
      <c r="F542">
        <v>229.36</v>
      </c>
      <c r="G542">
        <v>19230</v>
      </c>
      <c r="H542">
        <v>35</v>
      </c>
      <c r="I542">
        <v>1</v>
      </c>
      <c r="J542">
        <v>229.36</v>
      </c>
      <c r="K542">
        <v>24705.674418604649</v>
      </c>
      <c r="L542" t="b">
        <v>0</v>
      </c>
      <c r="M542">
        <f>IF(fact_daily_prices[[#This Row],[company_id]] =$B541,$F541)</f>
        <v>230.34</v>
      </c>
      <c r="N542" s="3">
        <f>IFERROR(IF(fact_daily_prices[[#This Row],[Prev_close]]="","",((fact_daily_prices[[#This Row],[close]]-fact_daily_prices[[#This Row],[Prev_close]] )/ fact_daily_prices[[#This Row],[Prev_close]])),0)</f>
        <v>-4.2545801858122328E-3</v>
      </c>
      <c r="O542" s="1">
        <f>EOMONTH(fact_daily_prices[[#This Row],[date]],0)</f>
        <v>45716</v>
      </c>
      <c r="P542"/>
    </row>
    <row r="543" spans="1:16" x14ac:dyDescent="0.3">
      <c r="A543" s="1">
        <v>45693</v>
      </c>
      <c r="B543" t="s">
        <v>20</v>
      </c>
      <c r="C543">
        <v>231.83</v>
      </c>
      <c r="D543">
        <v>233.26</v>
      </c>
      <c r="E543">
        <v>230.41</v>
      </c>
      <c r="F543">
        <v>230.89</v>
      </c>
      <c r="G543">
        <v>22909</v>
      </c>
      <c r="H543">
        <v>36</v>
      </c>
      <c r="I543">
        <v>1</v>
      </c>
      <c r="J543">
        <v>230.89</v>
      </c>
      <c r="K543">
        <v>24705.674418604649</v>
      </c>
      <c r="L543" t="b">
        <v>0</v>
      </c>
      <c r="M543">
        <f>IF(fact_daily_prices[[#This Row],[company_id]] =$B542,$F542)</f>
        <v>229.36</v>
      </c>
      <c r="N543" s="3">
        <f>IFERROR(IF(fact_daily_prices[[#This Row],[Prev_close]]="","",((fact_daily_prices[[#This Row],[close]]-fact_daily_prices[[#This Row],[Prev_close]] )/ fact_daily_prices[[#This Row],[Prev_close]])),0)</f>
        <v>6.6707359609346553E-3</v>
      </c>
      <c r="O543" s="1">
        <f>EOMONTH(fact_daily_prices[[#This Row],[date]],0)</f>
        <v>45716</v>
      </c>
      <c r="P543"/>
    </row>
    <row r="544" spans="1:16" x14ac:dyDescent="0.3">
      <c r="A544" s="1">
        <v>45694</v>
      </c>
      <c r="B544" t="s">
        <v>20</v>
      </c>
      <c r="C544">
        <v>231.45</v>
      </c>
      <c r="D544">
        <v>235.52</v>
      </c>
      <c r="E544">
        <v>227.37</v>
      </c>
      <c r="F544">
        <v>231.87</v>
      </c>
      <c r="G544">
        <v>47571</v>
      </c>
      <c r="H544">
        <v>37</v>
      </c>
      <c r="I544">
        <v>1</v>
      </c>
      <c r="J544">
        <v>231.87</v>
      </c>
      <c r="K544">
        <v>24705.674418604649</v>
      </c>
      <c r="L544" t="b">
        <v>0</v>
      </c>
      <c r="M544">
        <f>IF(fact_daily_prices[[#This Row],[company_id]] =$B543,$F543)</f>
        <v>230.89</v>
      </c>
      <c r="N544" s="3">
        <f>IFERROR(IF(fact_daily_prices[[#This Row],[Prev_close]]="","",((fact_daily_prices[[#This Row],[close]]-fact_daily_prices[[#This Row],[Prev_close]] )/ fact_daily_prices[[#This Row],[Prev_close]])),0)</f>
        <v>4.2444454069037992E-3</v>
      </c>
      <c r="O544" s="1">
        <f>EOMONTH(fact_daily_prices[[#This Row],[date]],0)</f>
        <v>45716</v>
      </c>
      <c r="P544"/>
    </row>
    <row r="545" spans="1:16" x14ac:dyDescent="0.3">
      <c r="A545" s="1">
        <v>45695</v>
      </c>
      <c r="B545" t="s">
        <v>20</v>
      </c>
      <c r="C545">
        <v>232.65</v>
      </c>
      <c r="D545">
        <v>236.24</v>
      </c>
      <c r="E545">
        <v>229.05</v>
      </c>
      <c r="F545">
        <v>231.84</v>
      </c>
      <c r="G545">
        <v>12190</v>
      </c>
      <c r="H545">
        <v>38</v>
      </c>
      <c r="I545">
        <v>1</v>
      </c>
      <c r="J545">
        <v>231.84</v>
      </c>
      <c r="K545">
        <v>24705.674418604649</v>
      </c>
      <c r="L545" t="b">
        <v>0</v>
      </c>
      <c r="M545">
        <f>IF(fact_daily_prices[[#This Row],[company_id]] =$B544,$F544)</f>
        <v>231.87</v>
      </c>
      <c r="N545" s="3">
        <f>IFERROR(IF(fact_daily_prices[[#This Row],[Prev_close]]="","",((fact_daily_prices[[#This Row],[close]]-fact_daily_prices[[#This Row],[Prev_close]] )/ fact_daily_prices[[#This Row],[Prev_close]])),0)</f>
        <v>-1.2938284383491239E-4</v>
      </c>
      <c r="O545" s="1">
        <f>EOMONTH(fact_daily_prices[[#This Row],[date]],0)</f>
        <v>45716</v>
      </c>
      <c r="P545"/>
    </row>
    <row r="546" spans="1:16" x14ac:dyDescent="0.3">
      <c r="A546" s="1">
        <v>45698</v>
      </c>
      <c r="B546" t="s">
        <v>20</v>
      </c>
      <c r="C546">
        <v>233.37</v>
      </c>
      <c r="D546">
        <v>236.27</v>
      </c>
      <c r="E546">
        <v>230.47</v>
      </c>
      <c r="F546">
        <v>231.71</v>
      </c>
      <c r="G546">
        <v>21389</v>
      </c>
      <c r="H546">
        <v>41</v>
      </c>
      <c r="I546">
        <v>1</v>
      </c>
      <c r="J546">
        <v>231.71</v>
      </c>
      <c r="K546">
        <v>24705.674418604649</v>
      </c>
      <c r="L546" t="b">
        <v>0</v>
      </c>
      <c r="M546">
        <f>IF(fact_daily_prices[[#This Row],[company_id]] =$B545,$F545)</f>
        <v>231.84</v>
      </c>
      <c r="N546" s="3">
        <f>IFERROR(IF(fact_daily_prices[[#This Row],[Prev_close]]="","",((fact_daily_prices[[#This Row],[close]]-fact_daily_prices[[#This Row],[Prev_close]] )/ fact_daily_prices[[#This Row],[Prev_close]])),0)</f>
        <v>-5.6073153899238888E-4</v>
      </c>
      <c r="O546" s="1">
        <f>EOMONTH(fact_daily_prices[[#This Row],[date]],0)</f>
        <v>45716</v>
      </c>
      <c r="P546"/>
    </row>
    <row r="547" spans="1:16" x14ac:dyDescent="0.3">
      <c r="A547" s="1">
        <v>45699</v>
      </c>
      <c r="B547" t="s">
        <v>20</v>
      </c>
      <c r="C547">
        <v>229.21</v>
      </c>
      <c r="D547">
        <v>229.95</v>
      </c>
      <c r="E547">
        <v>228.46</v>
      </c>
      <c r="F547">
        <v>229.63</v>
      </c>
      <c r="G547">
        <v>27512</v>
      </c>
      <c r="H547">
        <v>42</v>
      </c>
      <c r="I547">
        <v>1</v>
      </c>
      <c r="J547">
        <v>229.63</v>
      </c>
      <c r="K547">
        <v>24705.674418604649</v>
      </c>
      <c r="L547" t="b">
        <v>0</v>
      </c>
      <c r="M547">
        <f>IF(fact_daily_prices[[#This Row],[company_id]] =$B546,$F546)</f>
        <v>231.71</v>
      </c>
      <c r="N547" s="3">
        <f>IFERROR(IF(fact_daily_prices[[#This Row],[Prev_close]]="","",((fact_daily_prices[[#This Row],[close]]-fact_daily_prices[[#This Row],[Prev_close]] )/ fact_daily_prices[[#This Row],[Prev_close]])),0)</f>
        <v>-8.9767381640844697E-3</v>
      </c>
      <c r="O547" s="1">
        <f>EOMONTH(fact_daily_prices[[#This Row],[date]],0)</f>
        <v>45716</v>
      </c>
      <c r="P547"/>
    </row>
    <row r="548" spans="1:16" x14ac:dyDescent="0.3">
      <c r="A548" s="1">
        <v>45700</v>
      </c>
      <c r="B548" t="s">
        <v>20</v>
      </c>
      <c r="C548">
        <v>228.63</v>
      </c>
      <c r="D548">
        <v>230.11</v>
      </c>
      <c r="E548">
        <v>227.15</v>
      </c>
      <c r="F548">
        <v>229.92</v>
      </c>
      <c r="G548">
        <v>5378</v>
      </c>
      <c r="H548">
        <v>43</v>
      </c>
      <c r="I548">
        <v>1</v>
      </c>
      <c r="J548">
        <v>229.92</v>
      </c>
      <c r="K548">
        <v>24705.674418604649</v>
      </c>
      <c r="L548" t="b">
        <v>0</v>
      </c>
      <c r="M548">
        <f>IF(fact_daily_prices[[#This Row],[company_id]] =$B547,$F547)</f>
        <v>229.63</v>
      </c>
      <c r="N548" s="3">
        <f>IFERROR(IF(fact_daily_prices[[#This Row],[Prev_close]]="","",((fact_daily_prices[[#This Row],[close]]-fact_daily_prices[[#This Row],[Prev_close]] )/ fact_daily_prices[[#This Row],[Prev_close]])),0)</f>
        <v>1.2629011888690156E-3</v>
      </c>
      <c r="O548" s="1">
        <f>EOMONTH(fact_daily_prices[[#This Row],[date]],0)</f>
        <v>45716</v>
      </c>
      <c r="P548"/>
    </row>
    <row r="549" spans="1:16" x14ac:dyDescent="0.3">
      <c r="A549" s="1">
        <v>45701</v>
      </c>
      <c r="B549" t="s">
        <v>20</v>
      </c>
      <c r="C549">
        <v>232.23</v>
      </c>
      <c r="D549">
        <v>233.2</v>
      </c>
      <c r="E549">
        <v>231.26</v>
      </c>
      <c r="F549">
        <v>232.55</v>
      </c>
      <c r="G549">
        <v>25000</v>
      </c>
      <c r="H549">
        <v>44</v>
      </c>
      <c r="I549">
        <v>1</v>
      </c>
      <c r="J549">
        <v>232.55</v>
      </c>
      <c r="K549">
        <v>24705.674418604649</v>
      </c>
      <c r="L549" t="b">
        <v>0</v>
      </c>
      <c r="M549">
        <f>IF(fact_daily_prices[[#This Row],[company_id]] =$B548,$F548)</f>
        <v>229.92</v>
      </c>
      <c r="N549" s="3">
        <f>IFERROR(IF(fact_daily_prices[[#This Row],[Prev_close]]="","",((fact_daily_prices[[#This Row],[close]]-fact_daily_prices[[#This Row],[Prev_close]] )/ fact_daily_prices[[#This Row],[Prev_close]])),0)</f>
        <v>1.1438761308281246E-2</v>
      </c>
      <c r="O549" s="1">
        <f>EOMONTH(fact_daily_prices[[#This Row],[date]],0)</f>
        <v>45716</v>
      </c>
      <c r="P549"/>
    </row>
    <row r="550" spans="1:16" x14ac:dyDescent="0.3">
      <c r="A550" s="1">
        <v>45702</v>
      </c>
      <c r="B550" t="s">
        <v>20</v>
      </c>
      <c r="C550">
        <v>229.72</v>
      </c>
      <c r="D550">
        <v>231.84</v>
      </c>
      <c r="E550">
        <v>227.59</v>
      </c>
      <c r="F550">
        <v>229.77</v>
      </c>
      <c r="G550">
        <v>30538</v>
      </c>
      <c r="H550">
        <v>45</v>
      </c>
      <c r="I550">
        <v>1</v>
      </c>
      <c r="J550">
        <v>229.77</v>
      </c>
      <c r="K550">
        <v>24705.674418604649</v>
      </c>
      <c r="L550" t="b">
        <v>0</v>
      </c>
      <c r="M550">
        <f>IF(fact_daily_prices[[#This Row],[company_id]] =$B549,$F549)</f>
        <v>232.55</v>
      </c>
      <c r="N550" s="3">
        <f>IFERROR(IF(fact_daily_prices[[#This Row],[Prev_close]]="","",((fact_daily_prices[[#This Row],[close]]-fact_daily_prices[[#This Row],[Prev_close]] )/ fact_daily_prices[[#This Row],[Prev_close]])),0)</f>
        <v>-1.1954418404644167E-2</v>
      </c>
      <c r="O550" s="1">
        <f>EOMONTH(fact_daily_prices[[#This Row],[date]],0)</f>
        <v>45716</v>
      </c>
      <c r="P550"/>
    </row>
    <row r="551" spans="1:16" x14ac:dyDescent="0.3">
      <c r="A551" s="1">
        <v>45705</v>
      </c>
      <c r="B551" t="s">
        <v>20</v>
      </c>
      <c r="C551">
        <v>228.85</v>
      </c>
      <c r="D551">
        <v>230.71</v>
      </c>
      <c r="E551">
        <v>227</v>
      </c>
      <c r="F551">
        <v>229.81</v>
      </c>
      <c r="G551">
        <v>31519</v>
      </c>
      <c r="H551">
        <v>48</v>
      </c>
      <c r="I551">
        <v>1</v>
      </c>
      <c r="J551">
        <v>229.81</v>
      </c>
      <c r="K551">
        <v>24705.674418604649</v>
      </c>
      <c r="L551" t="b">
        <v>0</v>
      </c>
      <c r="M551">
        <f>IF(fact_daily_prices[[#This Row],[company_id]] =$B550,$F550)</f>
        <v>229.77</v>
      </c>
      <c r="N551" s="3">
        <f>IFERROR(IF(fact_daily_prices[[#This Row],[Prev_close]]="","",((fact_daily_prices[[#This Row],[close]]-fact_daily_prices[[#This Row],[Prev_close]] )/ fact_daily_prices[[#This Row],[Prev_close]])),0)</f>
        <v>1.740871306088351E-4</v>
      </c>
      <c r="O551" s="1">
        <f>EOMONTH(fact_daily_prices[[#This Row],[date]],0)</f>
        <v>45716</v>
      </c>
      <c r="P551"/>
    </row>
    <row r="552" spans="1:16" x14ac:dyDescent="0.3">
      <c r="A552" s="1">
        <v>45706</v>
      </c>
      <c r="B552" t="s">
        <v>20</v>
      </c>
      <c r="C552">
        <v>233.01</v>
      </c>
      <c r="D552">
        <v>235.64</v>
      </c>
      <c r="E552">
        <v>230.39</v>
      </c>
      <c r="F552">
        <v>232.89</v>
      </c>
      <c r="G552">
        <v>44056</v>
      </c>
      <c r="H552">
        <v>49</v>
      </c>
      <c r="I552">
        <v>1</v>
      </c>
      <c r="J552">
        <v>232.89</v>
      </c>
      <c r="K552">
        <v>24705.674418604649</v>
      </c>
      <c r="L552" t="b">
        <v>0</v>
      </c>
      <c r="M552">
        <f>IF(fact_daily_prices[[#This Row],[company_id]] =$B551,$F551)</f>
        <v>229.81</v>
      </c>
      <c r="N552" s="3">
        <f>IFERROR(IF(fact_daily_prices[[#This Row],[Prev_close]]="","",((fact_daily_prices[[#This Row],[close]]-fact_daily_prices[[#This Row],[Prev_close]] )/ fact_daily_prices[[#This Row],[Prev_close]])),0)</f>
        <v>1.3402375875723354E-2</v>
      </c>
      <c r="O552" s="1">
        <f>EOMONTH(fact_daily_prices[[#This Row],[date]],0)</f>
        <v>45716</v>
      </c>
      <c r="P552"/>
    </row>
    <row r="553" spans="1:16" x14ac:dyDescent="0.3">
      <c r="A553" s="1">
        <v>45707</v>
      </c>
      <c r="B553" t="s">
        <v>20</v>
      </c>
      <c r="C553">
        <v>233.94</v>
      </c>
      <c r="D553">
        <v>234.47</v>
      </c>
      <c r="E553">
        <v>233.4</v>
      </c>
      <c r="F553">
        <v>234.43</v>
      </c>
      <c r="G553">
        <v>38418</v>
      </c>
      <c r="H553">
        <v>50</v>
      </c>
      <c r="I553">
        <v>1</v>
      </c>
      <c r="J553">
        <v>234.43</v>
      </c>
      <c r="K553">
        <v>24705.674418604649</v>
      </c>
      <c r="L553" t="b">
        <v>0</v>
      </c>
      <c r="M553">
        <f>IF(fact_daily_prices[[#This Row],[company_id]] =$B552,$F552)</f>
        <v>232.89</v>
      </c>
      <c r="N553" s="3">
        <f>IFERROR(IF(fact_daily_prices[[#This Row],[Prev_close]]="","",((fact_daily_prices[[#This Row],[close]]-fact_daily_prices[[#This Row],[Prev_close]] )/ fact_daily_prices[[#This Row],[Prev_close]])),0)</f>
        <v>6.612563871355664E-3</v>
      </c>
      <c r="O553" s="1">
        <f>EOMONTH(fact_daily_prices[[#This Row],[date]],0)</f>
        <v>45716</v>
      </c>
      <c r="P553"/>
    </row>
    <row r="554" spans="1:16" x14ac:dyDescent="0.3">
      <c r="A554" s="1">
        <v>45708</v>
      </c>
      <c r="B554" t="s">
        <v>20</v>
      </c>
      <c r="C554">
        <v>239.72</v>
      </c>
      <c r="D554">
        <v>242.41</v>
      </c>
      <c r="E554">
        <v>237.03</v>
      </c>
      <c r="F554">
        <v>238.39</v>
      </c>
      <c r="G554">
        <v>31502</v>
      </c>
      <c r="H554">
        <v>51</v>
      </c>
      <c r="I554">
        <v>1</v>
      </c>
      <c r="J554">
        <v>238.39</v>
      </c>
      <c r="K554">
        <v>24705.674418604649</v>
      </c>
      <c r="L554" t="b">
        <v>0</v>
      </c>
      <c r="M554">
        <f>IF(fact_daily_prices[[#This Row],[company_id]] =$B553,$F553)</f>
        <v>234.43</v>
      </c>
      <c r="N554" s="3">
        <f>IFERROR(IF(fact_daily_prices[[#This Row],[Prev_close]]="","",((fact_daily_prices[[#This Row],[close]]-fact_daily_prices[[#This Row],[Prev_close]] )/ fact_daily_prices[[#This Row],[Prev_close]])),0)</f>
        <v>1.6892036002218058E-2</v>
      </c>
      <c r="O554" s="1">
        <f>EOMONTH(fact_daily_prices[[#This Row],[date]],0)</f>
        <v>45716</v>
      </c>
      <c r="P554"/>
    </row>
    <row r="555" spans="1:16" x14ac:dyDescent="0.3">
      <c r="A555" s="1">
        <v>45709</v>
      </c>
      <c r="B555" t="s">
        <v>20</v>
      </c>
      <c r="C555">
        <v>237.29</v>
      </c>
      <c r="D555">
        <v>240.54</v>
      </c>
      <c r="E555">
        <v>234.04</v>
      </c>
      <c r="F555">
        <v>236.74</v>
      </c>
      <c r="G555">
        <v>13605</v>
      </c>
      <c r="H555">
        <v>52</v>
      </c>
      <c r="I555">
        <v>1</v>
      </c>
      <c r="J555">
        <v>236.74</v>
      </c>
      <c r="K555">
        <v>24705.674418604649</v>
      </c>
      <c r="L555" t="b">
        <v>0</v>
      </c>
      <c r="M555">
        <f>IF(fact_daily_prices[[#This Row],[company_id]] =$B554,$F554)</f>
        <v>238.39</v>
      </c>
      <c r="N555" s="3">
        <f>IFERROR(IF(fact_daily_prices[[#This Row],[Prev_close]]="","",((fact_daily_prices[[#This Row],[close]]-fact_daily_prices[[#This Row],[Prev_close]] )/ fact_daily_prices[[#This Row],[Prev_close]])),0)</f>
        <v>-6.9214312680900099E-3</v>
      </c>
      <c r="O555" s="1">
        <f>EOMONTH(fact_daily_prices[[#This Row],[date]],0)</f>
        <v>45716</v>
      </c>
      <c r="P555"/>
    </row>
    <row r="556" spans="1:16" x14ac:dyDescent="0.3">
      <c r="A556" s="1">
        <v>45712</v>
      </c>
      <c r="B556" t="s">
        <v>20</v>
      </c>
      <c r="C556">
        <v>232.22</v>
      </c>
      <c r="D556">
        <v>233.24</v>
      </c>
      <c r="E556">
        <v>231.2</v>
      </c>
      <c r="F556">
        <v>231.4</v>
      </c>
      <c r="G556">
        <v>23760</v>
      </c>
      <c r="H556">
        <v>55</v>
      </c>
      <c r="I556">
        <v>1</v>
      </c>
      <c r="J556">
        <v>231.4</v>
      </c>
      <c r="K556">
        <v>24705.674418604649</v>
      </c>
      <c r="L556" t="b">
        <v>0</v>
      </c>
      <c r="M556">
        <f>IF(fact_daily_prices[[#This Row],[company_id]] =$B555,$F555)</f>
        <v>236.74</v>
      </c>
      <c r="N556" s="3">
        <f>IFERROR(IF(fact_daily_prices[[#This Row],[Prev_close]]="","",((fact_daily_prices[[#This Row],[close]]-fact_daily_prices[[#This Row],[Prev_close]] )/ fact_daily_prices[[#This Row],[Prev_close]])),0)</f>
        <v>-2.2556390977443622E-2</v>
      </c>
      <c r="O556" s="1">
        <f>EOMONTH(fact_daily_prices[[#This Row],[date]],0)</f>
        <v>45716</v>
      </c>
      <c r="P556"/>
    </row>
    <row r="557" spans="1:16" x14ac:dyDescent="0.3">
      <c r="A557" s="1">
        <v>45713</v>
      </c>
      <c r="B557" t="s">
        <v>20</v>
      </c>
      <c r="C557">
        <v>232.76</v>
      </c>
      <c r="D557">
        <v>233.88</v>
      </c>
      <c r="E557">
        <v>231.64</v>
      </c>
      <c r="F557">
        <v>232.04</v>
      </c>
      <c r="G557">
        <v>5648</v>
      </c>
      <c r="H557">
        <v>56</v>
      </c>
      <c r="I557">
        <v>1</v>
      </c>
      <c r="J557">
        <v>232.04</v>
      </c>
      <c r="K557">
        <v>24705.674418604649</v>
      </c>
      <c r="L557" t="b">
        <v>0</v>
      </c>
      <c r="M557">
        <f>IF(fact_daily_prices[[#This Row],[company_id]] =$B556,$F556)</f>
        <v>231.4</v>
      </c>
      <c r="N557" s="3">
        <f>IFERROR(IF(fact_daily_prices[[#This Row],[Prev_close]]="","",((fact_daily_prices[[#This Row],[close]]-fact_daily_prices[[#This Row],[Prev_close]] )/ fact_daily_prices[[#This Row],[Prev_close]])),0)</f>
        <v>2.7657735522903472E-3</v>
      </c>
      <c r="O557" s="1">
        <f>EOMONTH(fact_daily_prices[[#This Row],[date]],0)</f>
        <v>45716</v>
      </c>
      <c r="P557"/>
    </row>
    <row r="558" spans="1:16" x14ac:dyDescent="0.3">
      <c r="A558" s="1">
        <v>45714</v>
      </c>
      <c r="B558" t="s">
        <v>20</v>
      </c>
      <c r="C558">
        <v>233.83</v>
      </c>
      <c r="D558">
        <v>236.98</v>
      </c>
      <c r="E558">
        <v>230.68</v>
      </c>
      <c r="F558">
        <v>233.16</v>
      </c>
      <c r="G558">
        <v>45602</v>
      </c>
      <c r="H558">
        <v>57</v>
      </c>
      <c r="I558">
        <v>1</v>
      </c>
      <c r="J558">
        <v>233.16</v>
      </c>
      <c r="K558">
        <v>24705.674418604649</v>
      </c>
      <c r="L558" t="b">
        <v>0</v>
      </c>
      <c r="M558">
        <f>IF(fact_daily_prices[[#This Row],[company_id]] =$B557,$F557)</f>
        <v>232.04</v>
      </c>
      <c r="N558" s="3">
        <f>IFERROR(IF(fact_daily_prices[[#This Row],[Prev_close]]="","",((fact_daily_prices[[#This Row],[close]]-fact_daily_prices[[#This Row],[Prev_close]] )/ fact_daily_prices[[#This Row],[Prev_close]])),0)</f>
        <v>4.8267540079296872E-3</v>
      </c>
      <c r="O558" s="1">
        <f>EOMONTH(fact_daily_prices[[#This Row],[date]],0)</f>
        <v>45716</v>
      </c>
      <c r="P558"/>
    </row>
    <row r="559" spans="1:16" x14ac:dyDescent="0.3">
      <c r="A559" s="1">
        <v>45715</v>
      </c>
      <c r="B559" t="s">
        <v>20</v>
      </c>
      <c r="C559">
        <v>236.4</v>
      </c>
      <c r="D559">
        <v>239.68</v>
      </c>
      <c r="E559">
        <v>233.12</v>
      </c>
      <c r="F559">
        <v>237.27</v>
      </c>
      <c r="G559">
        <v>5492</v>
      </c>
      <c r="H559">
        <v>58</v>
      </c>
      <c r="I559">
        <v>1</v>
      </c>
      <c r="J559">
        <v>237.27</v>
      </c>
      <c r="K559">
        <v>24705.674418604649</v>
      </c>
      <c r="L559" t="b">
        <v>0</v>
      </c>
      <c r="M559">
        <f>IF(fact_daily_prices[[#This Row],[company_id]] =$B558,$F558)</f>
        <v>233.16</v>
      </c>
      <c r="N559" s="3">
        <f>IFERROR(IF(fact_daily_prices[[#This Row],[Prev_close]]="","",((fact_daily_prices[[#This Row],[close]]-fact_daily_prices[[#This Row],[Prev_close]] )/ fact_daily_prices[[#This Row],[Prev_close]])),0)</f>
        <v>1.7627380339680965E-2</v>
      </c>
      <c r="O559" s="1">
        <f>EOMONTH(fact_daily_prices[[#This Row],[date]],0)</f>
        <v>45716</v>
      </c>
      <c r="P559"/>
    </row>
    <row r="560" spans="1:16" x14ac:dyDescent="0.3">
      <c r="A560" s="1">
        <v>45716</v>
      </c>
      <c r="B560" t="s">
        <v>20</v>
      </c>
      <c r="C560">
        <v>242.43</v>
      </c>
      <c r="D560">
        <v>244.16</v>
      </c>
      <c r="E560">
        <v>240.69</v>
      </c>
      <c r="F560">
        <v>240.91</v>
      </c>
      <c r="G560">
        <v>22386</v>
      </c>
      <c r="H560">
        <v>59</v>
      </c>
      <c r="I560">
        <v>1</v>
      </c>
      <c r="J560">
        <v>240.91</v>
      </c>
      <c r="K560">
        <v>24705.674418604649</v>
      </c>
      <c r="L560" t="b">
        <v>0</v>
      </c>
      <c r="M560">
        <f>IF(fact_daily_prices[[#This Row],[company_id]] =$B559,$F559)</f>
        <v>237.27</v>
      </c>
      <c r="N560" s="3">
        <f>IFERROR(IF(fact_daily_prices[[#This Row],[Prev_close]]="","",((fact_daily_prices[[#This Row],[close]]-fact_daily_prices[[#This Row],[Prev_close]] )/ fact_daily_prices[[#This Row],[Prev_close]])),0)</f>
        <v>1.5341172503898454E-2</v>
      </c>
      <c r="O560" s="1">
        <f>EOMONTH(fact_daily_prices[[#This Row],[date]],0)</f>
        <v>45716</v>
      </c>
      <c r="P560"/>
    </row>
    <row r="561" spans="1:16" x14ac:dyDescent="0.3">
      <c r="A561" s="1">
        <v>45719</v>
      </c>
      <c r="B561" t="s">
        <v>20</v>
      </c>
      <c r="C561">
        <v>242.25</v>
      </c>
      <c r="D561">
        <v>243.24</v>
      </c>
      <c r="E561">
        <v>241.27</v>
      </c>
      <c r="F561">
        <v>242.6</v>
      </c>
      <c r="G561">
        <v>45199</v>
      </c>
      <c r="H561">
        <v>62</v>
      </c>
      <c r="I561">
        <v>1</v>
      </c>
      <c r="J561">
        <v>242.6</v>
      </c>
      <c r="K561">
        <v>24705.674418604649</v>
      </c>
      <c r="L561" t="b">
        <v>0</v>
      </c>
      <c r="M561">
        <f>IF(fact_daily_prices[[#This Row],[company_id]] =$B560,$F560)</f>
        <v>240.91</v>
      </c>
      <c r="N561" s="3">
        <f>IFERROR(IF(fact_daily_prices[[#This Row],[Prev_close]]="","",((fact_daily_prices[[#This Row],[close]]-fact_daily_prices[[#This Row],[Prev_close]] )/ fact_daily_prices[[#This Row],[Prev_close]])),0)</f>
        <v>7.0150678676684144E-3</v>
      </c>
      <c r="O561" s="1">
        <f>EOMONTH(fact_daily_prices[[#This Row],[date]],0)</f>
        <v>45747</v>
      </c>
      <c r="P561"/>
    </row>
    <row r="562" spans="1:16" x14ac:dyDescent="0.3">
      <c r="A562" s="1">
        <v>45720</v>
      </c>
      <c r="B562" t="s">
        <v>20</v>
      </c>
      <c r="C562">
        <v>245.03</v>
      </c>
      <c r="D562">
        <v>247.07</v>
      </c>
      <c r="E562">
        <v>242.99</v>
      </c>
      <c r="F562">
        <v>245.01</v>
      </c>
      <c r="G562">
        <v>13743</v>
      </c>
      <c r="H562">
        <v>63</v>
      </c>
      <c r="I562">
        <v>1</v>
      </c>
      <c r="J562">
        <v>245.01</v>
      </c>
      <c r="K562">
        <v>24705.674418604649</v>
      </c>
      <c r="L562" t="b">
        <v>0</v>
      </c>
      <c r="M562">
        <f>IF(fact_daily_prices[[#This Row],[company_id]] =$B561,$F561)</f>
        <v>242.6</v>
      </c>
      <c r="N562" s="3">
        <f>IFERROR(IF(fact_daily_prices[[#This Row],[Prev_close]]="","",((fact_daily_prices[[#This Row],[close]]-fact_daily_prices[[#This Row],[Prev_close]] )/ fact_daily_prices[[#This Row],[Prev_close]])),0)</f>
        <v>9.9340478153338695E-3</v>
      </c>
      <c r="O562" s="1">
        <f>EOMONTH(fact_daily_prices[[#This Row],[date]],0)</f>
        <v>45747</v>
      </c>
      <c r="P562"/>
    </row>
    <row r="563" spans="1:16" x14ac:dyDescent="0.3">
      <c r="A563" s="1">
        <v>45721</v>
      </c>
      <c r="B563" t="s">
        <v>20</v>
      </c>
      <c r="C563">
        <v>245.48</v>
      </c>
      <c r="D563">
        <v>247.76</v>
      </c>
      <c r="E563">
        <v>243.21</v>
      </c>
      <c r="F563">
        <v>244.47</v>
      </c>
      <c r="G563">
        <v>7588</v>
      </c>
      <c r="H563">
        <v>64</v>
      </c>
      <c r="I563">
        <v>1</v>
      </c>
      <c r="J563">
        <v>244.47</v>
      </c>
      <c r="K563">
        <v>24705.674418604649</v>
      </c>
      <c r="L563" t="b">
        <v>0</v>
      </c>
      <c r="M563">
        <f>IF(fact_daily_prices[[#This Row],[company_id]] =$B562,$F562)</f>
        <v>245.01</v>
      </c>
      <c r="N563" s="3">
        <f>IFERROR(IF(fact_daily_prices[[#This Row],[Prev_close]]="","",((fact_daily_prices[[#This Row],[close]]-fact_daily_prices[[#This Row],[Prev_close]] )/ fact_daily_prices[[#This Row],[Prev_close]])),0)</f>
        <v>-2.2039916738092E-3</v>
      </c>
      <c r="O563" s="1">
        <f>EOMONTH(fact_daily_prices[[#This Row],[date]],0)</f>
        <v>45747</v>
      </c>
      <c r="P563"/>
    </row>
    <row r="564" spans="1:16" x14ac:dyDescent="0.3">
      <c r="A564" s="1">
        <v>45722</v>
      </c>
      <c r="B564" t="s">
        <v>20</v>
      </c>
      <c r="C564">
        <v>239.57</v>
      </c>
      <c r="D564">
        <v>242.3</v>
      </c>
      <c r="E564">
        <v>236.84</v>
      </c>
      <c r="F564">
        <v>240.81</v>
      </c>
      <c r="G564">
        <v>34755</v>
      </c>
      <c r="H564">
        <v>65</v>
      </c>
      <c r="I564">
        <v>1</v>
      </c>
      <c r="J564">
        <v>240.81</v>
      </c>
      <c r="K564">
        <v>24705.674418604649</v>
      </c>
      <c r="L564" t="b">
        <v>0</v>
      </c>
      <c r="M564">
        <f>IF(fact_daily_prices[[#This Row],[company_id]] =$B563,$F563)</f>
        <v>244.47</v>
      </c>
      <c r="N564" s="3">
        <f>IFERROR(IF(fact_daily_prices[[#This Row],[Prev_close]]="","",((fact_daily_prices[[#This Row],[close]]-fact_daily_prices[[#This Row],[Prev_close]] )/ fact_daily_prices[[#This Row],[Prev_close]])),0)</f>
        <v>-1.4971162105779836E-2</v>
      </c>
      <c r="O564" s="1">
        <f>EOMONTH(fact_daily_prices[[#This Row],[date]],0)</f>
        <v>45747</v>
      </c>
      <c r="P564"/>
    </row>
    <row r="565" spans="1:16" x14ac:dyDescent="0.3">
      <c r="A565" s="1">
        <v>45723</v>
      </c>
      <c r="B565" t="s">
        <v>20</v>
      </c>
      <c r="C565">
        <v>243.2</v>
      </c>
      <c r="D565">
        <v>245.18</v>
      </c>
      <c r="E565">
        <v>241.21</v>
      </c>
      <c r="F565">
        <v>241.22</v>
      </c>
      <c r="G565">
        <v>14146</v>
      </c>
      <c r="H565">
        <v>66</v>
      </c>
      <c r="I565">
        <v>1</v>
      </c>
      <c r="J565">
        <v>241.22</v>
      </c>
      <c r="K565">
        <v>24705.674418604649</v>
      </c>
      <c r="L565" t="b">
        <v>0</v>
      </c>
      <c r="M565">
        <f>IF(fact_daily_prices[[#This Row],[company_id]] =$B564,$F564)</f>
        <v>240.81</v>
      </c>
      <c r="N565" s="3">
        <f>IFERROR(IF(fact_daily_prices[[#This Row],[Prev_close]]="","",((fact_daily_prices[[#This Row],[close]]-fact_daily_prices[[#This Row],[Prev_close]] )/ fact_daily_prices[[#This Row],[Prev_close]])),0)</f>
        <v>1.7025871018645263E-3</v>
      </c>
      <c r="O565" s="1">
        <f>EOMONTH(fact_daily_prices[[#This Row],[date]],0)</f>
        <v>45747</v>
      </c>
      <c r="P565"/>
    </row>
    <row r="566" spans="1:16" x14ac:dyDescent="0.3">
      <c r="A566" s="1">
        <v>45726</v>
      </c>
      <c r="B566" t="s">
        <v>20</v>
      </c>
      <c r="C566">
        <v>242.54</v>
      </c>
      <c r="D566">
        <v>244.29</v>
      </c>
      <c r="E566">
        <v>240.78</v>
      </c>
      <c r="F566">
        <v>244.28</v>
      </c>
      <c r="G566">
        <v>1726</v>
      </c>
      <c r="H566">
        <v>69</v>
      </c>
      <c r="I566">
        <v>1</v>
      </c>
      <c r="J566">
        <v>244.28</v>
      </c>
      <c r="K566">
        <v>24705.674418604649</v>
      </c>
      <c r="L566" t="b">
        <v>1</v>
      </c>
      <c r="M566">
        <f>IF(fact_daily_prices[[#This Row],[company_id]] =$B565,$F565)</f>
        <v>241.22</v>
      </c>
      <c r="N566" s="3">
        <f>IFERROR(IF(fact_daily_prices[[#This Row],[Prev_close]]="","",((fact_daily_prices[[#This Row],[close]]-fact_daily_prices[[#This Row],[Prev_close]] )/ fact_daily_prices[[#This Row],[Prev_close]])),0)</f>
        <v>1.2685515297239044E-2</v>
      </c>
      <c r="O566" s="1">
        <f>EOMONTH(fact_daily_prices[[#This Row],[date]],0)</f>
        <v>45747</v>
      </c>
      <c r="P566"/>
    </row>
    <row r="567" spans="1:16" x14ac:dyDescent="0.3">
      <c r="A567" s="1">
        <v>45727</v>
      </c>
      <c r="B567" t="s">
        <v>20</v>
      </c>
      <c r="C567">
        <v>244.32</v>
      </c>
      <c r="D567">
        <v>246.57</v>
      </c>
      <c r="E567">
        <v>242.08</v>
      </c>
      <c r="F567">
        <v>246.37</v>
      </c>
      <c r="G567">
        <v>47737</v>
      </c>
      <c r="H567">
        <v>70</v>
      </c>
      <c r="I567">
        <v>1</v>
      </c>
      <c r="J567">
        <v>246.37</v>
      </c>
      <c r="K567">
        <v>24705.674418604649</v>
      </c>
      <c r="L567" t="b">
        <v>0</v>
      </c>
      <c r="M567">
        <f>IF(fact_daily_prices[[#This Row],[company_id]] =$B566,$F566)</f>
        <v>244.28</v>
      </c>
      <c r="N567" s="3">
        <f>IFERROR(IF(fact_daily_prices[[#This Row],[Prev_close]]="","",((fact_daily_prices[[#This Row],[close]]-fact_daily_prices[[#This Row],[Prev_close]] )/ fact_daily_prices[[#This Row],[Prev_close]])),0)</f>
        <v>8.5557556901915965E-3</v>
      </c>
      <c r="O567" s="1">
        <f>EOMONTH(fact_daily_prices[[#This Row],[date]],0)</f>
        <v>45747</v>
      </c>
      <c r="P567"/>
    </row>
    <row r="568" spans="1:16" x14ac:dyDescent="0.3">
      <c r="A568" s="1">
        <v>45728</v>
      </c>
      <c r="B568" t="s">
        <v>20</v>
      </c>
      <c r="C568">
        <v>248.36</v>
      </c>
      <c r="D568">
        <v>249.6</v>
      </c>
      <c r="E568">
        <v>247.12</v>
      </c>
      <c r="F568">
        <v>249.03</v>
      </c>
      <c r="G568">
        <v>25995</v>
      </c>
      <c r="H568">
        <v>71</v>
      </c>
      <c r="I568">
        <v>1</v>
      </c>
      <c r="J568">
        <v>249.03</v>
      </c>
      <c r="K568">
        <v>24705.674418604649</v>
      </c>
      <c r="L568" t="b">
        <v>0</v>
      </c>
      <c r="M568">
        <f>IF(fact_daily_prices[[#This Row],[company_id]] =$B567,$F567)</f>
        <v>246.37</v>
      </c>
      <c r="N568" s="3">
        <f>IFERROR(IF(fact_daily_prices[[#This Row],[Prev_close]]="","",((fact_daily_prices[[#This Row],[close]]-fact_daily_prices[[#This Row],[Prev_close]] )/ fact_daily_prices[[#This Row],[Prev_close]])),0)</f>
        <v>1.0796769087145337E-2</v>
      </c>
      <c r="O568" s="1">
        <f>EOMONTH(fact_daily_prices[[#This Row],[date]],0)</f>
        <v>45747</v>
      </c>
      <c r="P568"/>
    </row>
    <row r="569" spans="1:16" x14ac:dyDescent="0.3">
      <c r="A569" s="1">
        <v>45729</v>
      </c>
      <c r="B569" t="s">
        <v>20</v>
      </c>
      <c r="C569">
        <v>248.37</v>
      </c>
      <c r="D569">
        <v>249.58</v>
      </c>
      <c r="E569">
        <v>247.15</v>
      </c>
      <c r="F569">
        <v>247.75</v>
      </c>
      <c r="G569">
        <v>11651</v>
      </c>
      <c r="H569">
        <v>72</v>
      </c>
      <c r="I569">
        <v>1</v>
      </c>
      <c r="J569">
        <v>247.75</v>
      </c>
      <c r="K569">
        <v>24705.674418604649</v>
      </c>
      <c r="L569" t="b">
        <v>0</v>
      </c>
      <c r="M569">
        <f>IF(fact_daily_prices[[#This Row],[company_id]] =$B568,$F568)</f>
        <v>249.03</v>
      </c>
      <c r="N569" s="3">
        <f>IFERROR(IF(fact_daily_prices[[#This Row],[Prev_close]]="","",((fact_daily_prices[[#This Row],[close]]-fact_daily_prices[[#This Row],[Prev_close]] )/ fact_daily_prices[[#This Row],[Prev_close]])),0)</f>
        <v>-5.1399429787575843E-3</v>
      </c>
      <c r="O569" s="1">
        <f>EOMONTH(fact_daily_prices[[#This Row],[date]],0)</f>
        <v>45747</v>
      </c>
      <c r="P569"/>
    </row>
    <row r="570" spans="1:16" x14ac:dyDescent="0.3">
      <c r="A570" s="1">
        <v>45730</v>
      </c>
      <c r="B570" t="s">
        <v>20</v>
      </c>
      <c r="C570">
        <v>246.12</v>
      </c>
      <c r="D570">
        <v>249.7</v>
      </c>
      <c r="E570">
        <v>242.54</v>
      </c>
      <c r="F570">
        <v>246.98</v>
      </c>
      <c r="G570">
        <v>17715</v>
      </c>
      <c r="H570">
        <v>73</v>
      </c>
      <c r="I570">
        <v>1</v>
      </c>
      <c r="J570">
        <v>246.98</v>
      </c>
      <c r="K570">
        <v>24705.674418604649</v>
      </c>
      <c r="L570" t="b">
        <v>0</v>
      </c>
      <c r="M570">
        <f>IF(fact_daily_prices[[#This Row],[company_id]] =$B569,$F569)</f>
        <v>247.75</v>
      </c>
      <c r="N570" s="3">
        <f>IFERROR(IF(fact_daily_prices[[#This Row],[Prev_close]]="","",((fact_daily_prices[[#This Row],[close]]-fact_daily_prices[[#This Row],[Prev_close]] )/ fact_daily_prices[[#This Row],[Prev_close]])),0)</f>
        <v>-3.1079717457114437E-3</v>
      </c>
      <c r="O570" s="1">
        <f>EOMONTH(fact_daily_prices[[#This Row],[date]],0)</f>
        <v>45747</v>
      </c>
      <c r="P570"/>
    </row>
    <row r="571" spans="1:16" x14ac:dyDescent="0.3">
      <c r="A571" s="1">
        <v>45733</v>
      </c>
      <c r="B571" t="s">
        <v>20</v>
      </c>
      <c r="C571">
        <v>247.87</v>
      </c>
      <c r="D571">
        <v>248.95</v>
      </c>
      <c r="E571">
        <v>246.79</v>
      </c>
      <c r="F571">
        <v>248.55</v>
      </c>
      <c r="G571">
        <v>6889</v>
      </c>
      <c r="H571">
        <v>76</v>
      </c>
      <c r="I571">
        <v>1</v>
      </c>
      <c r="J571">
        <v>248.55</v>
      </c>
      <c r="K571">
        <v>24705.674418604649</v>
      </c>
      <c r="L571" t="b">
        <v>0</v>
      </c>
      <c r="M571">
        <f>IF(fact_daily_prices[[#This Row],[company_id]] =$B570,$F570)</f>
        <v>246.98</v>
      </c>
      <c r="N571" s="3">
        <f>IFERROR(IF(fact_daily_prices[[#This Row],[Prev_close]]="","",((fact_daily_prices[[#This Row],[close]]-fact_daily_prices[[#This Row],[Prev_close]] )/ fact_daily_prices[[#This Row],[Prev_close]])),0)</f>
        <v>6.3567900234837707E-3</v>
      </c>
      <c r="O571" s="1">
        <f>EOMONTH(fact_daily_prices[[#This Row],[date]],0)</f>
        <v>45747</v>
      </c>
      <c r="P571"/>
    </row>
    <row r="572" spans="1:16" x14ac:dyDescent="0.3">
      <c r="A572" s="1">
        <v>45734</v>
      </c>
      <c r="B572" t="s">
        <v>20</v>
      </c>
      <c r="C572">
        <v>246.88</v>
      </c>
      <c r="D572">
        <v>250.21</v>
      </c>
      <c r="E572">
        <v>243.55</v>
      </c>
      <c r="F572">
        <v>246.9</v>
      </c>
      <c r="G572">
        <v>35610</v>
      </c>
      <c r="H572">
        <v>77</v>
      </c>
      <c r="I572">
        <v>1</v>
      </c>
      <c r="J572">
        <v>246.9</v>
      </c>
      <c r="K572">
        <v>24705.674418604649</v>
      </c>
      <c r="L572" t="b">
        <v>0</v>
      </c>
      <c r="M572">
        <f>IF(fact_daily_prices[[#This Row],[company_id]] =$B571,$F571)</f>
        <v>248.55</v>
      </c>
      <c r="N572" s="3">
        <f>IFERROR(IF(fact_daily_prices[[#This Row],[Prev_close]]="","",((fact_daily_prices[[#This Row],[close]]-fact_daily_prices[[#This Row],[Prev_close]] )/ fact_daily_prices[[#This Row],[Prev_close]])),0)</f>
        <v>-6.638503319251682E-3</v>
      </c>
      <c r="O572" s="1">
        <f>EOMONTH(fact_daily_prices[[#This Row],[date]],0)</f>
        <v>45747</v>
      </c>
      <c r="P572"/>
    </row>
    <row r="573" spans="1:16" x14ac:dyDescent="0.3">
      <c r="A573" s="1">
        <v>45735</v>
      </c>
      <c r="B573" t="s">
        <v>20</v>
      </c>
      <c r="C573">
        <v>246.8</v>
      </c>
      <c r="D573">
        <v>248.28</v>
      </c>
      <c r="E573">
        <v>245.31</v>
      </c>
      <c r="F573">
        <v>245.36</v>
      </c>
      <c r="G573">
        <v>13497</v>
      </c>
      <c r="H573">
        <v>78</v>
      </c>
      <c r="I573">
        <v>1</v>
      </c>
      <c r="J573">
        <v>245.36</v>
      </c>
      <c r="K573">
        <v>24705.674418604649</v>
      </c>
      <c r="L573" t="b">
        <v>0</v>
      </c>
      <c r="M573">
        <f>IF(fact_daily_prices[[#This Row],[company_id]] =$B572,$F572)</f>
        <v>246.9</v>
      </c>
      <c r="N573" s="3">
        <f>IFERROR(IF(fact_daily_prices[[#This Row],[Prev_close]]="","",((fact_daily_prices[[#This Row],[close]]-fact_daily_prices[[#This Row],[Prev_close]] )/ fact_daily_prices[[#This Row],[Prev_close]])),0)</f>
        <v>-6.2373430538679303E-3</v>
      </c>
      <c r="O573" s="1">
        <f>EOMONTH(fact_daily_prices[[#This Row],[date]],0)</f>
        <v>45747</v>
      </c>
      <c r="P573"/>
    </row>
    <row r="574" spans="1:16" x14ac:dyDescent="0.3">
      <c r="A574" s="1">
        <v>45736</v>
      </c>
      <c r="B574" t="s">
        <v>20</v>
      </c>
      <c r="C574">
        <v>246.4</v>
      </c>
      <c r="D574">
        <v>247.03</v>
      </c>
      <c r="E574">
        <v>245.78</v>
      </c>
      <c r="F574">
        <v>246.35</v>
      </c>
      <c r="G574">
        <v>41486</v>
      </c>
      <c r="H574">
        <v>79</v>
      </c>
      <c r="I574">
        <v>1</v>
      </c>
      <c r="J574">
        <v>246.35</v>
      </c>
      <c r="K574">
        <v>24705.674418604649</v>
      </c>
      <c r="L574" t="b">
        <v>0</v>
      </c>
      <c r="M574">
        <f>IF(fact_daily_prices[[#This Row],[company_id]] =$B573,$F573)</f>
        <v>245.36</v>
      </c>
      <c r="N574" s="3">
        <f>IFERROR(IF(fact_daily_prices[[#This Row],[Prev_close]]="","",((fact_daily_prices[[#This Row],[close]]-fact_daily_prices[[#This Row],[Prev_close]] )/ fact_daily_prices[[#This Row],[Prev_close]])),0)</f>
        <v>4.034887512226853E-3</v>
      </c>
      <c r="O574" s="1">
        <f>EOMONTH(fact_daily_prices[[#This Row],[date]],0)</f>
        <v>45747</v>
      </c>
      <c r="P574"/>
    </row>
    <row r="575" spans="1:16" x14ac:dyDescent="0.3">
      <c r="A575" s="1">
        <v>45737</v>
      </c>
      <c r="B575" t="s">
        <v>20</v>
      </c>
      <c r="C575">
        <v>249.15</v>
      </c>
      <c r="D575">
        <v>253.12</v>
      </c>
      <c r="E575">
        <v>245.18</v>
      </c>
      <c r="F575">
        <v>248.78</v>
      </c>
      <c r="G575">
        <v>12777</v>
      </c>
      <c r="H575">
        <v>80</v>
      </c>
      <c r="I575">
        <v>1</v>
      </c>
      <c r="J575">
        <v>248.78</v>
      </c>
      <c r="K575">
        <v>24705.674418604649</v>
      </c>
      <c r="L575" t="b">
        <v>0</v>
      </c>
      <c r="M575">
        <f>IF(fact_daily_prices[[#This Row],[company_id]] =$B574,$F574)</f>
        <v>246.35</v>
      </c>
      <c r="N575" s="3">
        <f>IFERROR(IF(fact_daily_prices[[#This Row],[Prev_close]]="","",((fact_daily_prices[[#This Row],[close]]-fact_daily_prices[[#This Row],[Prev_close]] )/ fact_daily_prices[[#This Row],[Prev_close]])),0)</f>
        <v>9.86401461335501E-3</v>
      </c>
      <c r="O575" s="1">
        <f>EOMONTH(fact_daily_prices[[#This Row],[date]],0)</f>
        <v>45747</v>
      </c>
      <c r="P575"/>
    </row>
    <row r="576" spans="1:16" x14ac:dyDescent="0.3">
      <c r="A576" s="1">
        <v>45740</v>
      </c>
      <c r="B576" t="s">
        <v>20</v>
      </c>
      <c r="C576">
        <v>247.47</v>
      </c>
      <c r="D576">
        <v>250.84</v>
      </c>
      <c r="E576">
        <v>244.1</v>
      </c>
      <c r="F576">
        <v>248.21</v>
      </c>
      <c r="G576">
        <v>28997</v>
      </c>
      <c r="H576">
        <v>83</v>
      </c>
      <c r="I576">
        <v>1</v>
      </c>
      <c r="J576">
        <v>248.21</v>
      </c>
      <c r="K576">
        <v>24705.674418604649</v>
      </c>
      <c r="L576" t="b">
        <v>0</v>
      </c>
      <c r="M576">
        <f>IF(fact_daily_prices[[#This Row],[company_id]] =$B575,$F575)</f>
        <v>248.78</v>
      </c>
      <c r="N576" s="3">
        <f>IFERROR(IF(fact_daily_prices[[#This Row],[Prev_close]]="","",((fact_daily_prices[[#This Row],[close]]-fact_daily_prices[[#This Row],[Prev_close]] )/ fact_daily_prices[[#This Row],[Prev_close]])),0)</f>
        <v>-2.2911809630999E-3</v>
      </c>
      <c r="O576" s="1">
        <f>EOMONTH(fact_daily_prices[[#This Row],[date]],0)</f>
        <v>45747</v>
      </c>
      <c r="P576"/>
    </row>
    <row r="577" spans="1:16" x14ac:dyDescent="0.3">
      <c r="A577" s="1">
        <v>45741</v>
      </c>
      <c r="B577" t="s">
        <v>20</v>
      </c>
      <c r="C577">
        <v>244.98</v>
      </c>
      <c r="D577">
        <v>245.36</v>
      </c>
      <c r="E577">
        <v>244.6</v>
      </c>
      <c r="F577">
        <v>244.66</v>
      </c>
      <c r="G577">
        <v>29669</v>
      </c>
      <c r="H577">
        <v>84</v>
      </c>
      <c r="I577">
        <v>1</v>
      </c>
      <c r="J577">
        <v>244.66</v>
      </c>
      <c r="K577">
        <v>24705.674418604649</v>
      </c>
      <c r="L577" t="b">
        <v>0</v>
      </c>
      <c r="M577">
        <f>IF(fact_daily_prices[[#This Row],[company_id]] =$B576,$F576)</f>
        <v>248.21</v>
      </c>
      <c r="N577" s="3">
        <f>IFERROR(IF(fact_daily_prices[[#This Row],[Prev_close]]="","",((fact_daily_prices[[#This Row],[close]]-fact_daily_prices[[#This Row],[Prev_close]] )/ fact_daily_prices[[#This Row],[Prev_close]])),0)</f>
        <v>-1.4302405221385163E-2</v>
      </c>
      <c r="O577" s="1">
        <f>EOMONTH(fact_daily_prices[[#This Row],[date]],0)</f>
        <v>45747</v>
      </c>
      <c r="P577"/>
    </row>
    <row r="578" spans="1:16" x14ac:dyDescent="0.3">
      <c r="A578" s="1">
        <v>45742</v>
      </c>
      <c r="B578" t="s">
        <v>20</v>
      </c>
      <c r="C578">
        <v>242.66</v>
      </c>
      <c r="D578">
        <v>245.04</v>
      </c>
      <c r="E578">
        <v>240.28</v>
      </c>
      <c r="F578">
        <v>242.46</v>
      </c>
      <c r="G578">
        <v>49438</v>
      </c>
      <c r="H578">
        <v>85</v>
      </c>
      <c r="I578">
        <v>1</v>
      </c>
      <c r="J578">
        <v>242.46</v>
      </c>
      <c r="K578">
        <v>24705.674418604649</v>
      </c>
      <c r="L578" t="b">
        <v>0</v>
      </c>
      <c r="M578">
        <f>IF(fact_daily_prices[[#This Row],[company_id]] =$B577,$F577)</f>
        <v>244.66</v>
      </c>
      <c r="N578" s="3">
        <f>IFERROR(IF(fact_daily_prices[[#This Row],[Prev_close]]="","",((fact_daily_prices[[#This Row],[close]]-fact_daily_prices[[#This Row],[Prev_close]] )/ fact_daily_prices[[#This Row],[Prev_close]])),0)</f>
        <v>-8.9920706286274361E-3</v>
      </c>
      <c r="O578" s="1">
        <f>EOMONTH(fact_daily_prices[[#This Row],[date]],0)</f>
        <v>45747</v>
      </c>
      <c r="P578"/>
    </row>
    <row r="579" spans="1:16" x14ac:dyDescent="0.3">
      <c r="A579" s="1">
        <v>45743</v>
      </c>
      <c r="B579" t="s">
        <v>20</v>
      </c>
      <c r="C579">
        <v>244.44</v>
      </c>
      <c r="D579">
        <v>245.95</v>
      </c>
      <c r="E579">
        <v>242.93</v>
      </c>
      <c r="F579">
        <v>243.14</v>
      </c>
      <c r="G579">
        <v>10428</v>
      </c>
      <c r="H579">
        <v>86</v>
      </c>
      <c r="I579">
        <v>1</v>
      </c>
      <c r="J579">
        <v>243.14</v>
      </c>
      <c r="K579">
        <v>24705.674418604649</v>
      </c>
      <c r="L579" t="b">
        <v>0</v>
      </c>
      <c r="M579">
        <f>IF(fact_daily_prices[[#This Row],[company_id]] =$B578,$F578)</f>
        <v>242.46</v>
      </c>
      <c r="N579" s="3">
        <f>IFERROR(IF(fact_daily_prices[[#This Row],[Prev_close]]="","",((fact_daily_prices[[#This Row],[close]]-fact_daily_prices[[#This Row],[Prev_close]] )/ fact_daily_prices[[#This Row],[Prev_close]])),0)</f>
        <v>2.8045863235171922E-3</v>
      </c>
      <c r="O579" s="1">
        <f>EOMONTH(fact_daily_prices[[#This Row],[date]],0)</f>
        <v>45747</v>
      </c>
      <c r="P579"/>
    </row>
    <row r="580" spans="1:16" x14ac:dyDescent="0.3">
      <c r="A580" s="1">
        <v>45744</v>
      </c>
      <c r="B580" t="s">
        <v>20</v>
      </c>
      <c r="C580">
        <v>245.23</v>
      </c>
      <c r="D580">
        <v>247.73</v>
      </c>
      <c r="E580">
        <v>242.73</v>
      </c>
      <c r="F580">
        <v>243.79</v>
      </c>
      <c r="G580">
        <v>40832</v>
      </c>
      <c r="H580">
        <v>87</v>
      </c>
      <c r="I580">
        <v>1</v>
      </c>
      <c r="J580">
        <v>243.79</v>
      </c>
      <c r="K580">
        <v>24705.674418604649</v>
      </c>
      <c r="L580" t="b">
        <v>0</v>
      </c>
      <c r="M580">
        <f>IF(fact_daily_prices[[#This Row],[company_id]] =$B579,$F579)</f>
        <v>243.14</v>
      </c>
      <c r="N580" s="3">
        <f>IFERROR(IF(fact_daily_prices[[#This Row],[Prev_close]]="","",((fact_daily_prices[[#This Row],[close]]-fact_daily_prices[[#This Row],[Prev_close]] )/ fact_daily_prices[[#This Row],[Prev_close]])),0)</f>
        <v>2.6733569137122881E-3</v>
      </c>
      <c r="O580" s="1">
        <f>EOMONTH(fact_daily_prices[[#This Row],[date]],0)</f>
        <v>45747</v>
      </c>
      <c r="P580"/>
    </row>
    <row r="581" spans="1:16" x14ac:dyDescent="0.3">
      <c r="A581" s="1">
        <v>45747</v>
      </c>
      <c r="B581" t="s">
        <v>20</v>
      </c>
      <c r="C581">
        <v>244.77</v>
      </c>
      <c r="D581">
        <v>248.15</v>
      </c>
      <c r="E581">
        <v>241.4</v>
      </c>
      <c r="F581">
        <v>244.59</v>
      </c>
      <c r="G581">
        <v>35587</v>
      </c>
      <c r="H581">
        <v>90</v>
      </c>
      <c r="I581">
        <v>1</v>
      </c>
      <c r="J581">
        <v>244.59</v>
      </c>
      <c r="K581">
        <v>24705.674418604649</v>
      </c>
      <c r="L581" t="b">
        <v>0</v>
      </c>
      <c r="M581">
        <f>IF(fact_daily_prices[[#This Row],[company_id]] =$B580,$F580)</f>
        <v>243.79</v>
      </c>
      <c r="N581" s="3">
        <f>IFERROR(IF(fact_daily_prices[[#This Row],[Prev_close]]="","",((fact_daily_prices[[#This Row],[close]]-fact_daily_prices[[#This Row],[Prev_close]] )/ fact_daily_prices[[#This Row],[Prev_close]])),0)</f>
        <v>3.2815127773904236E-3</v>
      </c>
      <c r="O581" s="1">
        <f>EOMONTH(fact_daily_prices[[#This Row],[date]],0)</f>
        <v>45747</v>
      </c>
      <c r="P581"/>
    </row>
    <row r="582" spans="1:16" x14ac:dyDescent="0.3">
      <c r="A582" s="1">
        <v>45748</v>
      </c>
      <c r="B582" t="s">
        <v>20</v>
      </c>
      <c r="C582">
        <v>245.11</v>
      </c>
      <c r="D582">
        <v>248.16</v>
      </c>
      <c r="E582">
        <v>242.06</v>
      </c>
      <c r="F582">
        <v>246.26</v>
      </c>
      <c r="G582">
        <v>36426</v>
      </c>
      <c r="H582">
        <v>91</v>
      </c>
      <c r="I582">
        <v>1</v>
      </c>
      <c r="J582">
        <v>246.26</v>
      </c>
      <c r="K582">
        <v>24705.674418604649</v>
      </c>
      <c r="L582" t="b">
        <v>0</v>
      </c>
      <c r="M582">
        <f>IF(fact_daily_prices[[#This Row],[company_id]] =$B581,$F581)</f>
        <v>244.59</v>
      </c>
      <c r="N582" s="3">
        <f>IFERROR(IF(fact_daily_prices[[#This Row],[Prev_close]]="","",((fact_daily_prices[[#This Row],[close]]-fact_daily_prices[[#This Row],[Prev_close]] )/ fact_daily_prices[[#This Row],[Prev_close]])),0)</f>
        <v>6.8277525655177545E-3</v>
      </c>
      <c r="O582" s="1">
        <f>EOMONTH(fact_daily_prices[[#This Row],[date]],0)</f>
        <v>45777</v>
      </c>
      <c r="P582"/>
    </row>
    <row r="583" spans="1:16" x14ac:dyDescent="0.3">
      <c r="A583" s="1">
        <v>45749</v>
      </c>
      <c r="B583" t="s">
        <v>20</v>
      </c>
      <c r="C583">
        <v>245.19</v>
      </c>
      <c r="D583">
        <v>246.72</v>
      </c>
      <c r="E583">
        <v>243.66</v>
      </c>
      <c r="F583">
        <v>246.33</v>
      </c>
      <c r="G583">
        <v>11213</v>
      </c>
      <c r="H583">
        <v>92</v>
      </c>
      <c r="I583">
        <v>1</v>
      </c>
      <c r="J583">
        <v>246.33</v>
      </c>
      <c r="K583">
        <v>24705.674418604649</v>
      </c>
      <c r="L583" t="b">
        <v>0</v>
      </c>
      <c r="M583">
        <f>IF(fact_daily_prices[[#This Row],[company_id]] =$B582,$F582)</f>
        <v>246.26</v>
      </c>
      <c r="N583" s="3">
        <f>IFERROR(IF(fact_daily_prices[[#This Row],[Prev_close]]="","",((fact_daily_prices[[#This Row],[close]]-fact_daily_prices[[#This Row],[Prev_close]] )/ fact_daily_prices[[#This Row],[Prev_close]])),0)</f>
        <v>2.8425241614562499E-4</v>
      </c>
      <c r="O583" s="1">
        <f>EOMONTH(fact_daily_prices[[#This Row],[date]],0)</f>
        <v>45777</v>
      </c>
      <c r="P583"/>
    </row>
    <row r="584" spans="1:16" x14ac:dyDescent="0.3">
      <c r="A584" s="1">
        <v>45750</v>
      </c>
      <c r="B584" t="s">
        <v>20</v>
      </c>
      <c r="C584">
        <v>248.06</v>
      </c>
      <c r="D584">
        <v>251.12</v>
      </c>
      <c r="E584">
        <v>245.01</v>
      </c>
      <c r="F584">
        <v>247.22</v>
      </c>
      <c r="G584">
        <v>43849</v>
      </c>
      <c r="H584">
        <v>93</v>
      </c>
      <c r="I584">
        <v>1</v>
      </c>
      <c r="J584">
        <v>247.22</v>
      </c>
      <c r="K584">
        <v>24705.674418604649</v>
      </c>
      <c r="L584" t="b">
        <v>0</v>
      </c>
      <c r="M584">
        <f>IF(fact_daily_prices[[#This Row],[company_id]] =$B583,$F583)</f>
        <v>246.33</v>
      </c>
      <c r="N584" s="3">
        <f>IFERROR(IF(fact_daily_prices[[#This Row],[Prev_close]]="","",((fact_daily_prices[[#This Row],[close]]-fact_daily_prices[[#This Row],[Prev_close]] )/ fact_daily_prices[[#This Row],[Prev_close]])),0)</f>
        <v>3.6130394186659615E-3</v>
      </c>
      <c r="O584" s="1">
        <f>EOMONTH(fact_daily_prices[[#This Row],[date]],0)</f>
        <v>45777</v>
      </c>
      <c r="P584"/>
    </row>
    <row r="585" spans="1:16" x14ac:dyDescent="0.3">
      <c r="A585" s="1">
        <v>45751</v>
      </c>
      <c r="B585" t="s">
        <v>20</v>
      </c>
      <c r="C585">
        <v>246.97</v>
      </c>
      <c r="D585">
        <v>249.03</v>
      </c>
      <c r="E585">
        <v>244.91</v>
      </c>
      <c r="F585">
        <v>247.13</v>
      </c>
      <c r="G585">
        <v>40758</v>
      </c>
      <c r="H585">
        <v>94</v>
      </c>
      <c r="I585">
        <v>1</v>
      </c>
      <c r="J585">
        <v>247.13</v>
      </c>
      <c r="K585">
        <v>24705.674418604649</v>
      </c>
      <c r="L585" t="b">
        <v>0</v>
      </c>
      <c r="M585">
        <f>IF(fact_daily_prices[[#This Row],[company_id]] =$B584,$F584)</f>
        <v>247.22</v>
      </c>
      <c r="N585" s="3">
        <f>IFERROR(IF(fact_daily_prices[[#This Row],[Prev_close]]="","",((fact_daily_prices[[#This Row],[close]]-fact_daily_prices[[#This Row],[Prev_close]] )/ fact_daily_prices[[#This Row],[Prev_close]])),0)</f>
        <v>-3.640482161637546E-4</v>
      </c>
      <c r="O585" s="1">
        <f>EOMONTH(fact_daily_prices[[#This Row],[date]],0)</f>
        <v>45777</v>
      </c>
      <c r="P585"/>
    </row>
    <row r="586" spans="1:16" x14ac:dyDescent="0.3">
      <c r="A586" s="1">
        <v>45754</v>
      </c>
      <c r="B586" t="s">
        <v>20</v>
      </c>
      <c r="C586">
        <v>252.45</v>
      </c>
      <c r="D586">
        <v>254.61</v>
      </c>
      <c r="E586">
        <v>250.3</v>
      </c>
      <c r="F586">
        <v>250.8</v>
      </c>
      <c r="G586">
        <v>16434</v>
      </c>
      <c r="H586">
        <v>97</v>
      </c>
      <c r="I586">
        <v>1</v>
      </c>
      <c r="J586">
        <v>250.8</v>
      </c>
      <c r="K586">
        <v>24705.674418604649</v>
      </c>
      <c r="L586" t="b">
        <v>0</v>
      </c>
      <c r="M586">
        <f>IF(fact_daily_prices[[#This Row],[company_id]] =$B585,$F585)</f>
        <v>247.13</v>
      </c>
      <c r="N586" s="3">
        <f>IFERROR(IF(fact_daily_prices[[#This Row],[Prev_close]]="","",((fact_daily_prices[[#This Row],[close]]-fact_daily_prices[[#This Row],[Prev_close]] )/ fact_daily_prices[[#This Row],[Prev_close]])),0)</f>
        <v>1.4850483551167467E-2</v>
      </c>
      <c r="O586" s="1">
        <f>EOMONTH(fact_daily_prices[[#This Row],[date]],0)</f>
        <v>45777</v>
      </c>
      <c r="P586"/>
    </row>
    <row r="587" spans="1:16" x14ac:dyDescent="0.3">
      <c r="A587" s="1">
        <v>45755</v>
      </c>
      <c r="B587" t="s">
        <v>20</v>
      </c>
      <c r="C587">
        <v>255.96</v>
      </c>
      <c r="D587">
        <v>258.39999999999998</v>
      </c>
      <c r="E587">
        <v>253.53</v>
      </c>
      <c r="F587">
        <v>255.42</v>
      </c>
      <c r="G587">
        <v>2141</v>
      </c>
      <c r="H587">
        <v>98</v>
      </c>
      <c r="I587">
        <v>1</v>
      </c>
      <c r="J587">
        <v>255.42</v>
      </c>
      <c r="K587">
        <v>24705.674418604649</v>
      </c>
      <c r="L587" t="b">
        <v>1</v>
      </c>
      <c r="M587">
        <f>IF(fact_daily_prices[[#This Row],[company_id]] =$B586,$F586)</f>
        <v>250.8</v>
      </c>
      <c r="N587" s="3">
        <f>IFERROR(IF(fact_daily_prices[[#This Row],[Prev_close]]="","",((fact_daily_prices[[#This Row],[close]]-fact_daily_prices[[#This Row],[Prev_close]] )/ fact_daily_prices[[#This Row],[Prev_close]])),0)</f>
        <v>1.8421052631578852E-2</v>
      </c>
      <c r="O587" s="1">
        <f>EOMONTH(fact_daily_prices[[#This Row],[date]],0)</f>
        <v>45777</v>
      </c>
      <c r="P587"/>
    </row>
    <row r="588" spans="1:16" x14ac:dyDescent="0.3">
      <c r="A588" s="1">
        <v>45756</v>
      </c>
      <c r="B588" t="s">
        <v>20</v>
      </c>
      <c r="C588">
        <v>251.73</v>
      </c>
      <c r="D588">
        <v>255.24</v>
      </c>
      <c r="E588">
        <v>248.22</v>
      </c>
      <c r="F588">
        <v>251.69</v>
      </c>
      <c r="G588">
        <v>46734</v>
      </c>
      <c r="H588">
        <v>99</v>
      </c>
      <c r="I588">
        <v>1</v>
      </c>
      <c r="J588">
        <v>251.69</v>
      </c>
      <c r="K588">
        <v>24705.674418604649</v>
      </c>
      <c r="L588" t="b">
        <v>0</v>
      </c>
      <c r="M588">
        <f>IF(fact_daily_prices[[#This Row],[company_id]] =$B587,$F587)</f>
        <v>255.42</v>
      </c>
      <c r="N588" s="3">
        <f>IFERROR(IF(fact_daily_prices[[#This Row],[Prev_close]]="","",((fact_daily_prices[[#This Row],[close]]-fact_daily_prices[[#This Row],[Prev_close]] )/ fact_daily_prices[[#This Row],[Prev_close]])),0)</f>
        <v>-1.4603398324328517E-2</v>
      </c>
      <c r="O588" s="1">
        <f>EOMONTH(fact_daily_prices[[#This Row],[date]],0)</f>
        <v>45777</v>
      </c>
      <c r="P588"/>
    </row>
    <row r="589" spans="1:16" x14ac:dyDescent="0.3">
      <c r="A589" s="1">
        <v>45757</v>
      </c>
      <c r="B589" t="s">
        <v>20</v>
      </c>
      <c r="C589">
        <v>251.81</v>
      </c>
      <c r="D589">
        <v>253.51</v>
      </c>
      <c r="E589">
        <v>250.11</v>
      </c>
      <c r="F589">
        <v>250.94</v>
      </c>
      <c r="G589">
        <v>17390</v>
      </c>
      <c r="H589">
        <v>100</v>
      </c>
      <c r="I589">
        <v>1</v>
      </c>
      <c r="J589">
        <v>250.94</v>
      </c>
      <c r="K589">
        <v>24705.674418604649</v>
      </c>
      <c r="L589" t="b">
        <v>0</v>
      </c>
      <c r="M589">
        <f>IF(fact_daily_prices[[#This Row],[company_id]] =$B588,$F588)</f>
        <v>251.69</v>
      </c>
      <c r="N589" s="3">
        <f>IFERROR(IF(fact_daily_prices[[#This Row],[Prev_close]]="","",((fact_daily_prices[[#This Row],[close]]-fact_daily_prices[[#This Row],[Prev_close]] )/ fact_daily_prices[[#This Row],[Prev_close]])),0)</f>
        <v>-2.9798561722754182E-3</v>
      </c>
      <c r="O589" s="1">
        <f>EOMONTH(fact_daily_prices[[#This Row],[date]],0)</f>
        <v>45777</v>
      </c>
      <c r="P589"/>
    </row>
    <row r="590" spans="1:16" x14ac:dyDescent="0.3">
      <c r="A590" s="1">
        <v>45758</v>
      </c>
      <c r="B590" t="s">
        <v>20</v>
      </c>
      <c r="C590">
        <v>249.22</v>
      </c>
      <c r="D590">
        <v>251.82</v>
      </c>
      <c r="E590">
        <v>246.63</v>
      </c>
      <c r="F590">
        <v>251.1</v>
      </c>
      <c r="G590">
        <v>28840</v>
      </c>
      <c r="H590">
        <v>101</v>
      </c>
      <c r="I590">
        <v>1</v>
      </c>
      <c r="J590">
        <v>251.1</v>
      </c>
      <c r="K590">
        <v>24705.674418604649</v>
      </c>
      <c r="L590" t="b">
        <v>0</v>
      </c>
      <c r="M590">
        <f>IF(fact_daily_prices[[#This Row],[company_id]] =$B589,$F589)</f>
        <v>250.94</v>
      </c>
      <c r="N590" s="3">
        <f>IFERROR(IF(fact_daily_prices[[#This Row],[Prev_close]]="","",((fact_daily_prices[[#This Row],[close]]-fact_daily_prices[[#This Row],[Prev_close]] )/ fact_daily_prices[[#This Row],[Prev_close]])),0)</f>
        <v>6.3760261417070455E-4</v>
      </c>
      <c r="O590" s="1">
        <f>EOMONTH(fact_daily_prices[[#This Row],[date]],0)</f>
        <v>45777</v>
      </c>
      <c r="P590"/>
    </row>
    <row r="591" spans="1:16" x14ac:dyDescent="0.3">
      <c r="A591" s="1">
        <v>45761</v>
      </c>
      <c r="B591" t="s">
        <v>20</v>
      </c>
      <c r="C591">
        <v>251.84</v>
      </c>
      <c r="D591">
        <v>255.06</v>
      </c>
      <c r="E591">
        <v>248.62</v>
      </c>
      <c r="F591">
        <v>250.32</v>
      </c>
      <c r="G591">
        <v>41379</v>
      </c>
      <c r="H591">
        <v>104</v>
      </c>
      <c r="I591">
        <v>1</v>
      </c>
      <c r="J591">
        <v>250.32</v>
      </c>
      <c r="K591">
        <v>24705.674418604649</v>
      </c>
      <c r="L591" t="b">
        <v>0</v>
      </c>
      <c r="M591">
        <f>IF(fact_daily_prices[[#This Row],[company_id]] =$B590,$F590)</f>
        <v>251.1</v>
      </c>
      <c r="N591" s="3">
        <f>IFERROR(IF(fact_daily_prices[[#This Row],[Prev_close]]="","",((fact_daily_prices[[#This Row],[close]]-fact_daily_prices[[#This Row],[Prev_close]] )/ fact_daily_prices[[#This Row],[Prev_close]])),0)</f>
        <v>-3.1063321385902077E-3</v>
      </c>
      <c r="O591" s="1">
        <f>EOMONTH(fact_daily_prices[[#This Row],[date]],0)</f>
        <v>45777</v>
      </c>
      <c r="P591"/>
    </row>
    <row r="592" spans="1:16" x14ac:dyDescent="0.3">
      <c r="A592" s="1">
        <v>45762</v>
      </c>
      <c r="B592" t="s">
        <v>20</v>
      </c>
      <c r="C592">
        <v>257.05</v>
      </c>
      <c r="D592">
        <v>258.04000000000002</v>
      </c>
      <c r="E592">
        <v>256.06</v>
      </c>
      <c r="F592">
        <v>256.10000000000002</v>
      </c>
      <c r="G592">
        <v>45014</v>
      </c>
      <c r="H592">
        <v>105</v>
      </c>
      <c r="I592">
        <v>1</v>
      </c>
      <c r="J592">
        <v>256.10000000000002</v>
      </c>
      <c r="K592">
        <v>24705.674418604649</v>
      </c>
      <c r="L592" t="b">
        <v>0</v>
      </c>
      <c r="M592">
        <f>IF(fact_daily_prices[[#This Row],[company_id]] =$B591,$F591)</f>
        <v>250.32</v>
      </c>
      <c r="N592" s="3">
        <f>IFERROR(IF(fact_daily_prices[[#This Row],[Prev_close]]="","",((fact_daily_prices[[#This Row],[close]]-fact_daily_prices[[#This Row],[Prev_close]] )/ fact_daily_prices[[#This Row],[Prev_close]])),0)</f>
        <v>2.3090444231383948E-2</v>
      </c>
      <c r="O592" s="1">
        <f>EOMONTH(fact_daily_prices[[#This Row],[date]],0)</f>
        <v>45777</v>
      </c>
      <c r="P592"/>
    </row>
    <row r="593" spans="1:16" x14ac:dyDescent="0.3">
      <c r="A593" s="1">
        <v>45763</v>
      </c>
      <c r="B593" t="s">
        <v>20</v>
      </c>
      <c r="C593">
        <v>256.01</v>
      </c>
      <c r="D593">
        <v>257.25</v>
      </c>
      <c r="E593">
        <v>254.78</v>
      </c>
      <c r="F593">
        <v>256.88</v>
      </c>
      <c r="G593">
        <v>12120</v>
      </c>
      <c r="H593">
        <v>106</v>
      </c>
      <c r="I593">
        <v>1</v>
      </c>
      <c r="J593">
        <v>256.88</v>
      </c>
      <c r="K593">
        <v>24705.674418604649</v>
      </c>
      <c r="L593" t="b">
        <v>0</v>
      </c>
      <c r="M593">
        <f>IF(fact_daily_prices[[#This Row],[company_id]] =$B592,$F592)</f>
        <v>256.10000000000002</v>
      </c>
      <c r="N593" s="3">
        <f>IFERROR(IF(fact_daily_prices[[#This Row],[Prev_close]]="","",((fact_daily_prices[[#This Row],[close]]-fact_daily_prices[[#This Row],[Prev_close]] )/ fact_daily_prices[[#This Row],[Prev_close]])),0)</f>
        <v>3.0456852791877105E-3</v>
      </c>
      <c r="O593" s="1">
        <f>EOMONTH(fact_daily_prices[[#This Row],[date]],0)</f>
        <v>45777</v>
      </c>
      <c r="P593"/>
    </row>
    <row r="594" spans="1:16" x14ac:dyDescent="0.3">
      <c r="A594" s="1">
        <v>45764</v>
      </c>
      <c r="B594" t="s">
        <v>20</v>
      </c>
      <c r="C594">
        <v>254.53</v>
      </c>
      <c r="D594">
        <v>257.79000000000002</v>
      </c>
      <c r="E594">
        <v>251.27</v>
      </c>
      <c r="F594">
        <v>254.35</v>
      </c>
      <c r="G594">
        <v>1929</v>
      </c>
      <c r="H594">
        <v>107</v>
      </c>
      <c r="I594">
        <v>1</v>
      </c>
      <c r="J594">
        <v>254.35</v>
      </c>
      <c r="K594">
        <v>24705.674418604649</v>
      </c>
      <c r="L594" t="b">
        <v>1</v>
      </c>
      <c r="M594">
        <f>IF(fact_daily_prices[[#This Row],[company_id]] =$B593,$F593)</f>
        <v>256.88</v>
      </c>
      <c r="N594" s="3">
        <f>IFERROR(IF(fact_daily_prices[[#This Row],[Prev_close]]="","",((fact_daily_prices[[#This Row],[close]]-fact_daily_prices[[#This Row],[Prev_close]] )/ fact_daily_prices[[#This Row],[Prev_close]])),0)</f>
        <v>-9.8489567113048942E-3</v>
      </c>
      <c r="O594" s="1">
        <f>EOMONTH(fact_daily_prices[[#This Row],[date]],0)</f>
        <v>45777</v>
      </c>
      <c r="P594"/>
    </row>
    <row r="595" spans="1:16" x14ac:dyDescent="0.3">
      <c r="A595" s="1">
        <v>45765</v>
      </c>
      <c r="B595" t="s">
        <v>20</v>
      </c>
      <c r="C595">
        <v>257</v>
      </c>
      <c r="D595">
        <v>260.64</v>
      </c>
      <c r="E595">
        <v>253.36</v>
      </c>
      <c r="F595">
        <v>256.33</v>
      </c>
      <c r="G595">
        <v>49613</v>
      </c>
      <c r="H595">
        <v>108</v>
      </c>
      <c r="I595">
        <v>1</v>
      </c>
      <c r="J595">
        <v>256.33</v>
      </c>
      <c r="K595">
        <v>24705.674418604649</v>
      </c>
      <c r="L595" t="b">
        <v>0</v>
      </c>
      <c r="M595">
        <f>IF(fact_daily_prices[[#This Row],[company_id]] =$B594,$F594)</f>
        <v>254.35</v>
      </c>
      <c r="N595" s="3">
        <f>IFERROR(IF(fact_daily_prices[[#This Row],[Prev_close]]="","",((fact_daily_prices[[#This Row],[close]]-fact_daily_prices[[#This Row],[Prev_close]] )/ fact_daily_prices[[#This Row],[Prev_close]])),0)</f>
        <v>7.7845488500097888E-3</v>
      </c>
      <c r="O595" s="1">
        <f>EOMONTH(fact_daily_prices[[#This Row],[date]],0)</f>
        <v>45777</v>
      </c>
      <c r="P595"/>
    </row>
    <row r="596" spans="1:16" x14ac:dyDescent="0.3">
      <c r="A596" s="1">
        <v>45768</v>
      </c>
      <c r="B596" t="s">
        <v>20</v>
      </c>
      <c r="C596">
        <v>256.66000000000003</v>
      </c>
      <c r="D596">
        <v>259.60000000000002</v>
      </c>
      <c r="E596">
        <v>253.73</v>
      </c>
      <c r="F596">
        <v>257.27</v>
      </c>
      <c r="G596">
        <v>19284</v>
      </c>
      <c r="H596">
        <v>111</v>
      </c>
      <c r="I596">
        <v>1</v>
      </c>
      <c r="J596">
        <v>257.27</v>
      </c>
      <c r="K596">
        <v>24705.674418604649</v>
      </c>
      <c r="L596" t="b">
        <v>0</v>
      </c>
      <c r="M596">
        <f>IF(fact_daily_prices[[#This Row],[company_id]] =$B595,$F595)</f>
        <v>256.33</v>
      </c>
      <c r="N596" s="3">
        <f>IFERROR(IF(fact_daily_prices[[#This Row],[Prev_close]]="","",((fact_daily_prices[[#This Row],[close]]-fact_daily_prices[[#This Row],[Prev_close]] )/ fact_daily_prices[[#This Row],[Prev_close]])),0)</f>
        <v>3.6671478172667958E-3</v>
      </c>
      <c r="O596" s="1">
        <f>EOMONTH(fact_daily_prices[[#This Row],[date]],0)</f>
        <v>45777</v>
      </c>
      <c r="P596"/>
    </row>
    <row r="597" spans="1:16" x14ac:dyDescent="0.3">
      <c r="A597" s="1">
        <v>45769</v>
      </c>
      <c r="B597" t="s">
        <v>20</v>
      </c>
      <c r="C597">
        <v>260.24</v>
      </c>
      <c r="D597">
        <v>263.33999999999997</v>
      </c>
      <c r="E597">
        <v>257.14</v>
      </c>
      <c r="F597">
        <v>258.32</v>
      </c>
      <c r="G597">
        <v>20799</v>
      </c>
      <c r="H597">
        <v>112</v>
      </c>
      <c r="I597">
        <v>1</v>
      </c>
      <c r="J597">
        <v>258.32</v>
      </c>
      <c r="K597">
        <v>24705.674418604649</v>
      </c>
      <c r="L597" t="b">
        <v>0</v>
      </c>
      <c r="M597">
        <f>IF(fact_daily_prices[[#This Row],[company_id]] =$B596,$F596)</f>
        <v>257.27</v>
      </c>
      <c r="N597" s="3">
        <f>IFERROR(IF(fact_daily_prices[[#This Row],[Prev_close]]="","",((fact_daily_prices[[#This Row],[close]]-fact_daily_prices[[#This Row],[Prev_close]] )/ fact_daily_prices[[#This Row],[Prev_close]])),0)</f>
        <v>4.0813153496327258E-3</v>
      </c>
      <c r="O597" s="1">
        <f>EOMONTH(fact_daily_prices[[#This Row],[date]],0)</f>
        <v>45777</v>
      </c>
      <c r="P597"/>
    </row>
    <row r="598" spans="1:16" x14ac:dyDescent="0.3">
      <c r="A598" s="1">
        <v>45770</v>
      </c>
      <c r="B598" t="s">
        <v>20</v>
      </c>
      <c r="C598">
        <v>263.12</v>
      </c>
      <c r="D598">
        <v>267</v>
      </c>
      <c r="E598">
        <v>259.23</v>
      </c>
      <c r="F598">
        <v>264.33</v>
      </c>
      <c r="G598">
        <v>25323</v>
      </c>
      <c r="H598">
        <v>113</v>
      </c>
      <c r="I598">
        <v>1</v>
      </c>
      <c r="J598">
        <v>264.33</v>
      </c>
      <c r="K598">
        <v>24705.674418604649</v>
      </c>
      <c r="L598" t="b">
        <v>0</v>
      </c>
      <c r="M598">
        <f>IF(fact_daily_prices[[#This Row],[company_id]] =$B597,$F597)</f>
        <v>258.32</v>
      </c>
      <c r="N598" s="3">
        <f>IFERROR(IF(fact_daily_prices[[#This Row],[Prev_close]]="","",((fact_daily_prices[[#This Row],[close]]-fact_daily_prices[[#This Row],[Prev_close]] )/ fact_daily_prices[[#This Row],[Prev_close]])),0)</f>
        <v>2.326571694022914E-2</v>
      </c>
      <c r="O598" s="1">
        <f>EOMONTH(fact_daily_prices[[#This Row],[date]],0)</f>
        <v>45777</v>
      </c>
      <c r="P598"/>
    </row>
    <row r="599" spans="1:16" x14ac:dyDescent="0.3">
      <c r="A599" s="1">
        <v>45771</v>
      </c>
      <c r="B599" t="s">
        <v>20</v>
      </c>
      <c r="C599">
        <v>265.27</v>
      </c>
      <c r="D599">
        <v>266.08999999999997</v>
      </c>
      <c r="E599">
        <v>264.45999999999998</v>
      </c>
      <c r="F599">
        <v>265.57</v>
      </c>
      <c r="G599">
        <v>38226</v>
      </c>
      <c r="H599">
        <v>114</v>
      </c>
      <c r="I599">
        <v>1</v>
      </c>
      <c r="J599">
        <v>265.57</v>
      </c>
      <c r="K599">
        <v>24705.674418604649</v>
      </c>
      <c r="L599" t="b">
        <v>0</v>
      </c>
      <c r="M599">
        <f>IF(fact_daily_prices[[#This Row],[company_id]] =$B598,$F598)</f>
        <v>264.33</v>
      </c>
      <c r="N599" s="3">
        <f>IFERROR(IF(fact_daily_prices[[#This Row],[Prev_close]]="","",((fact_daily_prices[[#This Row],[close]]-fact_daily_prices[[#This Row],[Prev_close]] )/ fact_daily_prices[[#This Row],[Prev_close]])),0)</f>
        <v>4.6911058147013551E-3</v>
      </c>
      <c r="O599" s="1">
        <f>EOMONTH(fact_daily_prices[[#This Row],[date]],0)</f>
        <v>45777</v>
      </c>
      <c r="P599"/>
    </row>
    <row r="600" spans="1:16" x14ac:dyDescent="0.3">
      <c r="A600" s="1">
        <v>45772</v>
      </c>
      <c r="B600" t="s">
        <v>20</v>
      </c>
      <c r="C600">
        <v>265.22000000000003</v>
      </c>
      <c r="D600">
        <v>266.67</v>
      </c>
      <c r="E600">
        <v>263.77</v>
      </c>
      <c r="F600">
        <v>264.61</v>
      </c>
      <c r="G600">
        <v>27417</v>
      </c>
      <c r="H600">
        <v>115</v>
      </c>
      <c r="I600">
        <v>1</v>
      </c>
      <c r="J600">
        <v>264.61</v>
      </c>
      <c r="K600">
        <v>24705.674418604649</v>
      </c>
      <c r="L600" t="b">
        <v>0</v>
      </c>
      <c r="M600">
        <f>IF(fact_daily_prices[[#This Row],[company_id]] =$B599,$F599)</f>
        <v>265.57</v>
      </c>
      <c r="N600" s="3">
        <f>IFERROR(IF(fact_daily_prices[[#This Row],[Prev_close]]="","",((fact_daily_prices[[#This Row],[close]]-fact_daily_prices[[#This Row],[Prev_close]] )/ fact_daily_prices[[#This Row],[Prev_close]])),0)</f>
        <v>-3.6148661369882879E-3</v>
      </c>
      <c r="O600" s="1">
        <f>EOMONTH(fact_daily_prices[[#This Row],[date]],0)</f>
        <v>45777</v>
      </c>
      <c r="P600"/>
    </row>
    <row r="601" spans="1:16" x14ac:dyDescent="0.3">
      <c r="A601" s="1">
        <v>45775</v>
      </c>
      <c r="B601" t="s">
        <v>20</v>
      </c>
      <c r="C601">
        <v>258.67</v>
      </c>
      <c r="D601">
        <v>259.85000000000002</v>
      </c>
      <c r="E601">
        <v>257.48</v>
      </c>
      <c r="F601">
        <v>258.24</v>
      </c>
      <c r="G601">
        <v>3169</v>
      </c>
      <c r="H601">
        <v>118</v>
      </c>
      <c r="I601">
        <v>1</v>
      </c>
      <c r="J601">
        <v>258.24</v>
      </c>
      <c r="K601">
        <v>24705.674418604649</v>
      </c>
      <c r="L601" t="b">
        <v>0</v>
      </c>
      <c r="M601">
        <f>IF(fact_daily_prices[[#This Row],[company_id]] =$B600,$F600)</f>
        <v>264.61</v>
      </c>
      <c r="N601" s="3">
        <f>IFERROR(IF(fact_daily_prices[[#This Row],[Prev_close]]="","",((fact_daily_prices[[#This Row],[close]]-fact_daily_prices[[#This Row],[Prev_close]] )/ fact_daily_prices[[#This Row],[Prev_close]])),0)</f>
        <v>-2.4073164279505704E-2</v>
      </c>
      <c r="O601" s="1">
        <f>EOMONTH(fact_daily_prices[[#This Row],[date]],0)</f>
        <v>45777</v>
      </c>
      <c r="P601"/>
    </row>
    <row r="602" spans="1:16" x14ac:dyDescent="0.3">
      <c r="A602" s="1">
        <v>45776</v>
      </c>
      <c r="B602" t="s">
        <v>20</v>
      </c>
      <c r="C602">
        <v>255.6</v>
      </c>
      <c r="D602">
        <v>258.36</v>
      </c>
      <c r="E602">
        <v>252.83</v>
      </c>
      <c r="F602">
        <v>257.76</v>
      </c>
      <c r="G602">
        <v>9036</v>
      </c>
      <c r="H602">
        <v>119</v>
      </c>
      <c r="I602">
        <v>1</v>
      </c>
      <c r="J602">
        <v>257.76</v>
      </c>
      <c r="K602">
        <v>24705.674418604649</v>
      </c>
      <c r="L602" t="b">
        <v>0</v>
      </c>
      <c r="M602">
        <f>IF(fact_daily_prices[[#This Row],[company_id]] =$B601,$F601)</f>
        <v>258.24</v>
      </c>
      <c r="N602" s="3">
        <f>IFERROR(IF(fact_daily_prices[[#This Row],[Prev_close]]="","",((fact_daily_prices[[#This Row],[close]]-fact_daily_prices[[#This Row],[Prev_close]] )/ fact_daily_prices[[#This Row],[Prev_close]])),0)</f>
        <v>-1.8587360594796243E-3</v>
      </c>
      <c r="O602" s="1">
        <f>EOMONTH(fact_daily_prices[[#This Row],[date]],0)</f>
        <v>45777</v>
      </c>
      <c r="P602"/>
    </row>
    <row r="603" spans="1:16" x14ac:dyDescent="0.3">
      <c r="A603" s="1">
        <v>45777</v>
      </c>
      <c r="B603" t="s">
        <v>20</v>
      </c>
      <c r="C603">
        <v>262.18</v>
      </c>
      <c r="D603">
        <v>264.58</v>
      </c>
      <c r="E603">
        <v>259.77</v>
      </c>
      <c r="F603">
        <v>262.10000000000002</v>
      </c>
      <c r="G603">
        <v>1785</v>
      </c>
      <c r="H603">
        <v>120</v>
      </c>
      <c r="I603">
        <v>1</v>
      </c>
      <c r="J603">
        <v>262.10000000000002</v>
      </c>
      <c r="K603">
        <v>24705.674418604649</v>
      </c>
      <c r="L603" t="b">
        <v>1</v>
      </c>
      <c r="M603">
        <f>IF(fact_daily_prices[[#This Row],[company_id]] =$B602,$F602)</f>
        <v>257.76</v>
      </c>
      <c r="N603" s="3">
        <f>IFERROR(IF(fact_daily_prices[[#This Row],[Prev_close]]="","",((fact_daily_prices[[#This Row],[close]]-fact_daily_prices[[#This Row],[Prev_close]] )/ fact_daily_prices[[#This Row],[Prev_close]])),0)</f>
        <v>1.6837368094351459E-2</v>
      </c>
      <c r="O603" s="1">
        <f>EOMONTH(fact_daily_prices[[#This Row],[date]],0)</f>
        <v>45777</v>
      </c>
      <c r="P603"/>
    </row>
    <row r="604" spans="1:16" x14ac:dyDescent="0.3">
      <c r="A604" s="1">
        <v>45778</v>
      </c>
      <c r="B604" t="s">
        <v>20</v>
      </c>
      <c r="C604">
        <v>261.45</v>
      </c>
      <c r="D604">
        <v>266.19</v>
      </c>
      <c r="E604">
        <v>256.70999999999998</v>
      </c>
      <c r="F604">
        <v>261.86</v>
      </c>
      <c r="G604">
        <v>21538</v>
      </c>
      <c r="H604">
        <v>121</v>
      </c>
      <c r="I604">
        <v>1</v>
      </c>
      <c r="J604">
        <v>261.86</v>
      </c>
      <c r="K604">
        <v>24705.674418604649</v>
      </c>
      <c r="L604" t="b">
        <v>0</v>
      </c>
      <c r="M604">
        <f>IF(fact_daily_prices[[#This Row],[company_id]] =$B603,$F603)</f>
        <v>262.10000000000002</v>
      </c>
      <c r="N604" s="3">
        <f>IFERROR(IF(fact_daily_prices[[#This Row],[Prev_close]]="","",((fact_daily_prices[[#This Row],[close]]-fact_daily_prices[[#This Row],[Prev_close]] )/ fact_daily_prices[[#This Row],[Prev_close]])),0)</f>
        <v>-9.1568103777187743E-4</v>
      </c>
      <c r="O604" s="1">
        <f>EOMONTH(fact_daily_prices[[#This Row],[date]],0)</f>
        <v>45808</v>
      </c>
      <c r="P604"/>
    </row>
    <row r="605" spans="1:16" x14ac:dyDescent="0.3">
      <c r="A605" s="1">
        <v>45779</v>
      </c>
      <c r="B605" t="s">
        <v>20</v>
      </c>
      <c r="C605">
        <v>256.08999999999997</v>
      </c>
      <c r="D605">
        <v>259.52999999999997</v>
      </c>
      <c r="E605">
        <v>252.65</v>
      </c>
      <c r="F605">
        <v>254.63</v>
      </c>
      <c r="G605">
        <v>37575</v>
      </c>
      <c r="H605">
        <v>122</v>
      </c>
      <c r="I605">
        <v>1</v>
      </c>
      <c r="J605">
        <v>254.63</v>
      </c>
      <c r="K605">
        <v>24705.674418604649</v>
      </c>
      <c r="L605" t="b">
        <v>0</v>
      </c>
      <c r="M605">
        <f>IF(fact_daily_prices[[#This Row],[company_id]] =$B604,$F604)</f>
        <v>261.86</v>
      </c>
      <c r="N605" s="3">
        <f>IFERROR(IF(fact_daily_prices[[#This Row],[Prev_close]]="","",((fact_daily_prices[[#This Row],[close]]-fact_daily_prices[[#This Row],[Prev_close]] )/ fact_daily_prices[[#This Row],[Prev_close]])),0)</f>
        <v>-2.7610173375085992E-2</v>
      </c>
      <c r="O605" s="1">
        <f>EOMONTH(fact_daily_prices[[#This Row],[date]],0)</f>
        <v>45808</v>
      </c>
      <c r="P605"/>
    </row>
    <row r="606" spans="1:16" x14ac:dyDescent="0.3">
      <c r="A606" s="1">
        <v>45782</v>
      </c>
      <c r="B606" t="s">
        <v>20</v>
      </c>
      <c r="C606">
        <v>252.59</v>
      </c>
      <c r="D606">
        <v>254.82</v>
      </c>
      <c r="E606">
        <v>250.36</v>
      </c>
      <c r="F606">
        <v>253.1</v>
      </c>
      <c r="G606">
        <v>4236</v>
      </c>
      <c r="H606">
        <v>125</v>
      </c>
      <c r="I606">
        <v>1</v>
      </c>
      <c r="J606">
        <v>253.1</v>
      </c>
      <c r="K606">
        <v>24705.674418604649</v>
      </c>
      <c r="L606" t="b">
        <v>0</v>
      </c>
      <c r="M606">
        <f>IF(fact_daily_prices[[#This Row],[company_id]] =$B605,$F605)</f>
        <v>254.63</v>
      </c>
      <c r="N606" s="3">
        <f>IFERROR(IF(fact_daily_prices[[#This Row],[Prev_close]]="","",((fact_daily_prices[[#This Row],[close]]-fact_daily_prices[[#This Row],[Prev_close]] )/ fact_daily_prices[[#This Row],[Prev_close]])),0)</f>
        <v>-6.0087185327730476E-3</v>
      </c>
      <c r="O606" s="1">
        <f>EOMONTH(fact_daily_prices[[#This Row],[date]],0)</f>
        <v>45808</v>
      </c>
      <c r="P606"/>
    </row>
    <row r="607" spans="1:16" x14ac:dyDescent="0.3">
      <c r="A607" s="1">
        <v>45783</v>
      </c>
      <c r="B607" t="s">
        <v>20</v>
      </c>
      <c r="C607">
        <v>256.20999999999998</v>
      </c>
      <c r="D607">
        <v>258.8</v>
      </c>
      <c r="E607">
        <v>253.62</v>
      </c>
      <c r="F607">
        <v>256.35000000000002</v>
      </c>
      <c r="G607">
        <v>9556</v>
      </c>
      <c r="H607">
        <v>126</v>
      </c>
      <c r="I607">
        <v>1</v>
      </c>
      <c r="J607">
        <v>256.35000000000002</v>
      </c>
      <c r="K607">
        <v>24705.674418604649</v>
      </c>
      <c r="L607" t="b">
        <v>0</v>
      </c>
      <c r="M607">
        <f>IF(fact_daily_prices[[#This Row],[company_id]] =$B606,$F606)</f>
        <v>253.1</v>
      </c>
      <c r="N607" s="3">
        <f>IFERROR(IF(fact_daily_prices[[#This Row],[Prev_close]]="","",((fact_daily_prices[[#This Row],[close]]-fact_daily_prices[[#This Row],[Prev_close]] )/ fact_daily_prices[[#This Row],[Prev_close]])),0)</f>
        <v>1.2840774397471468E-2</v>
      </c>
      <c r="O607" s="1">
        <f>EOMONTH(fact_daily_prices[[#This Row],[date]],0)</f>
        <v>45808</v>
      </c>
      <c r="P607"/>
    </row>
    <row r="608" spans="1:16" x14ac:dyDescent="0.3">
      <c r="A608" s="1">
        <v>45784</v>
      </c>
      <c r="B608" t="s">
        <v>20</v>
      </c>
      <c r="C608">
        <v>257.99</v>
      </c>
      <c r="D608">
        <v>262.11</v>
      </c>
      <c r="E608">
        <v>253.87</v>
      </c>
      <c r="F608">
        <v>258.18</v>
      </c>
      <c r="G608">
        <v>47633</v>
      </c>
      <c r="H608">
        <v>127</v>
      </c>
      <c r="I608">
        <v>1</v>
      </c>
      <c r="J608">
        <v>258.18</v>
      </c>
      <c r="K608">
        <v>24705.674418604649</v>
      </c>
      <c r="L608" t="b">
        <v>0</v>
      </c>
      <c r="M608">
        <f>IF(fact_daily_prices[[#This Row],[company_id]] =$B607,$F607)</f>
        <v>256.35000000000002</v>
      </c>
      <c r="N608" s="3">
        <f>IFERROR(IF(fact_daily_prices[[#This Row],[Prev_close]]="","",((fact_daily_prices[[#This Row],[close]]-fact_daily_prices[[#This Row],[Prev_close]] )/ fact_daily_prices[[#This Row],[Prev_close]])),0)</f>
        <v>7.1386775892334072E-3</v>
      </c>
      <c r="O608" s="1">
        <f>EOMONTH(fact_daily_prices[[#This Row],[date]],0)</f>
        <v>45808</v>
      </c>
      <c r="P608"/>
    </row>
    <row r="609" spans="1:16" x14ac:dyDescent="0.3">
      <c r="A609" s="1">
        <v>45785</v>
      </c>
      <c r="B609" t="s">
        <v>20</v>
      </c>
      <c r="C609">
        <v>255.82</v>
      </c>
      <c r="D609">
        <v>259.75</v>
      </c>
      <c r="E609">
        <v>251.9</v>
      </c>
      <c r="F609">
        <v>255.52</v>
      </c>
      <c r="G609">
        <v>5857</v>
      </c>
      <c r="H609">
        <v>128</v>
      </c>
      <c r="I609">
        <v>1</v>
      </c>
      <c r="J609">
        <v>255.52</v>
      </c>
      <c r="K609">
        <v>24705.674418604649</v>
      </c>
      <c r="L609" t="b">
        <v>0</v>
      </c>
      <c r="M609">
        <f>IF(fact_daily_prices[[#This Row],[company_id]] =$B608,$F608)</f>
        <v>258.18</v>
      </c>
      <c r="N609" s="3">
        <f>IFERROR(IF(fact_daily_prices[[#This Row],[Prev_close]]="","",((fact_daily_prices[[#This Row],[close]]-fact_daily_prices[[#This Row],[Prev_close]] )/ fact_daily_prices[[#This Row],[Prev_close]])),0)</f>
        <v>-1.0302889456967994E-2</v>
      </c>
      <c r="O609" s="1">
        <f>EOMONTH(fact_daily_prices[[#This Row],[date]],0)</f>
        <v>45808</v>
      </c>
      <c r="P609"/>
    </row>
    <row r="610" spans="1:16" x14ac:dyDescent="0.3">
      <c r="A610" s="1">
        <v>45786</v>
      </c>
      <c r="B610" t="s">
        <v>20</v>
      </c>
      <c r="C610">
        <v>253.04</v>
      </c>
      <c r="D610">
        <v>254.06</v>
      </c>
      <c r="E610">
        <v>252.03</v>
      </c>
      <c r="F610">
        <v>253.77</v>
      </c>
      <c r="G610">
        <v>27132</v>
      </c>
      <c r="H610">
        <v>129</v>
      </c>
      <c r="I610">
        <v>1</v>
      </c>
      <c r="J610">
        <v>253.77</v>
      </c>
      <c r="K610">
        <v>24705.674418604649</v>
      </c>
      <c r="L610" t="b">
        <v>0</v>
      </c>
      <c r="M610">
        <f>IF(fact_daily_prices[[#This Row],[company_id]] =$B609,$F609)</f>
        <v>255.52</v>
      </c>
      <c r="N610" s="3">
        <f>IFERROR(IF(fact_daily_prices[[#This Row],[Prev_close]]="","",((fact_daily_prices[[#This Row],[close]]-fact_daily_prices[[#This Row],[Prev_close]] )/ fact_daily_prices[[#This Row],[Prev_close]])),0)</f>
        <v>-6.8487789605510326E-3</v>
      </c>
      <c r="O610" s="1">
        <f>EOMONTH(fact_daily_prices[[#This Row],[date]],0)</f>
        <v>45808</v>
      </c>
      <c r="P610"/>
    </row>
    <row r="611" spans="1:16" x14ac:dyDescent="0.3">
      <c r="A611" s="1">
        <v>45789</v>
      </c>
      <c r="B611" t="s">
        <v>20</v>
      </c>
      <c r="C611">
        <v>253.55</v>
      </c>
      <c r="D611">
        <v>257.39999999999998</v>
      </c>
      <c r="E611">
        <v>249.7</v>
      </c>
      <c r="F611">
        <v>252.52</v>
      </c>
      <c r="G611">
        <v>10714</v>
      </c>
      <c r="H611">
        <v>132</v>
      </c>
      <c r="I611">
        <v>1</v>
      </c>
      <c r="J611">
        <v>252.52</v>
      </c>
      <c r="K611">
        <v>24705.674418604649</v>
      </c>
      <c r="L611" t="b">
        <v>0</v>
      </c>
      <c r="M611">
        <f>IF(fact_daily_prices[[#This Row],[company_id]] =$B610,$F610)</f>
        <v>253.77</v>
      </c>
      <c r="N611" s="3">
        <f>IFERROR(IF(fact_daily_prices[[#This Row],[Prev_close]]="","",((fact_daily_prices[[#This Row],[close]]-fact_daily_prices[[#This Row],[Prev_close]] )/ fact_daily_prices[[#This Row],[Prev_close]])),0)</f>
        <v>-4.9257201402845095E-3</v>
      </c>
      <c r="O611" s="1">
        <f>EOMONTH(fact_daily_prices[[#This Row],[date]],0)</f>
        <v>45808</v>
      </c>
      <c r="P611"/>
    </row>
    <row r="612" spans="1:16" x14ac:dyDescent="0.3">
      <c r="A612" s="1">
        <v>45790</v>
      </c>
      <c r="B612" t="s">
        <v>20</v>
      </c>
      <c r="C612">
        <v>249.43</v>
      </c>
      <c r="D612">
        <v>251.31</v>
      </c>
      <c r="E612">
        <v>247.56</v>
      </c>
      <c r="F612">
        <v>250.48</v>
      </c>
      <c r="G612">
        <v>16996</v>
      </c>
      <c r="H612">
        <v>133</v>
      </c>
      <c r="I612">
        <v>1</v>
      </c>
      <c r="J612">
        <v>250.48</v>
      </c>
      <c r="K612">
        <v>24705.674418604649</v>
      </c>
      <c r="L612" t="b">
        <v>0</v>
      </c>
      <c r="M612">
        <f>IF(fact_daily_prices[[#This Row],[company_id]] =$B611,$F611)</f>
        <v>252.52</v>
      </c>
      <c r="N612" s="3">
        <f>IFERROR(IF(fact_daily_prices[[#This Row],[Prev_close]]="","",((fact_daily_prices[[#This Row],[close]]-fact_daily_prices[[#This Row],[Prev_close]] )/ fact_daily_prices[[#This Row],[Prev_close]])),0)</f>
        <v>-8.0785680342151927E-3</v>
      </c>
      <c r="O612" s="1">
        <f>EOMONTH(fact_daily_prices[[#This Row],[date]],0)</f>
        <v>45808</v>
      </c>
      <c r="P612"/>
    </row>
    <row r="613" spans="1:16" x14ac:dyDescent="0.3">
      <c r="A613" s="1">
        <v>45791</v>
      </c>
      <c r="B613" t="s">
        <v>20</v>
      </c>
      <c r="C613">
        <v>243.77</v>
      </c>
      <c r="D613">
        <v>246.38</v>
      </c>
      <c r="E613">
        <v>241.15</v>
      </c>
      <c r="F613">
        <v>244.21</v>
      </c>
      <c r="G613">
        <v>27762</v>
      </c>
      <c r="H613">
        <v>134</v>
      </c>
      <c r="I613">
        <v>1</v>
      </c>
      <c r="J613">
        <v>244.21</v>
      </c>
      <c r="K613">
        <v>24705.674418604649</v>
      </c>
      <c r="L613" t="b">
        <v>0</v>
      </c>
      <c r="M613">
        <f>IF(fact_daily_prices[[#This Row],[company_id]] =$B612,$F612)</f>
        <v>250.48</v>
      </c>
      <c r="N613" s="3">
        <f>IFERROR(IF(fact_daily_prices[[#This Row],[Prev_close]]="","",((fact_daily_prices[[#This Row],[close]]-fact_daily_prices[[#This Row],[Prev_close]] )/ fact_daily_prices[[#This Row],[Prev_close]])),0)</f>
        <v>-2.5031938677738671E-2</v>
      </c>
      <c r="O613" s="1">
        <f>EOMONTH(fact_daily_prices[[#This Row],[date]],0)</f>
        <v>45808</v>
      </c>
      <c r="P613"/>
    </row>
    <row r="614" spans="1:16" x14ac:dyDescent="0.3">
      <c r="A614" s="1">
        <v>45792</v>
      </c>
      <c r="B614" t="s">
        <v>20</v>
      </c>
      <c r="C614">
        <v>245.21</v>
      </c>
      <c r="D614">
        <v>247.65</v>
      </c>
      <c r="E614">
        <v>242.77</v>
      </c>
      <c r="F614">
        <v>246.63</v>
      </c>
      <c r="G614">
        <v>20554</v>
      </c>
      <c r="H614">
        <v>135</v>
      </c>
      <c r="I614">
        <v>1</v>
      </c>
      <c r="J614">
        <v>246.63</v>
      </c>
      <c r="K614">
        <v>24705.674418604649</v>
      </c>
      <c r="L614" t="b">
        <v>0</v>
      </c>
      <c r="M614">
        <f>IF(fact_daily_prices[[#This Row],[company_id]] =$B613,$F613)</f>
        <v>244.21</v>
      </c>
      <c r="N614" s="3">
        <f>IFERROR(IF(fact_daily_prices[[#This Row],[Prev_close]]="","",((fact_daily_prices[[#This Row],[close]]-fact_daily_prices[[#This Row],[Prev_close]] )/ fact_daily_prices[[#This Row],[Prev_close]])),0)</f>
        <v>9.9095041153105419E-3</v>
      </c>
      <c r="O614" s="1">
        <f>EOMONTH(fact_daily_prices[[#This Row],[date]],0)</f>
        <v>45808</v>
      </c>
      <c r="P614"/>
    </row>
    <row r="615" spans="1:16" x14ac:dyDescent="0.3">
      <c r="A615" s="1">
        <v>45793</v>
      </c>
      <c r="B615" t="s">
        <v>20</v>
      </c>
      <c r="C615">
        <v>251.27</v>
      </c>
      <c r="D615">
        <v>255.04</v>
      </c>
      <c r="E615">
        <v>247.5</v>
      </c>
      <c r="F615">
        <v>250.63</v>
      </c>
      <c r="G615">
        <v>47840</v>
      </c>
      <c r="H615">
        <v>136</v>
      </c>
      <c r="I615">
        <v>1</v>
      </c>
      <c r="J615">
        <v>250.63</v>
      </c>
      <c r="K615">
        <v>24705.674418604649</v>
      </c>
      <c r="L615" t="b">
        <v>0</v>
      </c>
      <c r="M615">
        <f>IF(fact_daily_prices[[#This Row],[company_id]] =$B614,$F614)</f>
        <v>246.63</v>
      </c>
      <c r="N615" s="3">
        <f>IFERROR(IF(fact_daily_prices[[#This Row],[Prev_close]]="","",((fact_daily_prices[[#This Row],[close]]-fact_daily_prices[[#This Row],[Prev_close]] )/ fact_daily_prices[[#This Row],[Prev_close]])),0)</f>
        <v>1.6218627093216559E-2</v>
      </c>
      <c r="O615" s="1">
        <f>EOMONTH(fact_daily_prices[[#This Row],[date]],0)</f>
        <v>45808</v>
      </c>
      <c r="P615"/>
    </row>
    <row r="616" spans="1:16" x14ac:dyDescent="0.3">
      <c r="A616" s="1">
        <v>45796</v>
      </c>
      <c r="B616" t="s">
        <v>20</v>
      </c>
      <c r="C616">
        <v>246.75</v>
      </c>
      <c r="D616">
        <v>249.84</v>
      </c>
      <c r="E616">
        <v>243.67</v>
      </c>
      <c r="F616">
        <v>245.94</v>
      </c>
      <c r="G616">
        <v>49980</v>
      </c>
      <c r="H616">
        <v>139</v>
      </c>
      <c r="I616">
        <v>1</v>
      </c>
      <c r="J616">
        <v>245.94</v>
      </c>
      <c r="K616">
        <v>24705.674418604649</v>
      </c>
      <c r="L616" t="b">
        <v>0</v>
      </c>
      <c r="M616">
        <f>IF(fact_daily_prices[[#This Row],[company_id]] =$B615,$F615)</f>
        <v>250.63</v>
      </c>
      <c r="N616" s="3">
        <f>IFERROR(IF(fact_daily_prices[[#This Row],[Prev_close]]="","",((fact_daily_prices[[#This Row],[close]]-fact_daily_prices[[#This Row],[Prev_close]] )/ fact_daily_prices[[#This Row],[Prev_close]])),0)</f>
        <v>-1.8712843634042204E-2</v>
      </c>
      <c r="O616" s="1">
        <f>EOMONTH(fact_daily_prices[[#This Row],[date]],0)</f>
        <v>45808</v>
      </c>
      <c r="P616"/>
    </row>
    <row r="617" spans="1:16" x14ac:dyDescent="0.3">
      <c r="A617" s="1">
        <v>45797</v>
      </c>
      <c r="B617" t="s">
        <v>20</v>
      </c>
      <c r="C617">
        <v>248.12</v>
      </c>
      <c r="D617">
        <v>250.62</v>
      </c>
      <c r="E617">
        <v>245.62</v>
      </c>
      <c r="F617">
        <v>249.88</v>
      </c>
      <c r="G617">
        <v>36428</v>
      </c>
      <c r="H617">
        <v>140</v>
      </c>
      <c r="I617">
        <v>1</v>
      </c>
      <c r="J617">
        <v>249.88</v>
      </c>
      <c r="K617">
        <v>24705.674418604649</v>
      </c>
      <c r="L617" t="b">
        <v>0</v>
      </c>
      <c r="M617">
        <f>IF(fact_daily_prices[[#This Row],[company_id]] =$B616,$F616)</f>
        <v>245.94</v>
      </c>
      <c r="N617" s="3">
        <f>IFERROR(IF(fact_daily_prices[[#This Row],[Prev_close]]="","",((fact_daily_prices[[#This Row],[close]]-fact_daily_prices[[#This Row],[Prev_close]] )/ fact_daily_prices[[#This Row],[Prev_close]])),0)</f>
        <v>1.6020167520533455E-2</v>
      </c>
      <c r="O617" s="1">
        <f>EOMONTH(fact_daily_prices[[#This Row],[date]],0)</f>
        <v>45808</v>
      </c>
      <c r="P617"/>
    </row>
    <row r="618" spans="1:16" x14ac:dyDescent="0.3">
      <c r="A618" s="1">
        <v>45798</v>
      </c>
      <c r="B618" t="s">
        <v>20</v>
      </c>
      <c r="C618">
        <v>250.4</v>
      </c>
      <c r="D618">
        <v>252.33</v>
      </c>
      <c r="E618">
        <v>248.48</v>
      </c>
      <c r="F618">
        <v>249.62</v>
      </c>
      <c r="G618">
        <v>39975</v>
      </c>
      <c r="H618">
        <v>141</v>
      </c>
      <c r="I618">
        <v>1</v>
      </c>
      <c r="J618">
        <v>249.62</v>
      </c>
      <c r="K618">
        <v>24705.674418604649</v>
      </c>
      <c r="L618" t="b">
        <v>0</v>
      </c>
      <c r="M618">
        <f>IF(fact_daily_prices[[#This Row],[company_id]] =$B617,$F617)</f>
        <v>249.88</v>
      </c>
      <c r="N618" s="3">
        <f>IFERROR(IF(fact_daily_prices[[#This Row],[Prev_close]]="","",((fact_daily_prices[[#This Row],[close]]-fact_daily_prices[[#This Row],[Prev_close]] )/ fact_daily_prices[[#This Row],[Prev_close]])),0)</f>
        <v>-1.0404994397310346E-3</v>
      </c>
      <c r="O618" s="1">
        <f>EOMONTH(fact_daily_prices[[#This Row],[date]],0)</f>
        <v>45808</v>
      </c>
      <c r="P618"/>
    </row>
    <row r="619" spans="1:16" x14ac:dyDescent="0.3">
      <c r="A619" s="1">
        <v>45799</v>
      </c>
      <c r="B619" t="s">
        <v>20</v>
      </c>
      <c r="C619">
        <v>253.54</v>
      </c>
      <c r="D619">
        <v>256.57</v>
      </c>
      <c r="E619">
        <v>250.52</v>
      </c>
      <c r="F619">
        <v>253.56</v>
      </c>
      <c r="G619">
        <v>27421</v>
      </c>
      <c r="H619">
        <v>142</v>
      </c>
      <c r="I619">
        <v>1</v>
      </c>
      <c r="J619">
        <v>253.56</v>
      </c>
      <c r="K619">
        <v>24705.674418604649</v>
      </c>
      <c r="L619" t="b">
        <v>0</v>
      </c>
      <c r="M619">
        <f>IF(fact_daily_prices[[#This Row],[company_id]] =$B618,$F618)</f>
        <v>249.62</v>
      </c>
      <c r="N619" s="3">
        <f>IFERROR(IF(fact_daily_prices[[#This Row],[Prev_close]]="","",((fact_daily_prices[[#This Row],[close]]-fact_daily_prices[[#This Row],[Prev_close]] )/ fact_daily_prices[[#This Row],[Prev_close]])),0)</f>
        <v>1.5783991667334338E-2</v>
      </c>
      <c r="O619" s="1">
        <f>EOMONTH(fact_daily_prices[[#This Row],[date]],0)</f>
        <v>45808</v>
      </c>
      <c r="P619"/>
    </row>
    <row r="620" spans="1:16" x14ac:dyDescent="0.3">
      <c r="A620" s="1">
        <v>45800</v>
      </c>
      <c r="B620" t="s">
        <v>20</v>
      </c>
      <c r="C620">
        <v>252.89</v>
      </c>
      <c r="D620">
        <v>256.45</v>
      </c>
      <c r="E620">
        <v>249.33</v>
      </c>
      <c r="F620">
        <v>253.74</v>
      </c>
      <c r="G620">
        <v>29308</v>
      </c>
      <c r="H620">
        <v>143</v>
      </c>
      <c r="I620">
        <v>1</v>
      </c>
      <c r="J620">
        <v>253.74</v>
      </c>
      <c r="K620">
        <v>24705.674418604649</v>
      </c>
      <c r="L620" t="b">
        <v>0</v>
      </c>
      <c r="M620">
        <f>IF(fact_daily_prices[[#This Row],[company_id]] =$B619,$F619)</f>
        <v>253.56</v>
      </c>
      <c r="N620" s="3">
        <f>IFERROR(IF(fact_daily_prices[[#This Row],[Prev_close]]="","",((fact_daily_prices[[#This Row],[close]]-fact_daily_prices[[#This Row],[Prev_close]] )/ fact_daily_prices[[#This Row],[Prev_close]])),0)</f>
        <v>7.0989115002368991E-4</v>
      </c>
      <c r="O620" s="1">
        <f>EOMONTH(fact_daily_prices[[#This Row],[date]],0)</f>
        <v>45808</v>
      </c>
      <c r="P620"/>
    </row>
    <row r="621" spans="1:16" x14ac:dyDescent="0.3">
      <c r="A621" s="1">
        <v>45803</v>
      </c>
      <c r="B621" t="s">
        <v>20</v>
      </c>
      <c r="C621">
        <v>254.74</v>
      </c>
      <c r="D621">
        <v>258.02999999999997</v>
      </c>
      <c r="E621">
        <v>251.44</v>
      </c>
      <c r="F621">
        <v>254.24</v>
      </c>
      <c r="G621">
        <v>8684</v>
      </c>
      <c r="H621">
        <v>146</v>
      </c>
      <c r="I621">
        <v>1</v>
      </c>
      <c r="J621">
        <v>254.24</v>
      </c>
      <c r="K621">
        <v>24705.674418604649</v>
      </c>
      <c r="L621" t="b">
        <v>0</v>
      </c>
      <c r="M621">
        <f>IF(fact_daily_prices[[#This Row],[company_id]] =$B620,$F620)</f>
        <v>253.74</v>
      </c>
      <c r="N621" s="3">
        <f>IFERROR(IF(fact_daily_prices[[#This Row],[Prev_close]]="","",((fact_daily_prices[[#This Row],[close]]-fact_daily_prices[[#This Row],[Prev_close]] )/ fact_daily_prices[[#This Row],[Prev_close]])),0)</f>
        <v>1.9705210057539215E-3</v>
      </c>
      <c r="O621" s="1">
        <f>EOMONTH(fact_daily_prices[[#This Row],[date]],0)</f>
        <v>45808</v>
      </c>
      <c r="P621"/>
    </row>
    <row r="622" spans="1:16" x14ac:dyDescent="0.3">
      <c r="A622" s="1">
        <v>45804</v>
      </c>
      <c r="B622" t="s">
        <v>20</v>
      </c>
      <c r="C622">
        <v>256.82</v>
      </c>
      <c r="D622">
        <v>259.55</v>
      </c>
      <c r="E622">
        <v>254.08</v>
      </c>
      <c r="F622">
        <v>255.49</v>
      </c>
      <c r="G622">
        <v>1557</v>
      </c>
      <c r="H622">
        <v>147</v>
      </c>
      <c r="I622">
        <v>1</v>
      </c>
      <c r="J622">
        <v>255.49</v>
      </c>
      <c r="K622">
        <v>24705.674418604649</v>
      </c>
      <c r="L622" t="b">
        <v>1</v>
      </c>
      <c r="M622">
        <f>IF(fact_daily_prices[[#This Row],[company_id]] =$B621,$F621)</f>
        <v>254.24</v>
      </c>
      <c r="N622" s="3">
        <f>IFERROR(IF(fact_daily_prices[[#This Row],[Prev_close]]="","",((fact_daily_prices[[#This Row],[close]]-fact_daily_prices[[#This Row],[Prev_close]] )/ fact_daily_prices[[#This Row],[Prev_close]])),0)</f>
        <v>4.9166142227816236E-3</v>
      </c>
      <c r="O622" s="1">
        <f>EOMONTH(fact_daily_prices[[#This Row],[date]],0)</f>
        <v>45808</v>
      </c>
      <c r="P622"/>
    </row>
    <row r="623" spans="1:16" x14ac:dyDescent="0.3">
      <c r="A623" s="1">
        <v>45805</v>
      </c>
      <c r="B623" t="s">
        <v>20</v>
      </c>
      <c r="C623">
        <v>250.66</v>
      </c>
      <c r="D623">
        <v>253.2</v>
      </c>
      <c r="E623">
        <v>248.12</v>
      </c>
      <c r="F623">
        <v>253.02</v>
      </c>
      <c r="G623">
        <v>1882</v>
      </c>
      <c r="H623">
        <v>148</v>
      </c>
      <c r="I623">
        <v>1</v>
      </c>
      <c r="J623">
        <v>253.02</v>
      </c>
      <c r="K623">
        <v>24705.674418604649</v>
      </c>
      <c r="L623" t="b">
        <v>1</v>
      </c>
      <c r="M623">
        <f>IF(fact_daily_prices[[#This Row],[company_id]] =$B622,$F622)</f>
        <v>255.49</v>
      </c>
      <c r="N623" s="3">
        <f>IFERROR(IF(fact_daily_prices[[#This Row],[Prev_close]]="","",((fact_daily_prices[[#This Row],[close]]-fact_daily_prices[[#This Row],[Prev_close]] )/ fact_daily_prices[[#This Row],[Prev_close]])),0)</f>
        <v>-9.6676973658460161E-3</v>
      </c>
      <c r="O623" s="1">
        <f>EOMONTH(fact_daily_prices[[#This Row],[date]],0)</f>
        <v>45808</v>
      </c>
      <c r="P623"/>
    </row>
    <row r="624" spans="1:16" x14ac:dyDescent="0.3">
      <c r="A624" s="1">
        <v>45806</v>
      </c>
      <c r="B624" t="s">
        <v>20</v>
      </c>
      <c r="C624">
        <v>255.59</v>
      </c>
      <c r="D624">
        <v>259.3</v>
      </c>
      <c r="E624">
        <v>251.88</v>
      </c>
      <c r="F624">
        <v>256.92</v>
      </c>
      <c r="G624">
        <v>39635</v>
      </c>
      <c r="H624">
        <v>149</v>
      </c>
      <c r="I624">
        <v>1</v>
      </c>
      <c r="J624">
        <v>256.92</v>
      </c>
      <c r="K624">
        <v>24705.674418604649</v>
      </c>
      <c r="L624" t="b">
        <v>0</v>
      </c>
      <c r="M624">
        <f>IF(fact_daily_prices[[#This Row],[company_id]] =$B623,$F623)</f>
        <v>253.02</v>
      </c>
      <c r="N624" s="3">
        <f>IFERROR(IF(fact_daily_prices[[#This Row],[Prev_close]]="","",((fact_daily_prices[[#This Row],[close]]-fact_daily_prices[[#This Row],[Prev_close]] )/ fact_daily_prices[[#This Row],[Prev_close]])),0)</f>
        <v>1.5413801280531205E-2</v>
      </c>
      <c r="O624" s="1">
        <f>EOMONTH(fact_daily_prices[[#This Row],[date]],0)</f>
        <v>45808</v>
      </c>
      <c r="P624"/>
    </row>
    <row r="625" spans="1:16" x14ac:dyDescent="0.3">
      <c r="A625" s="1">
        <v>45807</v>
      </c>
      <c r="B625" t="s">
        <v>20</v>
      </c>
      <c r="C625">
        <v>254.04</v>
      </c>
      <c r="D625">
        <v>257.2</v>
      </c>
      <c r="E625">
        <v>250.88</v>
      </c>
      <c r="F625">
        <v>253.38</v>
      </c>
      <c r="G625">
        <v>13982</v>
      </c>
      <c r="H625">
        <v>150</v>
      </c>
      <c r="I625">
        <v>1</v>
      </c>
      <c r="J625">
        <v>253.38</v>
      </c>
      <c r="K625">
        <v>24705.674418604649</v>
      </c>
      <c r="L625" t="b">
        <v>0</v>
      </c>
      <c r="M625">
        <f>IF(fact_daily_prices[[#This Row],[company_id]] =$B624,$F624)</f>
        <v>256.92</v>
      </c>
      <c r="N625" s="3">
        <f>IFERROR(IF(fact_daily_prices[[#This Row],[Prev_close]]="","",((fact_daily_prices[[#This Row],[close]]-fact_daily_prices[[#This Row],[Prev_close]] )/ fact_daily_prices[[#This Row],[Prev_close]])),0)</f>
        <v>-1.3778608127043516E-2</v>
      </c>
      <c r="O625" s="1">
        <f>EOMONTH(fact_daily_prices[[#This Row],[date]],0)</f>
        <v>45808</v>
      </c>
      <c r="P625"/>
    </row>
    <row r="626" spans="1:16" x14ac:dyDescent="0.3">
      <c r="A626" s="1">
        <v>45810</v>
      </c>
      <c r="B626" t="s">
        <v>20</v>
      </c>
      <c r="C626">
        <v>252.38</v>
      </c>
      <c r="D626">
        <v>254.05</v>
      </c>
      <c r="E626">
        <v>250.72</v>
      </c>
      <c r="F626">
        <v>252.16</v>
      </c>
      <c r="G626">
        <v>29064</v>
      </c>
      <c r="H626">
        <v>153</v>
      </c>
      <c r="I626">
        <v>1</v>
      </c>
      <c r="J626">
        <v>252.16</v>
      </c>
      <c r="K626">
        <v>24705.674418604649</v>
      </c>
      <c r="L626" t="b">
        <v>0</v>
      </c>
      <c r="M626">
        <f>IF(fact_daily_prices[[#This Row],[company_id]] =$B625,$F625)</f>
        <v>253.38</v>
      </c>
      <c r="N626" s="3">
        <f>IFERROR(IF(fact_daily_prices[[#This Row],[Prev_close]]="","",((fact_daily_prices[[#This Row],[close]]-fact_daily_prices[[#This Row],[Prev_close]] )/ fact_daily_prices[[#This Row],[Prev_close]])),0)</f>
        <v>-4.8149025179572138E-3</v>
      </c>
      <c r="O626" s="1">
        <f>EOMONTH(fact_daily_prices[[#This Row],[date]],0)</f>
        <v>45838</v>
      </c>
      <c r="P626"/>
    </row>
    <row r="627" spans="1:16" x14ac:dyDescent="0.3">
      <c r="A627" s="1">
        <v>45811</v>
      </c>
      <c r="B627" t="s">
        <v>20</v>
      </c>
      <c r="C627">
        <v>254.2</v>
      </c>
      <c r="D627">
        <v>256.75</v>
      </c>
      <c r="E627">
        <v>251.65</v>
      </c>
      <c r="F627">
        <v>253.89</v>
      </c>
      <c r="G627">
        <v>13991</v>
      </c>
      <c r="H627">
        <v>154</v>
      </c>
      <c r="I627">
        <v>1</v>
      </c>
      <c r="J627">
        <v>253.89</v>
      </c>
      <c r="K627">
        <v>24705.674418604649</v>
      </c>
      <c r="L627" t="b">
        <v>0</v>
      </c>
      <c r="M627">
        <f>IF(fact_daily_prices[[#This Row],[company_id]] =$B626,$F626)</f>
        <v>252.16</v>
      </c>
      <c r="N627" s="3">
        <f>IFERROR(IF(fact_daily_prices[[#This Row],[Prev_close]]="","",((fact_daily_prices[[#This Row],[close]]-fact_daily_prices[[#This Row],[Prev_close]] )/ fact_daily_prices[[#This Row],[Prev_close]])),0)</f>
        <v>6.860723350253767E-3</v>
      </c>
      <c r="O627" s="1">
        <f>EOMONTH(fact_daily_prices[[#This Row],[date]],0)</f>
        <v>45838</v>
      </c>
      <c r="P627"/>
    </row>
    <row r="628" spans="1:16" x14ac:dyDescent="0.3">
      <c r="A628" s="1">
        <v>45812</v>
      </c>
      <c r="B628" t="s">
        <v>20</v>
      </c>
      <c r="C628">
        <v>252.11</v>
      </c>
      <c r="D628">
        <v>254.81</v>
      </c>
      <c r="E628">
        <v>249.41</v>
      </c>
      <c r="F628">
        <v>252.32</v>
      </c>
      <c r="G628">
        <v>31386</v>
      </c>
      <c r="H628">
        <v>155</v>
      </c>
      <c r="I628">
        <v>1</v>
      </c>
      <c r="J628">
        <v>252.32</v>
      </c>
      <c r="K628">
        <v>24705.674418604649</v>
      </c>
      <c r="L628" t="b">
        <v>0</v>
      </c>
      <c r="M628">
        <f>IF(fact_daily_prices[[#This Row],[company_id]] =$B627,$F627)</f>
        <v>253.89</v>
      </c>
      <c r="N628" s="3">
        <f>IFERROR(IF(fact_daily_prices[[#This Row],[Prev_close]]="","",((fact_daily_prices[[#This Row],[close]]-fact_daily_prices[[#This Row],[Prev_close]] )/ fact_daily_prices[[#This Row],[Prev_close]])),0)</f>
        <v>-6.1837803773287375E-3</v>
      </c>
      <c r="O628" s="1">
        <f>EOMONTH(fact_daily_prices[[#This Row],[date]],0)</f>
        <v>45838</v>
      </c>
      <c r="P628"/>
    </row>
    <row r="629" spans="1:16" x14ac:dyDescent="0.3">
      <c r="A629" s="1">
        <v>45813</v>
      </c>
      <c r="B629" t="s">
        <v>20</v>
      </c>
      <c r="C629">
        <v>255.99</v>
      </c>
      <c r="D629">
        <v>259.43</v>
      </c>
      <c r="E629">
        <v>252.55</v>
      </c>
      <c r="F629">
        <v>254.87</v>
      </c>
      <c r="G629">
        <v>22083</v>
      </c>
      <c r="H629">
        <v>156</v>
      </c>
      <c r="I629">
        <v>1</v>
      </c>
      <c r="J629">
        <v>254.87</v>
      </c>
      <c r="K629">
        <v>24705.674418604649</v>
      </c>
      <c r="L629" t="b">
        <v>0</v>
      </c>
      <c r="M629">
        <f>IF(fact_daily_prices[[#This Row],[company_id]] =$B628,$F628)</f>
        <v>252.32</v>
      </c>
      <c r="N629" s="3">
        <f>IFERROR(IF(fact_daily_prices[[#This Row],[Prev_close]]="","",((fact_daily_prices[[#This Row],[close]]-fact_daily_prices[[#This Row],[Prev_close]] )/ fact_daily_prices[[#This Row],[Prev_close]])),0)</f>
        <v>1.0106214331008289E-2</v>
      </c>
      <c r="O629" s="1">
        <f>EOMONTH(fact_daily_prices[[#This Row],[date]],0)</f>
        <v>45838</v>
      </c>
      <c r="P629"/>
    </row>
    <row r="630" spans="1:16" x14ac:dyDescent="0.3">
      <c r="A630" s="1">
        <v>45814</v>
      </c>
      <c r="B630" t="s">
        <v>20</v>
      </c>
      <c r="C630">
        <v>259.55</v>
      </c>
      <c r="D630">
        <v>263.68</v>
      </c>
      <c r="E630">
        <v>255.42</v>
      </c>
      <c r="F630">
        <v>259.39</v>
      </c>
      <c r="G630">
        <v>42862</v>
      </c>
      <c r="H630">
        <v>157</v>
      </c>
      <c r="I630">
        <v>1</v>
      </c>
      <c r="J630">
        <v>259.39</v>
      </c>
      <c r="K630">
        <v>24705.674418604649</v>
      </c>
      <c r="L630" t="b">
        <v>0</v>
      </c>
      <c r="M630">
        <f>IF(fact_daily_prices[[#This Row],[company_id]] =$B629,$F629)</f>
        <v>254.87</v>
      </c>
      <c r="N630" s="3">
        <f>IFERROR(IF(fact_daily_prices[[#This Row],[Prev_close]]="","",((fact_daily_prices[[#This Row],[close]]-fact_daily_prices[[#This Row],[Prev_close]] )/ fact_daily_prices[[#This Row],[Prev_close]])),0)</f>
        <v>1.773453132969742E-2</v>
      </c>
      <c r="O630" s="1">
        <f>EOMONTH(fact_daily_prices[[#This Row],[date]],0)</f>
        <v>45838</v>
      </c>
      <c r="P630"/>
    </row>
    <row r="631" spans="1:16" x14ac:dyDescent="0.3">
      <c r="A631" s="1">
        <v>45817</v>
      </c>
      <c r="B631" t="s">
        <v>20</v>
      </c>
      <c r="C631">
        <v>264.77</v>
      </c>
      <c r="D631">
        <v>267.8</v>
      </c>
      <c r="E631">
        <v>261.73</v>
      </c>
      <c r="F631">
        <v>262.77999999999997</v>
      </c>
      <c r="G631">
        <v>49456</v>
      </c>
      <c r="H631">
        <v>160</v>
      </c>
      <c r="I631">
        <v>1</v>
      </c>
      <c r="J631">
        <v>262.77999999999997</v>
      </c>
      <c r="K631">
        <v>24705.674418604649</v>
      </c>
      <c r="L631" t="b">
        <v>0</v>
      </c>
      <c r="M631">
        <f>IF(fact_daily_prices[[#This Row],[company_id]] =$B630,$F630)</f>
        <v>259.39</v>
      </c>
      <c r="N631" s="3">
        <f>IFERROR(IF(fact_daily_prices[[#This Row],[Prev_close]]="","",((fact_daily_prices[[#This Row],[close]]-fact_daily_prices[[#This Row],[Prev_close]] )/ fact_daily_prices[[#This Row],[Prev_close]])),0)</f>
        <v>1.306912371332737E-2</v>
      </c>
      <c r="O631" s="1">
        <f>EOMONTH(fact_daily_prices[[#This Row],[date]],0)</f>
        <v>45838</v>
      </c>
      <c r="P631"/>
    </row>
    <row r="632" spans="1:16" x14ac:dyDescent="0.3">
      <c r="A632" s="1">
        <v>45818</v>
      </c>
      <c r="B632" t="s">
        <v>20</v>
      </c>
      <c r="C632">
        <v>256.64999999999998</v>
      </c>
      <c r="D632">
        <v>256.81</v>
      </c>
      <c r="E632">
        <v>256.49</v>
      </c>
      <c r="F632">
        <v>256.51</v>
      </c>
      <c r="G632">
        <v>3384</v>
      </c>
      <c r="H632">
        <v>161</v>
      </c>
      <c r="I632">
        <v>1</v>
      </c>
      <c r="J632">
        <v>256.51</v>
      </c>
      <c r="K632">
        <v>24705.674418604649</v>
      </c>
      <c r="L632" t="b">
        <v>0</v>
      </c>
      <c r="M632">
        <f>IF(fact_daily_prices[[#This Row],[company_id]] =$B631,$F631)</f>
        <v>262.77999999999997</v>
      </c>
      <c r="N632" s="3">
        <f>IFERROR(IF(fact_daily_prices[[#This Row],[Prev_close]]="","",((fact_daily_prices[[#This Row],[close]]-fact_daily_prices[[#This Row],[Prev_close]] )/ fact_daily_prices[[#This Row],[Prev_close]])),0)</f>
        <v>-2.3860263338153522E-2</v>
      </c>
      <c r="O632" s="1">
        <f>EOMONTH(fact_daily_prices[[#This Row],[date]],0)</f>
        <v>45838</v>
      </c>
      <c r="P632"/>
    </row>
    <row r="633" spans="1:16" x14ac:dyDescent="0.3">
      <c r="A633" s="1">
        <v>45819</v>
      </c>
      <c r="B633" t="s">
        <v>20</v>
      </c>
      <c r="C633">
        <v>256.86</v>
      </c>
      <c r="D633">
        <v>261.33</v>
      </c>
      <c r="E633">
        <v>252.39</v>
      </c>
      <c r="F633">
        <v>256.98</v>
      </c>
      <c r="G633">
        <v>15482</v>
      </c>
      <c r="H633">
        <v>162</v>
      </c>
      <c r="I633">
        <v>1</v>
      </c>
      <c r="J633">
        <v>256.98</v>
      </c>
      <c r="K633">
        <v>24705.674418604649</v>
      </c>
      <c r="L633" t="b">
        <v>0</v>
      </c>
      <c r="M633">
        <f>IF(fact_daily_prices[[#This Row],[company_id]] =$B632,$F632)</f>
        <v>256.51</v>
      </c>
      <c r="N633" s="3">
        <f>IFERROR(IF(fact_daily_prices[[#This Row],[Prev_close]]="","",((fact_daily_prices[[#This Row],[close]]-fact_daily_prices[[#This Row],[Prev_close]] )/ fact_daily_prices[[#This Row],[Prev_close]])),0)</f>
        <v>1.832287240263644E-3</v>
      </c>
      <c r="O633" s="1">
        <f>EOMONTH(fact_daily_prices[[#This Row],[date]],0)</f>
        <v>45838</v>
      </c>
      <c r="P633"/>
    </row>
    <row r="634" spans="1:16" x14ac:dyDescent="0.3">
      <c r="A634" s="1">
        <v>45820</v>
      </c>
      <c r="B634" t="s">
        <v>20</v>
      </c>
      <c r="C634">
        <v>260.54000000000002</v>
      </c>
      <c r="D634">
        <v>262.02</v>
      </c>
      <c r="E634">
        <v>259.06</v>
      </c>
      <c r="F634">
        <v>260.39</v>
      </c>
      <c r="G634">
        <v>47092</v>
      </c>
      <c r="H634">
        <v>163</v>
      </c>
      <c r="I634">
        <v>1</v>
      </c>
      <c r="J634">
        <v>260.39</v>
      </c>
      <c r="K634">
        <v>24705.674418604649</v>
      </c>
      <c r="L634" t="b">
        <v>0</v>
      </c>
      <c r="M634">
        <f>IF(fact_daily_prices[[#This Row],[company_id]] =$B633,$F633)</f>
        <v>256.98</v>
      </c>
      <c r="N634" s="3">
        <f>IFERROR(IF(fact_daily_prices[[#This Row],[Prev_close]]="","",((fact_daily_prices[[#This Row],[close]]-fact_daily_prices[[#This Row],[Prev_close]] )/ fact_daily_prices[[#This Row],[Prev_close]])),0)</f>
        <v>1.326951513736465E-2</v>
      </c>
      <c r="O634" s="1">
        <f>EOMONTH(fact_daily_prices[[#This Row],[date]],0)</f>
        <v>45838</v>
      </c>
      <c r="P634"/>
    </row>
    <row r="635" spans="1:16" x14ac:dyDescent="0.3">
      <c r="A635" s="1">
        <v>45821</v>
      </c>
      <c r="B635" t="s">
        <v>20</v>
      </c>
      <c r="C635">
        <v>258.08999999999997</v>
      </c>
      <c r="D635">
        <v>261.14999999999998</v>
      </c>
      <c r="E635">
        <v>255.04</v>
      </c>
      <c r="F635">
        <v>256.17</v>
      </c>
      <c r="G635">
        <v>25566</v>
      </c>
      <c r="H635">
        <v>164</v>
      </c>
      <c r="I635">
        <v>1</v>
      </c>
      <c r="J635">
        <v>256.17</v>
      </c>
      <c r="K635">
        <v>24705.674418604649</v>
      </c>
      <c r="L635" t="b">
        <v>0</v>
      </c>
      <c r="M635">
        <f>IF(fact_daily_prices[[#This Row],[company_id]] =$B634,$F634)</f>
        <v>260.39</v>
      </c>
      <c r="N635" s="3">
        <f>IFERROR(IF(fact_daily_prices[[#This Row],[Prev_close]]="","",((fact_daily_prices[[#This Row],[close]]-fact_daily_prices[[#This Row],[Prev_close]] )/ fact_daily_prices[[#This Row],[Prev_close]])),0)</f>
        <v>-1.6206459541456931E-2</v>
      </c>
      <c r="O635" s="1">
        <f>EOMONTH(fact_daily_prices[[#This Row],[date]],0)</f>
        <v>45838</v>
      </c>
      <c r="P635"/>
    </row>
    <row r="636" spans="1:16" x14ac:dyDescent="0.3">
      <c r="A636" s="1">
        <v>45824</v>
      </c>
      <c r="B636" t="s">
        <v>20</v>
      </c>
      <c r="C636">
        <v>257.39</v>
      </c>
      <c r="D636">
        <v>258.67</v>
      </c>
      <c r="E636">
        <v>256.11</v>
      </c>
      <c r="F636">
        <v>258.58</v>
      </c>
      <c r="G636">
        <v>37188</v>
      </c>
      <c r="H636">
        <v>167</v>
      </c>
      <c r="I636">
        <v>1</v>
      </c>
      <c r="J636">
        <v>258.58</v>
      </c>
      <c r="K636">
        <v>24705.674418604649</v>
      </c>
      <c r="L636" t="b">
        <v>0</v>
      </c>
      <c r="M636">
        <f>IF(fact_daily_prices[[#This Row],[company_id]] =$B635,$F635)</f>
        <v>256.17</v>
      </c>
      <c r="N636" s="3">
        <f>IFERROR(IF(fact_daily_prices[[#This Row],[Prev_close]]="","",((fact_daily_prices[[#This Row],[close]]-fact_daily_prices[[#This Row],[Prev_close]] )/ fact_daily_prices[[#This Row],[Prev_close]])),0)</f>
        <v>9.4078151227699105E-3</v>
      </c>
      <c r="O636" s="1">
        <f>EOMONTH(fact_daily_prices[[#This Row],[date]],0)</f>
        <v>45838</v>
      </c>
      <c r="P636"/>
    </row>
    <row r="637" spans="1:16" x14ac:dyDescent="0.3">
      <c r="A637" s="1">
        <v>45825</v>
      </c>
      <c r="B637" t="s">
        <v>20</v>
      </c>
      <c r="C637">
        <v>258.63</v>
      </c>
      <c r="D637">
        <v>260.98</v>
      </c>
      <c r="E637">
        <v>256.27</v>
      </c>
      <c r="F637">
        <v>260.82</v>
      </c>
      <c r="G637">
        <v>20337</v>
      </c>
      <c r="H637">
        <v>168</v>
      </c>
      <c r="I637">
        <v>1</v>
      </c>
      <c r="J637">
        <v>260.82</v>
      </c>
      <c r="K637">
        <v>24705.674418604649</v>
      </c>
      <c r="L637" t="b">
        <v>0</v>
      </c>
      <c r="M637">
        <f>IF(fact_daily_prices[[#This Row],[company_id]] =$B636,$F636)</f>
        <v>258.58</v>
      </c>
      <c r="N637" s="3">
        <f>IFERROR(IF(fact_daily_prices[[#This Row],[Prev_close]]="","",((fact_daily_prices[[#This Row],[close]]-fact_daily_prices[[#This Row],[Prev_close]] )/ fact_daily_prices[[#This Row],[Prev_close]])),0)</f>
        <v>8.6626962642122711E-3</v>
      </c>
      <c r="O637" s="1">
        <f>EOMONTH(fact_daily_prices[[#This Row],[date]],0)</f>
        <v>45838</v>
      </c>
      <c r="P637"/>
    </row>
    <row r="638" spans="1:16" x14ac:dyDescent="0.3">
      <c r="A638" s="1">
        <v>45826</v>
      </c>
      <c r="B638" t="s">
        <v>20</v>
      </c>
      <c r="C638">
        <v>256.51</v>
      </c>
      <c r="D638">
        <v>257.62</v>
      </c>
      <c r="E638">
        <v>255.39</v>
      </c>
      <c r="F638">
        <v>256.93</v>
      </c>
      <c r="G638">
        <v>18611</v>
      </c>
      <c r="H638">
        <v>169</v>
      </c>
      <c r="I638">
        <v>1</v>
      </c>
      <c r="J638">
        <v>256.93</v>
      </c>
      <c r="K638">
        <v>24705.674418604649</v>
      </c>
      <c r="L638" t="b">
        <v>0</v>
      </c>
      <c r="M638">
        <f>IF(fact_daily_prices[[#This Row],[company_id]] =$B637,$F637)</f>
        <v>260.82</v>
      </c>
      <c r="N638" s="3">
        <f>IFERROR(IF(fact_daily_prices[[#This Row],[Prev_close]]="","",((fact_daily_prices[[#This Row],[close]]-fact_daily_prices[[#This Row],[Prev_close]] )/ fact_daily_prices[[#This Row],[Prev_close]])),0)</f>
        <v>-1.4914500421746746E-2</v>
      </c>
      <c r="O638" s="1">
        <f>EOMONTH(fact_daily_prices[[#This Row],[date]],0)</f>
        <v>45838</v>
      </c>
      <c r="P638"/>
    </row>
    <row r="639" spans="1:16" x14ac:dyDescent="0.3">
      <c r="A639" s="1">
        <v>45827</v>
      </c>
      <c r="B639" t="s">
        <v>20</v>
      </c>
      <c r="C639">
        <v>261.07</v>
      </c>
      <c r="D639">
        <v>263.88</v>
      </c>
      <c r="E639">
        <v>258.26</v>
      </c>
      <c r="F639">
        <v>259.70999999999998</v>
      </c>
      <c r="G639">
        <v>21536</v>
      </c>
      <c r="H639">
        <v>170</v>
      </c>
      <c r="I639">
        <v>1</v>
      </c>
      <c r="J639">
        <v>259.70999999999998</v>
      </c>
      <c r="K639">
        <v>24705.674418604649</v>
      </c>
      <c r="L639" t="b">
        <v>0</v>
      </c>
      <c r="M639">
        <f>IF(fact_daily_prices[[#This Row],[company_id]] =$B638,$F638)</f>
        <v>256.93</v>
      </c>
      <c r="N639" s="3">
        <f>IFERROR(IF(fact_daily_prices[[#This Row],[Prev_close]]="","",((fact_daily_prices[[#This Row],[close]]-fact_daily_prices[[#This Row],[Prev_close]] )/ fact_daily_prices[[#This Row],[Prev_close]])),0)</f>
        <v>1.0820067722725929E-2</v>
      </c>
      <c r="O639" s="1">
        <f>EOMONTH(fact_daily_prices[[#This Row],[date]],0)</f>
        <v>45838</v>
      </c>
      <c r="P639"/>
    </row>
    <row r="640" spans="1:16" x14ac:dyDescent="0.3">
      <c r="A640" s="1">
        <v>45828</v>
      </c>
      <c r="B640" t="s">
        <v>20</v>
      </c>
      <c r="C640">
        <v>260.14999999999998</v>
      </c>
      <c r="D640">
        <v>264.8</v>
      </c>
      <c r="E640">
        <v>255.5</v>
      </c>
      <c r="F640">
        <v>260.66000000000003</v>
      </c>
      <c r="G640">
        <v>11503</v>
      </c>
      <c r="H640">
        <v>171</v>
      </c>
      <c r="I640">
        <v>1</v>
      </c>
      <c r="J640">
        <v>260.66000000000003</v>
      </c>
      <c r="K640">
        <v>24705.674418604649</v>
      </c>
      <c r="L640" t="b">
        <v>0</v>
      </c>
      <c r="M640">
        <f>IF(fact_daily_prices[[#This Row],[company_id]] =$B639,$F639)</f>
        <v>259.70999999999998</v>
      </c>
      <c r="N640" s="3">
        <f>IFERROR(IF(fact_daily_prices[[#This Row],[Prev_close]]="","",((fact_daily_prices[[#This Row],[close]]-fact_daily_prices[[#This Row],[Prev_close]] )/ fact_daily_prices[[#This Row],[Prev_close]])),0)</f>
        <v>3.6579261483964637E-3</v>
      </c>
      <c r="O640" s="1">
        <f>EOMONTH(fact_daily_prices[[#This Row],[date]],0)</f>
        <v>45838</v>
      </c>
      <c r="P640"/>
    </row>
    <row r="641" spans="1:16" x14ac:dyDescent="0.3">
      <c r="A641" s="1">
        <v>45831</v>
      </c>
      <c r="B641" t="s">
        <v>20</v>
      </c>
      <c r="C641">
        <v>265.25</v>
      </c>
      <c r="D641">
        <v>268.10000000000002</v>
      </c>
      <c r="E641">
        <v>262.39999999999998</v>
      </c>
      <c r="F641">
        <v>262.87</v>
      </c>
      <c r="G641">
        <v>11886</v>
      </c>
      <c r="H641">
        <v>174</v>
      </c>
      <c r="I641">
        <v>1</v>
      </c>
      <c r="J641">
        <v>262.87</v>
      </c>
      <c r="K641">
        <v>24705.674418604649</v>
      </c>
      <c r="L641" t="b">
        <v>0</v>
      </c>
      <c r="M641">
        <f>IF(fact_daily_prices[[#This Row],[company_id]] =$B640,$F640)</f>
        <v>260.66000000000003</v>
      </c>
      <c r="N641" s="3">
        <f>IFERROR(IF(fact_daily_prices[[#This Row],[Prev_close]]="","",((fact_daily_prices[[#This Row],[close]]-fact_daily_prices[[#This Row],[Prev_close]] )/ fact_daily_prices[[#This Row],[Prev_close]])),0)</f>
        <v>8.4784777104272967E-3</v>
      </c>
      <c r="O641" s="1">
        <f>EOMONTH(fact_daily_prices[[#This Row],[date]],0)</f>
        <v>45838</v>
      </c>
      <c r="P641"/>
    </row>
    <row r="642" spans="1:16" x14ac:dyDescent="0.3">
      <c r="A642" s="1">
        <v>45832</v>
      </c>
      <c r="B642" t="s">
        <v>20</v>
      </c>
      <c r="C642">
        <v>258.98</v>
      </c>
      <c r="D642">
        <v>259.98</v>
      </c>
      <c r="E642">
        <v>257.97000000000003</v>
      </c>
      <c r="F642">
        <v>259.75</v>
      </c>
      <c r="G642">
        <v>10764</v>
      </c>
      <c r="H642">
        <v>175</v>
      </c>
      <c r="I642">
        <v>1</v>
      </c>
      <c r="J642">
        <v>259.75</v>
      </c>
      <c r="K642">
        <v>24705.674418604649</v>
      </c>
      <c r="L642" t="b">
        <v>0</v>
      </c>
      <c r="M642">
        <f>IF(fact_daily_prices[[#This Row],[company_id]] =$B641,$F641)</f>
        <v>262.87</v>
      </c>
      <c r="N642" s="3">
        <f>IFERROR(IF(fact_daily_prices[[#This Row],[Prev_close]]="","",((fact_daily_prices[[#This Row],[close]]-fact_daily_prices[[#This Row],[Prev_close]] )/ fact_daily_prices[[#This Row],[Prev_close]])),0)</f>
        <v>-1.1868984669228153E-2</v>
      </c>
      <c r="O642" s="1">
        <f>EOMONTH(fact_daily_prices[[#This Row],[date]],0)</f>
        <v>45838</v>
      </c>
      <c r="P642"/>
    </row>
    <row r="643" spans="1:16" x14ac:dyDescent="0.3">
      <c r="A643" s="1">
        <v>45833</v>
      </c>
      <c r="B643" t="s">
        <v>20</v>
      </c>
      <c r="C643">
        <v>261.86</v>
      </c>
      <c r="D643">
        <v>264.16000000000003</v>
      </c>
      <c r="E643">
        <v>259.56</v>
      </c>
      <c r="F643">
        <v>260.3</v>
      </c>
      <c r="G643">
        <v>43727</v>
      </c>
      <c r="H643">
        <v>176</v>
      </c>
      <c r="I643">
        <v>1</v>
      </c>
      <c r="J643">
        <v>260.3</v>
      </c>
      <c r="K643">
        <v>24705.674418604649</v>
      </c>
      <c r="L643" t="b">
        <v>0</v>
      </c>
      <c r="M643">
        <f>IF(fact_daily_prices[[#This Row],[company_id]] =$B642,$F642)</f>
        <v>259.75</v>
      </c>
      <c r="N643" s="3">
        <f>IFERROR(IF(fact_daily_prices[[#This Row],[Prev_close]]="","",((fact_daily_prices[[#This Row],[close]]-fact_daily_prices[[#This Row],[Prev_close]] )/ fact_daily_prices[[#This Row],[Prev_close]])),0)</f>
        <v>2.1174205967276665E-3</v>
      </c>
      <c r="O643" s="1">
        <f>EOMONTH(fact_daily_prices[[#This Row],[date]],0)</f>
        <v>45838</v>
      </c>
      <c r="P643"/>
    </row>
    <row r="644" spans="1:16" x14ac:dyDescent="0.3">
      <c r="A644" s="1">
        <v>45834</v>
      </c>
      <c r="B644" t="s">
        <v>20</v>
      </c>
      <c r="C644">
        <v>255.13</v>
      </c>
      <c r="D644">
        <v>259.61</v>
      </c>
      <c r="E644">
        <v>250.64</v>
      </c>
      <c r="F644">
        <v>254.83</v>
      </c>
      <c r="G644">
        <v>42160</v>
      </c>
      <c r="H644">
        <v>177</v>
      </c>
      <c r="I644">
        <v>1</v>
      </c>
      <c r="J644">
        <v>254.83</v>
      </c>
      <c r="K644">
        <v>24705.674418604649</v>
      </c>
      <c r="L644" t="b">
        <v>0</v>
      </c>
      <c r="M644">
        <f>IF(fact_daily_prices[[#This Row],[company_id]] =$B643,$F643)</f>
        <v>260.3</v>
      </c>
      <c r="N644" s="3">
        <f>IFERROR(IF(fact_daily_prices[[#This Row],[Prev_close]]="","",((fact_daily_prices[[#This Row],[close]]-fact_daily_prices[[#This Row],[Prev_close]] )/ fact_daily_prices[[#This Row],[Prev_close]])),0)</f>
        <v>-2.1014214368036875E-2</v>
      </c>
      <c r="O644" s="1">
        <f>EOMONTH(fact_daily_prices[[#This Row],[date]],0)</f>
        <v>45838</v>
      </c>
      <c r="P644"/>
    </row>
    <row r="645" spans="1:16" x14ac:dyDescent="0.3">
      <c r="A645" s="1">
        <v>45835</v>
      </c>
      <c r="B645" t="s">
        <v>20</v>
      </c>
      <c r="C645">
        <v>247.49</v>
      </c>
      <c r="D645">
        <v>251.48</v>
      </c>
      <c r="E645">
        <v>243.5</v>
      </c>
      <c r="F645">
        <v>247.69</v>
      </c>
      <c r="G645">
        <v>11433</v>
      </c>
      <c r="H645">
        <v>178</v>
      </c>
      <c r="I645">
        <v>1</v>
      </c>
      <c r="J645">
        <v>247.69</v>
      </c>
      <c r="K645">
        <v>24705.674418604649</v>
      </c>
      <c r="L645" t="b">
        <v>0</v>
      </c>
      <c r="M645">
        <f>IF(fact_daily_prices[[#This Row],[company_id]] =$B644,$F644)</f>
        <v>254.83</v>
      </c>
      <c r="N645" s="3">
        <f>IFERROR(IF(fact_daily_prices[[#This Row],[Prev_close]]="","",((fact_daily_prices[[#This Row],[close]]-fact_daily_prices[[#This Row],[Prev_close]] )/ fact_daily_prices[[#This Row],[Prev_close]])),0)</f>
        <v>-2.8018679119412998E-2</v>
      </c>
      <c r="O645" s="1">
        <f>EOMONTH(fact_daily_prices[[#This Row],[date]],0)</f>
        <v>45838</v>
      </c>
      <c r="P645"/>
    </row>
    <row r="646" spans="1:16" x14ac:dyDescent="0.3">
      <c r="A646" s="1">
        <v>45838</v>
      </c>
      <c r="B646" t="s">
        <v>20</v>
      </c>
      <c r="C646">
        <v>247.45</v>
      </c>
      <c r="D646">
        <v>248.7</v>
      </c>
      <c r="E646">
        <v>246.2</v>
      </c>
      <c r="F646">
        <v>248.18</v>
      </c>
      <c r="G646">
        <v>22281</v>
      </c>
      <c r="H646">
        <v>181</v>
      </c>
      <c r="I646">
        <v>1</v>
      </c>
      <c r="J646">
        <v>248.18</v>
      </c>
      <c r="K646">
        <v>24705.674418604649</v>
      </c>
      <c r="L646" t="b">
        <v>0</v>
      </c>
      <c r="M646">
        <f>IF(fact_daily_prices[[#This Row],[company_id]] =$B645,$F645)</f>
        <v>247.69</v>
      </c>
      <c r="N646" s="3">
        <f>IFERROR(IF(fact_daily_prices[[#This Row],[Prev_close]]="","",((fact_daily_prices[[#This Row],[close]]-fact_daily_prices[[#This Row],[Prev_close]] )/ fact_daily_prices[[#This Row],[Prev_close]])),0)</f>
        <v>1.9782793007388634E-3</v>
      </c>
      <c r="O646" s="1">
        <f>EOMONTH(fact_daily_prices[[#This Row],[date]],0)</f>
        <v>45838</v>
      </c>
      <c r="P646"/>
    </row>
    <row r="647" spans="1:16" x14ac:dyDescent="0.3">
      <c r="A647" s="1">
        <v>45658</v>
      </c>
      <c r="B647" t="s">
        <v>21</v>
      </c>
      <c r="C647">
        <v>251.68</v>
      </c>
      <c r="D647">
        <v>254.93</v>
      </c>
      <c r="E647">
        <v>248.43</v>
      </c>
      <c r="F647">
        <v>251.05</v>
      </c>
      <c r="G647">
        <v>3745</v>
      </c>
      <c r="H647">
        <v>1</v>
      </c>
      <c r="I647">
        <v>1</v>
      </c>
      <c r="J647">
        <v>251.05</v>
      </c>
      <c r="K647">
        <v>25531.798449612401</v>
      </c>
      <c r="L647" t="b">
        <v>0</v>
      </c>
      <c r="M647" t="b">
        <f>IF(fact_daily_prices[[#This Row],[company_id]] =$B646,$F646)</f>
        <v>0</v>
      </c>
      <c r="N647" s="3">
        <f>IFERROR(IF(fact_daily_prices[[#This Row],[Prev_close]]="","",((fact_daily_prices[[#This Row],[close]]-fact_daily_prices[[#This Row],[Prev_close]] )/ fact_daily_prices[[#This Row],[Prev_close]])),0)</f>
        <v>0</v>
      </c>
      <c r="O647" s="1">
        <f>EOMONTH(fact_daily_prices[[#This Row],[date]],0)</f>
        <v>45688</v>
      </c>
      <c r="P647"/>
    </row>
    <row r="648" spans="1:16" x14ac:dyDescent="0.3">
      <c r="A648" s="1">
        <v>45659</v>
      </c>
      <c r="B648" t="s">
        <v>21</v>
      </c>
      <c r="C648">
        <v>246.67</v>
      </c>
      <c r="D648">
        <v>250.19</v>
      </c>
      <c r="E648">
        <v>243.14</v>
      </c>
      <c r="F648">
        <v>245.97</v>
      </c>
      <c r="G648">
        <v>6818</v>
      </c>
      <c r="H648">
        <v>2</v>
      </c>
      <c r="I648">
        <v>1</v>
      </c>
      <c r="J648">
        <v>245.97</v>
      </c>
      <c r="K648">
        <v>25531.798449612401</v>
      </c>
      <c r="L648" t="b">
        <v>0</v>
      </c>
      <c r="M648">
        <f>IF(fact_daily_prices[[#This Row],[company_id]] =$B647,$F647)</f>
        <v>251.05</v>
      </c>
      <c r="N648" s="3">
        <f>IFERROR(IF(fact_daily_prices[[#This Row],[Prev_close]]="","",((fact_daily_prices[[#This Row],[close]]-fact_daily_prices[[#This Row],[Prev_close]] )/ fact_daily_prices[[#This Row],[Prev_close]])),0)</f>
        <v>-2.0235012945628409E-2</v>
      </c>
      <c r="O648" s="1">
        <f>EOMONTH(fact_daily_prices[[#This Row],[date]],0)</f>
        <v>45688</v>
      </c>
      <c r="P648"/>
    </row>
    <row r="649" spans="1:16" x14ac:dyDescent="0.3">
      <c r="A649" s="1">
        <v>45660</v>
      </c>
      <c r="B649" t="s">
        <v>21</v>
      </c>
      <c r="C649">
        <v>241.06</v>
      </c>
      <c r="D649">
        <v>242.87</v>
      </c>
      <c r="E649">
        <v>239.25</v>
      </c>
      <c r="F649">
        <v>241.02</v>
      </c>
      <c r="G649">
        <v>31116</v>
      </c>
      <c r="H649">
        <v>3</v>
      </c>
      <c r="I649">
        <v>1</v>
      </c>
      <c r="J649">
        <v>241.02</v>
      </c>
      <c r="K649">
        <v>25531.798449612401</v>
      </c>
      <c r="L649" t="b">
        <v>0</v>
      </c>
      <c r="M649">
        <f>IF(fact_daily_prices[[#This Row],[company_id]] =$B648,$F648)</f>
        <v>245.97</v>
      </c>
      <c r="N649" s="3">
        <f>IFERROR(IF(fact_daily_prices[[#This Row],[Prev_close]]="","",((fact_daily_prices[[#This Row],[close]]-fact_daily_prices[[#This Row],[Prev_close]] )/ fact_daily_prices[[#This Row],[Prev_close]])),0)</f>
        <v>-2.0124405415294502E-2</v>
      </c>
      <c r="O649" s="1">
        <f>EOMONTH(fact_daily_prices[[#This Row],[date]],0)</f>
        <v>45688</v>
      </c>
      <c r="P649"/>
    </row>
    <row r="650" spans="1:16" x14ac:dyDescent="0.3">
      <c r="A650" s="1">
        <v>45663</v>
      </c>
      <c r="B650" t="s">
        <v>21</v>
      </c>
      <c r="C650">
        <v>241.1</v>
      </c>
      <c r="D650">
        <v>241.78</v>
      </c>
      <c r="E650">
        <v>240.42</v>
      </c>
      <c r="F650">
        <v>240.5</v>
      </c>
      <c r="G650">
        <v>18908</v>
      </c>
      <c r="H650">
        <v>6</v>
      </c>
      <c r="I650">
        <v>1</v>
      </c>
      <c r="J650">
        <v>240.5</v>
      </c>
      <c r="K650">
        <v>25531.798449612401</v>
      </c>
      <c r="L650" t="b">
        <v>0</v>
      </c>
      <c r="M650">
        <f>IF(fact_daily_prices[[#This Row],[company_id]] =$B649,$F649)</f>
        <v>241.02</v>
      </c>
      <c r="N650" s="3">
        <f>IFERROR(IF(fact_daily_prices[[#This Row],[Prev_close]]="","",((fact_daily_prices[[#This Row],[close]]-fact_daily_prices[[#This Row],[Prev_close]] )/ fact_daily_prices[[#This Row],[Prev_close]])),0)</f>
        <v>-2.1574973031284134E-3</v>
      </c>
      <c r="O650" s="1">
        <f>EOMONTH(fact_daily_prices[[#This Row],[date]],0)</f>
        <v>45688</v>
      </c>
      <c r="P650"/>
    </row>
    <row r="651" spans="1:16" x14ac:dyDescent="0.3">
      <c r="A651" s="1">
        <v>45664</v>
      </c>
      <c r="B651" t="s">
        <v>21</v>
      </c>
      <c r="C651">
        <v>237.95</v>
      </c>
      <c r="D651">
        <v>240.54</v>
      </c>
      <c r="E651">
        <v>235.37</v>
      </c>
      <c r="F651">
        <v>238.9</v>
      </c>
      <c r="G651">
        <v>21093</v>
      </c>
      <c r="H651">
        <v>7</v>
      </c>
      <c r="I651">
        <v>1</v>
      </c>
      <c r="J651">
        <v>238.9</v>
      </c>
      <c r="K651">
        <v>25531.798449612401</v>
      </c>
      <c r="L651" t="b">
        <v>0</v>
      </c>
      <c r="M651">
        <f>IF(fact_daily_prices[[#This Row],[company_id]] =$B650,$F650)</f>
        <v>240.5</v>
      </c>
      <c r="N651" s="3">
        <f>IFERROR(IF(fact_daily_prices[[#This Row],[Prev_close]]="","",((fact_daily_prices[[#This Row],[close]]-fact_daily_prices[[#This Row],[Prev_close]] )/ fact_daily_prices[[#This Row],[Prev_close]])),0)</f>
        <v>-6.6528066528066289E-3</v>
      </c>
      <c r="O651" s="1">
        <f>EOMONTH(fact_daily_prices[[#This Row],[date]],0)</f>
        <v>45688</v>
      </c>
      <c r="P651"/>
    </row>
    <row r="652" spans="1:16" x14ac:dyDescent="0.3">
      <c r="A652" s="1">
        <v>45665</v>
      </c>
      <c r="B652" t="s">
        <v>21</v>
      </c>
      <c r="C652">
        <v>239.29</v>
      </c>
      <c r="D652">
        <v>242.01</v>
      </c>
      <c r="E652">
        <v>236.56</v>
      </c>
      <c r="F652">
        <v>239.28</v>
      </c>
      <c r="G652">
        <v>21963</v>
      </c>
      <c r="H652">
        <v>8</v>
      </c>
      <c r="I652">
        <v>1</v>
      </c>
      <c r="J652">
        <v>239.28</v>
      </c>
      <c r="K652">
        <v>25531.798449612401</v>
      </c>
      <c r="L652" t="b">
        <v>0</v>
      </c>
      <c r="M652">
        <f>IF(fact_daily_prices[[#This Row],[company_id]] =$B651,$F651)</f>
        <v>238.9</v>
      </c>
      <c r="N652" s="3">
        <f>IFERROR(IF(fact_daily_prices[[#This Row],[Prev_close]]="","",((fact_daily_prices[[#This Row],[close]]-fact_daily_prices[[#This Row],[Prev_close]] )/ fact_daily_prices[[#This Row],[Prev_close]])),0)</f>
        <v>1.590623691921287E-3</v>
      </c>
      <c r="O652" s="1">
        <f>EOMONTH(fact_daily_prices[[#This Row],[date]],0)</f>
        <v>45688</v>
      </c>
      <c r="P652"/>
    </row>
    <row r="653" spans="1:16" x14ac:dyDescent="0.3">
      <c r="A653" s="1">
        <v>45666</v>
      </c>
      <c r="B653" t="s">
        <v>21</v>
      </c>
      <c r="C653">
        <v>238.14</v>
      </c>
      <c r="D653">
        <v>241.55</v>
      </c>
      <c r="E653">
        <v>234.73</v>
      </c>
      <c r="F653">
        <v>238.93</v>
      </c>
      <c r="G653">
        <v>21936</v>
      </c>
      <c r="H653">
        <v>9</v>
      </c>
      <c r="I653">
        <v>1</v>
      </c>
      <c r="J653">
        <v>238.93</v>
      </c>
      <c r="K653">
        <v>25531.798449612401</v>
      </c>
      <c r="L653" t="b">
        <v>0</v>
      </c>
      <c r="M653">
        <f>IF(fact_daily_prices[[#This Row],[company_id]] =$B652,$F652)</f>
        <v>239.28</v>
      </c>
      <c r="N653" s="3">
        <f>IFERROR(IF(fact_daily_prices[[#This Row],[Prev_close]]="","",((fact_daily_prices[[#This Row],[close]]-fact_daily_prices[[#This Row],[Prev_close]] )/ fact_daily_prices[[#This Row],[Prev_close]])),0)</f>
        <v>-1.4627214978267899E-3</v>
      </c>
      <c r="O653" s="1">
        <f>EOMONTH(fact_daily_prices[[#This Row],[date]],0)</f>
        <v>45688</v>
      </c>
      <c r="P653"/>
    </row>
    <row r="654" spans="1:16" x14ac:dyDescent="0.3">
      <c r="A654" s="1">
        <v>45667</v>
      </c>
      <c r="B654" t="s">
        <v>21</v>
      </c>
      <c r="C654">
        <v>238.4</v>
      </c>
      <c r="D654">
        <v>241.69</v>
      </c>
      <c r="E654">
        <v>235.11</v>
      </c>
      <c r="F654">
        <v>239.08</v>
      </c>
      <c r="G654">
        <v>28606</v>
      </c>
      <c r="H654">
        <v>10</v>
      </c>
      <c r="I654">
        <v>1</v>
      </c>
      <c r="J654">
        <v>239.08</v>
      </c>
      <c r="K654">
        <v>25531.798449612401</v>
      </c>
      <c r="L654" t="b">
        <v>0</v>
      </c>
      <c r="M654">
        <f>IF(fact_daily_prices[[#This Row],[company_id]] =$B653,$F653)</f>
        <v>238.93</v>
      </c>
      <c r="N654" s="3">
        <f>IFERROR(IF(fact_daily_prices[[#This Row],[Prev_close]]="","",((fact_daily_prices[[#This Row],[close]]-fact_daily_prices[[#This Row],[Prev_close]] )/ fact_daily_prices[[#This Row],[Prev_close]])),0)</f>
        <v>6.2779893692715722E-4</v>
      </c>
      <c r="O654" s="1">
        <f>EOMONTH(fact_daily_prices[[#This Row],[date]],0)</f>
        <v>45688</v>
      </c>
      <c r="P654"/>
    </row>
    <row r="655" spans="1:16" x14ac:dyDescent="0.3">
      <c r="A655" s="1">
        <v>45670</v>
      </c>
      <c r="B655" t="s">
        <v>21</v>
      </c>
      <c r="C655">
        <v>241.75</v>
      </c>
      <c r="D655">
        <v>244.74</v>
      </c>
      <c r="E655">
        <v>238.77</v>
      </c>
      <c r="F655">
        <v>240.98</v>
      </c>
      <c r="G655">
        <v>45245</v>
      </c>
      <c r="H655">
        <v>13</v>
      </c>
      <c r="I655">
        <v>1</v>
      </c>
      <c r="J655">
        <v>240.98</v>
      </c>
      <c r="K655">
        <v>25531.798449612401</v>
      </c>
      <c r="L655" t="b">
        <v>0</v>
      </c>
      <c r="M655">
        <f>IF(fact_daily_prices[[#This Row],[company_id]] =$B654,$F654)</f>
        <v>239.08</v>
      </c>
      <c r="N655" s="3">
        <f>IFERROR(IF(fact_daily_prices[[#This Row],[Prev_close]]="","",((fact_daily_prices[[#This Row],[close]]-fact_daily_prices[[#This Row],[Prev_close]] )/ fact_daily_prices[[#This Row],[Prev_close]])),0)</f>
        <v>7.9471306675588799E-3</v>
      </c>
      <c r="O655" s="1">
        <f>EOMONTH(fact_daily_prices[[#This Row],[date]],0)</f>
        <v>45688</v>
      </c>
      <c r="P655"/>
    </row>
    <row r="656" spans="1:16" x14ac:dyDescent="0.3">
      <c r="A656" s="1">
        <v>45671</v>
      </c>
      <c r="B656" t="s">
        <v>21</v>
      </c>
      <c r="C656">
        <v>237.84</v>
      </c>
      <c r="D656">
        <v>240.36</v>
      </c>
      <c r="E656">
        <v>235.32</v>
      </c>
      <c r="F656">
        <v>239.63</v>
      </c>
      <c r="G656">
        <v>29572</v>
      </c>
      <c r="H656">
        <v>14</v>
      </c>
      <c r="I656">
        <v>1</v>
      </c>
      <c r="J656">
        <v>239.63</v>
      </c>
      <c r="K656">
        <v>25531.798449612401</v>
      </c>
      <c r="L656" t="b">
        <v>0</v>
      </c>
      <c r="M656">
        <f>IF(fact_daily_prices[[#This Row],[company_id]] =$B655,$F655)</f>
        <v>240.98</v>
      </c>
      <c r="N656" s="3">
        <f>IFERROR(IF(fact_daily_prices[[#This Row],[Prev_close]]="","",((fact_daily_prices[[#This Row],[close]]-fact_daily_prices[[#This Row],[Prev_close]] )/ fact_daily_prices[[#This Row],[Prev_close]])),0)</f>
        <v>-5.6021246576479144E-3</v>
      </c>
      <c r="O656" s="1">
        <f>EOMONTH(fact_daily_prices[[#This Row],[date]],0)</f>
        <v>45688</v>
      </c>
      <c r="P656"/>
    </row>
    <row r="657" spans="1:16" x14ac:dyDescent="0.3">
      <c r="A657" s="1">
        <v>45672</v>
      </c>
      <c r="B657" t="s">
        <v>21</v>
      </c>
      <c r="C657">
        <v>238.98</v>
      </c>
      <c r="D657">
        <v>240.12</v>
      </c>
      <c r="E657">
        <v>237.85</v>
      </c>
      <c r="F657">
        <v>239.03</v>
      </c>
      <c r="G657">
        <v>32131</v>
      </c>
      <c r="H657">
        <v>15</v>
      </c>
      <c r="I657">
        <v>1</v>
      </c>
      <c r="J657">
        <v>239.03</v>
      </c>
      <c r="K657">
        <v>25531.798449612401</v>
      </c>
      <c r="L657" t="b">
        <v>0</v>
      </c>
      <c r="M657">
        <f>IF(fact_daily_prices[[#This Row],[company_id]] =$B656,$F656)</f>
        <v>239.63</v>
      </c>
      <c r="N657" s="3">
        <f>IFERROR(IF(fact_daily_prices[[#This Row],[Prev_close]]="","",((fact_daily_prices[[#This Row],[close]]-fact_daily_prices[[#This Row],[Prev_close]] )/ fact_daily_prices[[#This Row],[Prev_close]])),0)</f>
        <v>-2.5038601176814021E-3</v>
      </c>
      <c r="O657" s="1">
        <f>EOMONTH(fact_daily_prices[[#This Row],[date]],0)</f>
        <v>45688</v>
      </c>
      <c r="P657"/>
    </row>
    <row r="658" spans="1:16" x14ac:dyDescent="0.3">
      <c r="A658" s="1">
        <v>45673</v>
      </c>
      <c r="B658" t="s">
        <v>21</v>
      </c>
      <c r="C658">
        <v>244.51</v>
      </c>
      <c r="D658">
        <v>245.81</v>
      </c>
      <c r="E658">
        <v>243.22</v>
      </c>
      <c r="F658">
        <v>243.51</v>
      </c>
      <c r="G658">
        <v>42475</v>
      </c>
      <c r="H658">
        <v>16</v>
      </c>
      <c r="I658">
        <v>1</v>
      </c>
      <c r="J658">
        <v>243.51</v>
      </c>
      <c r="K658">
        <v>25531.798449612401</v>
      </c>
      <c r="L658" t="b">
        <v>0</v>
      </c>
      <c r="M658">
        <f>IF(fact_daily_prices[[#This Row],[company_id]] =$B657,$F657)</f>
        <v>239.03</v>
      </c>
      <c r="N658" s="3">
        <f>IFERROR(IF(fact_daily_prices[[#This Row],[Prev_close]]="","",((fact_daily_prices[[#This Row],[close]]-fact_daily_prices[[#This Row],[Prev_close]] )/ fact_daily_prices[[#This Row],[Prev_close]])),0)</f>
        <v>1.8742417269798726E-2</v>
      </c>
      <c r="O658" s="1">
        <f>EOMONTH(fact_daily_prices[[#This Row],[date]],0)</f>
        <v>45688</v>
      </c>
      <c r="P658"/>
    </row>
    <row r="659" spans="1:16" x14ac:dyDescent="0.3">
      <c r="A659" s="1">
        <v>45674</v>
      </c>
      <c r="B659" t="s">
        <v>21</v>
      </c>
      <c r="C659">
        <v>243.61</v>
      </c>
      <c r="D659">
        <v>248.24</v>
      </c>
      <c r="E659">
        <v>238.98</v>
      </c>
      <c r="F659">
        <v>243.57</v>
      </c>
      <c r="G659">
        <v>12908</v>
      </c>
      <c r="H659">
        <v>17</v>
      </c>
      <c r="I659">
        <v>1</v>
      </c>
      <c r="J659">
        <v>243.57</v>
      </c>
      <c r="K659">
        <v>25531.798449612401</v>
      </c>
      <c r="L659" t="b">
        <v>0</v>
      </c>
      <c r="M659">
        <f>IF(fact_daily_prices[[#This Row],[company_id]] =$B658,$F658)</f>
        <v>243.51</v>
      </c>
      <c r="N659" s="3">
        <f>IFERROR(IF(fact_daily_prices[[#This Row],[Prev_close]]="","",((fact_daily_prices[[#This Row],[close]]-fact_daily_prices[[#This Row],[Prev_close]] )/ fact_daily_prices[[#This Row],[Prev_close]])),0)</f>
        <v>2.4639645189110214E-4</v>
      </c>
      <c r="O659" s="1">
        <f>EOMONTH(fact_daily_prices[[#This Row],[date]],0)</f>
        <v>45688</v>
      </c>
      <c r="P659"/>
    </row>
    <row r="660" spans="1:16" x14ac:dyDescent="0.3">
      <c r="A660" s="1">
        <v>45677</v>
      </c>
      <c r="B660" t="s">
        <v>21</v>
      </c>
      <c r="C660">
        <v>242.79</v>
      </c>
      <c r="D660">
        <v>245.66</v>
      </c>
      <c r="E660">
        <v>239.92</v>
      </c>
      <c r="F660">
        <v>243.08</v>
      </c>
      <c r="G660">
        <v>17616</v>
      </c>
      <c r="H660">
        <v>20</v>
      </c>
      <c r="I660">
        <v>1</v>
      </c>
      <c r="J660">
        <v>243.08</v>
      </c>
      <c r="K660">
        <v>25531.798449612401</v>
      </c>
      <c r="L660" t="b">
        <v>0</v>
      </c>
      <c r="M660">
        <f>IF(fact_daily_prices[[#This Row],[company_id]] =$B659,$F659)</f>
        <v>243.57</v>
      </c>
      <c r="N660" s="3">
        <f>IFERROR(IF(fact_daily_prices[[#This Row],[Prev_close]]="","",((fact_daily_prices[[#This Row],[close]]-fact_daily_prices[[#This Row],[Prev_close]] )/ fact_daily_prices[[#This Row],[Prev_close]])),0)</f>
        <v>-2.0117420043518526E-3</v>
      </c>
      <c r="O660" s="1">
        <f>EOMONTH(fact_daily_prices[[#This Row],[date]],0)</f>
        <v>45688</v>
      </c>
      <c r="P660"/>
    </row>
    <row r="661" spans="1:16" x14ac:dyDescent="0.3">
      <c r="A661" s="1">
        <v>45678</v>
      </c>
      <c r="B661" t="s">
        <v>21</v>
      </c>
      <c r="C661">
        <v>242.13</v>
      </c>
      <c r="D661">
        <v>244.39</v>
      </c>
      <c r="E661">
        <v>239.86</v>
      </c>
      <c r="F661">
        <v>243.39</v>
      </c>
      <c r="G661">
        <v>44369</v>
      </c>
      <c r="H661">
        <v>21</v>
      </c>
      <c r="I661">
        <v>1</v>
      </c>
      <c r="J661">
        <v>243.39</v>
      </c>
      <c r="K661">
        <v>25531.798449612401</v>
      </c>
      <c r="L661" t="b">
        <v>0</v>
      </c>
      <c r="M661">
        <f>IF(fact_daily_prices[[#This Row],[company_id]] =$B660,$F660)</f>
        <v>243.08</v>
      </c>
      <c r="N661" s="3">
        <f>IFERROR(IF(fact_daily_prices[[#This Row],[Prev_close]]="","",((fact_daily_prices[[#This Row],[close]]-fact_daily_prices[[#This Row],[Prev_close]] )/ fact_daily_prices[[#This Row],[Prev_close]])),0)</f>
        <v>1.2753003126541626E-3</v>
      </c>
      <c r="O661" s="1">
        <f>EOMONTH(fact_daily_prices[[#This Row],[date]],0)</f>
        <v>45688</v>
      </c>
      <c r="P661"/>
    </row>
    <row r="662" spans="1:16" x14ac:dyDescent="0.3">
      <c r="A662" s="1">
        <v>45679</v>
      </c>
      <c r="B662" t="s">
        <v>21</v>
      </c>
      <c r="C662">
        <v>243.08</v>
      </c>
      <c r="D662">
        <v>247.31</v>
      </c>
      <c r="E662">
        <v>238.84</v>
      </c>
      <c r="F662">
        <v>242.96</v>
      </c>
      <c r="G662">
        <v>32226</v>
      </c>
      <c r="H662">
        <v>22</v>
      </c>
      <c r="I662">
        <v>1</v>
      </c>
      <c r="J662">
        <v>242.96</v>
      </c>
      <c r="K662">
        <v>25531.798449612401</v>
      </c>
      <c r="L662" t="b">
        <v>0</v>
      </c>
      <c r="M662">
        <f>IF(fact_daily_prices[[#This Row],[company_id]] =$B661,$F661)</f>
        <v>243.39</v>
      </c>
      <c r="N662" s="3">
        <f>IFERROR(IF(fact_daily_prices[[#This Row],[Prev_close]]="","",((fact_daily_prices[[#This Row],[close]]-fact_daily_prices[[#This Row],[Prev_close]] )/ fact_daily_prices[[#This Row],[Prev_close]])),0)</f>
        <v>-1.7667118616211776E-3</v>
      </c>
      <c r="O662" s="1">
        <f>EOMONTH(fact_daily_prices[[#This Row],[date]],0)</f>
        <v>45688</v>
      </c>
      <c r="P662"/>
    </row>
    <row r="663" spans="1:16" x14ac:dyDescent="0.3">
      <c r="A663" s="1">
        <v>45680</v>
      </c>
      <c r="B663" t="s">
        <v>21</v>
      </c>
      <c r="C663">
        <v>241.89</v>
      </c>
      <c r="D663">
        <v>243.64</v>
      </c>
      <c r="E663">
        <v>240.14</v>
      </c>
      <c r="F663">
        <v>240.85</v>
      </c>
      <c r="G663">
        <v>14379</v>
      </c>
      <c r="H663">
        <v>23</v>
      </c>
      <c r="I663">
        <v>1</v>
      </c>
      <c r="J663">
        <v>240.85</v>
      </c>
      <c r="K663">
        <v>25531.798449612401</v>
      </c>
      <c r="L663" t="b">
        <v>0</v>
      </c>
      <c r="M663">
        <f>IF(fact_daily_prices[[#This Row],[company_id]] =$B662,$F662)</f>
        <v>242.96</v>
      </c>
      <c r="N663" s="3">
        <f>IFERROR(IF(fact_daily_prices[[#This Row],[Prev_close]]="","",((fact_daily_prices[[#This Row],[close]]-fact_daily_prices[[#This Row],[Prev_close]] )/ fact_daily_prices[[#This Row],[Prev_close]])),0)</f>
        <v>-8.6845571287455289E-3</v>
      </c>
      <c r="O663" s="1">
        <f>EOMONTH(fact_daily_prices[[#This Row],[date]],0)</f>
        <v>45688</v>
      </c>
      <c r="P663"/>
    </row>
    <row r="664" spans="1:16" x14ac:dyDescent="0.3">
      <c r="A664" s="1">
        <v>45681</v>
      </c>
      <c r="B664" t="s">
        <v>21</v>
      </c>
      <c r="C664">
        <v>237.22</v>
      </c>
      <c r="D664">
        <v>239.75</v>
      </c>
      <c r="E664">
        <v>234.69</v>
      </c>
      <c r="F664">
        <v>237.9</v>
      </c>
      <c r="G664">
        <v>9682</v>
      </c>
      <c r="H664">
        <v>24</v>
      </c>
      <c r="I664">
        <v>1</v>
      </c>
      <c r="J664">
        <v>237.9</v>
      </c>
      <c r="K664">
        <v>25531.798449612401</v>
      </c>
      <c r="L664" t="b">
        <v>0</v>
      </c>
      <c r="M664">
        <f>IF(fact_daily_prices[[#This Row],[company_id]] =$B663,$F663)</f>
        <v>240.85</v>
      </c>
      <c r="N664" s="3">
        <f>IFERROR(IF(fact_daily_prices[[#This Row],[Prev_close]]="","",((fact_daily_prices[[#This Row],[close]]-fact_daily_prices[[#This Row],[Prev_close]] )/ fact_daily_prices[[#This Row],[Prev_close]])),0)</f>
        <v>-1.2248287315756648E-2</v>
      </c>
      <c r="O664" s="1">
        <f>EOMONTH(fact_daily_prices[[#This Row],[date]],0)</f>
        <v>45688</v>
      </c>
      <c r="P664"/>
    </row>
    <row r="665" spans="1:16" x14ac:dyDescent="0.3">
      <c r="A665" s="1">
        <v>45684</v>
      </c>
      <c r="B665" t="s">
        <v>21</v>
      </c>
      <c r="C665">
        <v>235.35</v>
      </c>
      <c r="D665">
        <v>239.5</v>
      </c>
      <c r="E665">
        <v>231.21</v>
      </c>
      <c r="F665">
        <v>235.68</v>
      </c>
      <c r="G665">
        <v>33983</v>
      </c>
      <c r="H665">
        <v>27</v>
      </c>
      <c r="I665">
        <v>1</v>
      </c>
      <c r="J665">
        <v>235.68</v>
      </c>
      <c r="K665">
        <v>25531.798449612401</v>
      </c>
      <c r="L665" t="b">
        <v>0</v>
      </c>
      <c r="M665">
        <f>IF(fact_daily_prices[[#This Row],[company_id]] =$B664,$F664)</f>
        <v>237.9</v>
      </c>
      <c r="N665" s="3">
        <f>IFERROR(IF(fact_daily_prices[[#This Row],[Prev_close]]="","",((fact_daily_prices[[#This Row],[close]]-fact_daily_prices[[#This Row],[Prev_close]] )/ fact_daily_prices[[#This Row],[Prev_close]])),0)</f>
        <v>-9.3316519546027699E-3</v>
      </c>
      <c r="O665" s="1">
        <f>EOMONTH(fact_daily_prices[[#This Row],[date]],0)</f>
        <v>45688</v>
      </c>
      <c r="P665"/>
    </row>
    <row r="666" spans="1:16" x14ac:dyDescent="0.3">
      <c r="A666" s="1">
        <v>45685</v>
      </c>
      <c r="B666" t="s">
        <v>21</v>
      </c>
      <c r="C666">
        <v>238.78</v>
      </c>
      <c r="D666">
        <v>241.8</v>
      </c>
      <c r="E666">
        <v>235.77</v>
      </c>
      <c r="F666">
        <v>238.34</v>
      </c>
      <c r="G666">
        <v>25734</v>
      </c>
      <c r="H666">
        <v>28</v>
      </c>
      <c r="I666">
        <v>1</v>
      </c>
      <c r="J666">
        <v>238.34</v>
      </c>
      <c r="K666">
        <v>25531.798449612401</v>
      </c>
      <c r="L666" t="b">
        <v>0</v>
      </c>
      <c r="M666">
        <f>IF(fact_daily_prices[[#This Row],[company_id]] =$B665,$F665)</f>
        <v>235.68</v>
      </c>
      <c r="N666" s="3">
        <f>IFERROR(IF(fact_daily_prices[[#This Row],[Prev_close]]="","",((fact_daily_prices[[#This Row],[close]]-fact_daily_prices[[#This Row],[Prev_close]] )/ fact_daily_prices[[#This Row],[Prev_close]])),0)</f>
        <v>1.128649015614391E-2</v>
      </c>
      <c r="O666" s="1">
        <f>EOMONTH(fact_daily_prices[[#This Row],[date]],0)</f>
        <v>45688</v>
      </c>
      <c r="P666"/>
    </row>
    <row r="667" spans="1:16" x14ac:dyDescent="0.3">
      <c r="A667" s="1">
        <v>45686</v>
      </c>
      <c r="B667" t="s">
        <v>21</v>
      </c>
      <c r="C667">
        <v>238.04</v>
      </c>
      <c r="D667">
        <v>239.86</v>
      </c>
      <c r="E667">
        <v>236.22</v>
      </c>
      <c r="F667">
        <v>236.51</v>
      </c>
      <c r="G667">
        <v>43736</v>
      </c>
      <c r="H667">
        <v>29</v>
      </c>
      <c r="I667">
        <v>1</v>
      </c>
      <c r="J667">
        <v>236.51</v>
      </c>
      <c r="K667">
        <v>25531.798449612401</v>
      </c>
      <c r="L667" t="b">
        <v>0</v>
      </c>
      <c r="M667">
        <f>IF(fact_daily_prices[[#This Row],[company_id]] =$B666,$F666)</f>
        <v>238.34</v>
      </c>
      <c r="N667" s="3">
        <f>IFERROR(IF(fact_daily_prices[[#This Row],[Prev_close]]="","",((fact_daily_prices[[#This Row],[close]]-fact_daily_prices[[#This Row],[Prev_close]] )/ fact_daily_prices[[#This Row],[Prev_close]])),0)</f>
        <v>-7.6781069061005814E-3</v>
      </c>
      <c r="O667" s="1">
        <f>EOMONTH(fact_daily_prices[[#This Row],[date]],0)</f>
        <v>45688</v>
      </c>
      <c r="P667"/>
    </row>
    <row r="668" spans="1:16" x14ac:dyDescent="0.3">
      <c r="A668" s="1">
        <v>45687</v>
      </c>
      <c r="B668" t="s">
        <v>21</v>
      </c>
      <c r="C668">
        <v>237.13</v>
      </c>
      <c r="D668">
        <v>240.5</v>
      </c>
      <c r="E668">
        <v>233.76</v>
      </c>
      <c r="F668">
        <v>236.11</v>
      </c>
      <c r="G668">
        <v>48464</v>
      </c>
      <c r="H668">
        <v>30</v>
      </c>
      <c r="I668">
        <v>1</v>
      </c>
      <c r="J668">
        <v>236.11</v>
      </c>
      <c r="K668">
        <v>25531.798449612401</v>
      </c>
      <c r="L668" t="b">
        <v>0</v>
      </c>
      <c r="M668">
        <f>IF(fact_daily_prices[[#This Row],[company_id]] =$B667,$F667)</f>
        <v>236.51</v>
      </c>
      <c r="N668" s="3">
        <f>IFERROR(IF(fact_daily_prices[[#This Row],[Prev_close]]="","",((fact_daily_prices[[#This Row],[close]]-fact_daily_prices[[#This Row],[Prev_close]] )/ fact_daily_prices[[#This Row],[Prev_close]])),0)</f>
        <v>-1.6912604118218143E-3</v>
      </c>
      <c r="O668" s="1">
        <f>EOMONTH(fact_daily_prices[[#This Row],[date]],0)</f>
        <v>45688</v>
      </c>
      <c r="P668"/>
    </row>
    <row r="669" spans="1:16" x14ac:dyDescent="0.3">
      <c r="A669" s="1">
        <v>45688</v>
      </c>
      <c r="B669" t="s">
        <v>21</v>
      </c>
      <c r="C669">
        <v>239.01</v>
      </c>
      <c r="D669">
        <v>240.39</v>
      </c>
      <c r="E669">
        <v>237.62</v>
      </c>
      <c r="F669">
        <v>238.26</v>
      </c>
      <c r="G669">
        <v>12185</v>
      </c>
      <c r="H669">
        <v>31</v>
      </c>
      <c r="I669">
        <v>1</v>
      </c>
      <c r="J669">
        <v>238.26</v>
      </c>
      <c r="K669">
        <v>25531.798449612401</v>
      </c>
      <c r="L669" t="b">
        <v>0</v>
      </c>
      <c r="M669">
        <f>IF(fact_daily_prices[[#This Row],[company_id]] =$B668,$F668)</f>
        <v>236.11</v>
      </c>
      <c r="N669" s="3">
        <f>IFERROR(IF(fact_daily_prices[[#This Row],[Prev_close]]="","",((fact_daily_prices[[#This Row],[close]]-fact_daily_prices[[#This Row],[Prev_close]] )/ fact_daily_prices[[#This Row],[Prev_close]])),0)</f>
        <v>9.1059252043538055E-3</v>
      </c>
      <c r="O669" s="1">
        <f>EOMONTH(fact_daily_prices[[#This Row],[date]],0)</f>
        <v>45688</v>
      </c>
      <c r="P669"/>
    </row>
    <row r="670" spans="1:16" x14ac:dyDescent="0.3">
      <c r="A670" s="1">
        <v>45691</v>
      </c>
      <c r="B670" t="s">
        <v>21</v>
      </c>
      <c r="C670">
        <v>236.39</v>
      </c>
      <c r="D670">
        <v>238.92</v>
      </c>
      <c r="E670">
        <v>233.87</v>
      </c>
      <c r="F670">
        <v>237.48</v>
      </c>
      <c r="G670">
        <v>20167</v>
      </c>
      <c r="H670">
        <v>34</v>
      </c>
      <c r="I670">
        <v>1</v>
      </c>
      <c r="J670">
        <v>237.48</v>
      </c>
      <c r="K670">
        <v>25531.798449612401</v>
      </c>
      <c r="L670" t="b">
        <v>0</v>
      </c>
      <c r="M670">
        <f>IF(fact_daily_prices[[#This Row],[company_id]] =$B669,$F669)</f>
        <v>238.26</v>
      </c>
      <c r="N670" s="3">
        <f>IFERROR(IF(fact_daily_prices[[#This Row],[Prev_close]]="","",((fact_daily_prices[[#This Row],[close]]-fact_daily_prices[[#This Row],[Prev_close]] )/ fact_daily_prices[[#This Row],[Prev_close]])),0)</f>
        <v>-3.2737345756736389E-3</v>
      </c>
      <c r="O670" s="1">
        <f>EOMONTH(fact_daily_prices[[#This Row],[date]],0)</f>
        <v>45716</v>
      </c>
      <c r="P670"/>
    </row>
    <row r="671" spans="1:16" x14ac:dyDescent="0.3">
      <c r="A671" s="1">
        <v>45692</v>
      </c>
      <c r="B671" t="s">
        <v>21</v>
      </c>
      <c r="C671">
        <v>239.01</v>
      </c>
      <c r="D671">
        <v>241.84</v>
      </c>
      <c r="E671">
        <v>236.19</v>
      </c>
      <c r="F671">
        <v>239.44</v>
      </c>
      <c r="G671">
        <v>28076</v>
      </c>
      <c r="H671">
        <v>35</v>
      </c>
      <c r="I671">
        <v>1</v>
      </c>
      <c r="J671">
        <v>239.44</v>
      </c>
      <c r="K671">
        <v>25531.798449612401</v>
      </c>
      <c r="L671" t="b">
        <v>0</v>
      </c>
      <c r="M671">
        <f>IF(fact_daily_prices[[#This Row],[company_id]] =$B670,$F670)</f>
        <v>237.48</v>
      </c>
      <c r="N671" s="3">
        <f>IFERROR(IF(fact_daily_prices[[#This Row],[Prev_close]]="","",((fact_daily_prices[[#This Row],[close]]-fact_daily_prices[[#This Row],[Prev_close]] )/ fact_daily_prices[[#This Row],[Prev_close]])),0)</f>
        <v>8.2533265959239006E-3</v>
      </c>
      <c r="O671" s="1">
        <f>EOMONTH(fact_daily_prices[[#This Row],[date]],0)</f>
        <v>45716</v>
      </c>
      <c r="P671"/>
    </row>
    <row r="672" spans="1:16" x14ac:dyDescent="0.3">
      <c r="A672" s="1">
        <v>45693</v>
      </c>
      <c r="B672" t="s">
        <v>21</v>
      </c>
      <c r="C672">
        <v>234.17</v>
      </c>
      <c r="D672">
        <v>237.81</v>
      </c>
      <c r="E672">
        <v>230.53</v>
      </c>
      <c r="F672">
        <v>234.89</v>
      </c>
      <c r="G672">
        <v>23973</v>
      </c>
      <c r="H672">
        <v>36</v>
      </c>
      <c r="I672">
        <v>1</v>
      </c>
      <c r="J672">
        <v>234.89</v>
      </c>
      <c r="K672">
        <v>25531.798449612401</v>
      </c>
      <c r="L672" t="b">
        <v>0</v>
      </c>
      <c r="M672">
        <f>IF(fact_daily_prices[[#This Row],[company_id]] =$B671,$F671)</f>
        <v>239.44</v>
      </c>
      <c r="N672" s="3">
        <f>IFERROR(IF(fact_daily_prices[[#This Row],[Prev_close]]="","",((fact_daily_prices[[#This Row],[close]]-fact_daily_prices[[#This Row],[Prev_close]] )/ fact_daily_prices[[#This Row],[Prev_close]])),0)</f>
        <v>-1.900267290344141E-2</v>
      </c>
      <c r="O672" s="1">
        <f>EOMONTH(fact_daily_prices[[#This Row],[date]],0)</f>
        <v>45716</v>
      </c>
      <c r="P672"/>
    </row>
    <row r="673" spans="1:16" x14ac:dyDescent="0.3">
      <c r="A673" s="1">
        <v>45694</v>
      </c>
      <c r="B673" t="s">
        <v>21</v>
      </c>
      <c r="C673">
        <v>234.35</v>
      </c>
      <c r="D673">
        <v>236.71</v>
      </c>
      <c r="E673">
        <v>231.99</v>
      </c>
      <c r="F673">
        <v>234.56</v>
      </c>
      <c r="G673">
        <v>2932</v>
      </c>
      <c r="H673">
        <v>37</v>
      </c>
      <c r="I673">
        <v>1</v>
      </c>
      <c r="J673">
        <v>234.56</v>
      </c>
      <c r="K673">
        <v>25531.798449612401</v>
      </c>
      <c r="L673" t="b">
        <v>0</v>
      </c>
      <c r="M673">
        <f>IF(fact_daily_prices[[#This Row],[company_id]] =$B672,$F672)</f>
        <v>234.89</v>
      </c>
      <c r="N673" s="3">
        <f>IFERROR(IF(fact_daily_prices[[#This Row],[Prev_close]]="","",((fact_daily_prices[[#This Row],[close]]-fact_daily_prices[[#This Row],[Prev_close]] )/ fact_daily_prices[[#This Row],[Prev_close]])),0)</f>
        <v>-1.4049129379708975E-3</v>
      </c>
      <c r="O673" s="1">
        <f>EOMONTH(fact_daily_prices[[#This Row],[date]],0)</f>
        <v>45716</v>
      </c>
      <c r="P673"/>
    </row>
    <row r="674" spans="1:16" x14ac:dyDescent="0.3">
      <c r="A674" s="1">
        <v>45695</v>
      </c>
      <c r="B674" t="s">
        <v>21</v>
      </c>
      <c r="C674">
        <v>234.61</v>
      </c>
      <c r="D674">
        <v>237</v>
      </c>
      <c r="E674">
        <v>232.21</v>
      </c>
      <c r="F674">
        <v>234.85</v>
      </c>
      <c r="G674">
        <v>39405</v>
      </c>
      <c r="H674">
        <v>38</v>
      </c>
      <c r="I674">
        <v>1</v>
      </c>
      <c r="J674">
        <v>234.85</v>
      </c>
      <c r="K674">
        <v>25531.798449612401</v>
      </c>
      <c r="L674" t="b">
        <v>0</v>
      </c>
      <c r="M674">
        <f>IF(fact_daily_prices[[#This Row],[company_id]] =$B673,$F673)</f>
        <v>234.56</v>
      </c>
      <c r="N674" s="3">
        <f>IFERROR(IF(fact_daily_prices[[#This Row],[Prev_close]]="","",((fact_daily_prices[[#This Row],[close]]-fact_daily_prices[[#This Row],[Prev_close]] )/ fact_daily_prices[[#This Row],[Prev_close]])),0)</f>
        <v>1.2363574351977832E-3</v>
      </c>
      <c r="O674" s="1">
        <f>EOMONTH(fact_daily_prices[[#This Row],[date]],0)</f>
        <v>45716</v>
      </c>
      <c r="P674"/>
    </row>
    <row r="675" spans="1:16" x14ac:dyDescent="0.3">
      <c r="A675" s="1">
        <v>45698</v>
      </c>
      <c r="B675" t="s">
        <v>21</v>
      </c>
      <c r="C675">
        <v>235.53</v>
      </c>
      <c r="D675">
        <v>237.06</v>
      </c>
      <c r="E675">
        <v>233.99</v>
      </c>
      <c r="F675">
        <v>234.97</v>
      </c>
      <c r="G675">
        <v>28882</v>
      </c>
      <c r="H675">
        <v>41</v>
      </c>
      <c r="I675">
        <v>1</v>
      </c>
      <c r="J675">
        <v>234.97</v>
      </c>
      <c r="K675">
        <v>25531.798449612401</v>
      </c>
      <c r="L675" t="b">
        <v>0</v>
      </c>
      <c r="M675">
        <f>IF(fact_daily_prices[[#This Row],[company_id]] =$B674,$F674)</f>
        <v>234.85</v>
      </c>
      <c r="N675" s="3">
        <f>IFERROR(IF(fact_daily_prices[[#This Row],[Prev_close]]="","",((fact_daily_prices[[#This Row],[close]]-fact_daily_prices[[#This Row],[Prev_close]] )/ fact_daily_prices[[#This Row],[Prev_close]])),0)</f>
        <v>5.1096444539069431E-4</v>
      </c>
      <c r="O675" s="1">
        <f>EOMONTH(fact_daily_prices[[#This Row],[date]],0)</f>
        <v>45716</v>
      </c>
      <c r="P675"/>
    </row>
    <row r="676" spans="1:16" x14ac:dyDescent="0.3">
      <c r="A676" s="1">
        <v>45699</v>
      </c>
      <c r="B676" t="s">
        <v>21</v>
      </c>
      <c r="C676">
        <v>231.42</v>
      </c>
      <c r="D676">
        <v>233.29</v>
      </c>
      <c r="E676">
        <v>229.55</v>
      </c>
      <c r="F676">
        <v>230.18</v>
      </c>
      <c r="G676">
        <v>7474</v>
      </c>
      <c r="H676">
        <v>42</v>
      </c>
      <c r="I676">
        <v>1</v>
      </c>
      <c r="J676">
        <v>230.18</v>
      </c>
      <c r="K676">
        <v>25531.798449612401</v>
      </c>
      <c r="L676" t="b">
        <v>0</v>
      </c>
      <c r="M676">
        <f>IF(fact_daily_prices[[#This Row],[company_id]] =$B675,$F675)</f>
        <v>234.97</v>
      </c>
      <c r="N676" s="3">
        <f>IFERROR(IF(fact_daily_prices[[#This Row],[Prev_close]]="","",((fact_daily_prices[[#This Row],[close]]-fact_daily_prices[[#This Row],[Prev_close]] )/ fact_daily_prices[[#This Row],[Prev_close]])),0)</f>
        <v>-2.0385581138017587E-2</v>
      </c>
      <c r="O676" s="1">
        <f>EOMONTH(fact_daily_prices[[#This Row],[date]],0)</f>
        <v>45716</v>
      </c>
      <c r="P676"/>
    </row>
    <row r="677" spans="1:16" x14ac:dyDescent="0.3">
      <c r="A677" s="1">
        <v>45700</v>
      </c>
      <c r="B677" t="s">
        <v>21</v>
      </c>
      <c r="C677">
        <v>233.61</v>
      </c>
      <c r="D677">
        <v>237.46</v>
      </c>
      <c r="E677">
        <v>229.76</v>
      </c>
      <c r="F677">
        <v>233.75</v>
      </c>
      <c r="G677">
        <v>14979</v>
      </c>
      <c r="H677">
        <v>43</v>
      </c>
      <c r="I677">
        <v>1</v>
      </c>
      <c r="J677">
        <v>233.75</v>
      </c>
      <c r="K677">
        <v>25531.798449612401</v>
      </c>
      <c r="L677" t="b">
        <v>0</v>
      </c>
      <c r="M677">
        <f>IF(fact_daily_prices[[#This Row],[company_id]] =$B676,$F676)</f>
        <v>230.18</v>
      </c>
      <c r="N677" s="3">
        <f>IFERROR(IF(fact_daily_prices[[#This Row],[Prev_close]]="","",((fact_daily_prices[[#This Row],[close]]-fact_daily_prices[[#This Row],[Prev_close]] )/ fact_daily_prices[[#This Row],[Prev_close]])),0)</f>
        <v>1.5509601181683869E-2</v>
      </c>
      <c r="O677" s="1">
        <f>EOMONTH(fact_daily_prices[[#This Row],[date]],0)</f>
        <v>45716</v>
      </c>
      <c r="P677"/>
    </row>
    <row r="678" spans="1:16" x14ac:dyDescent="0.3">
      <c r="A678" s="1">
        <v>45701</v>
      </c>
      <c r="B678" t="s">
        <v>21</v>
      </c>
      <c r="C678">
        <v>232.58</v>
      </c>
      <c r="D678">
        <v>234.36</v>
      </c>
      <c r="E678">
        <v>230.8</v>
      </c>
      <c r="F678">
        <v>231.31</v>
      </c>
      <c r="G678">
        <v>13867</v>
      </c>
      <c r="H678">
        <v>44</v>
      </c>
      <c r="I678">
        <v>1</v>
      </c>
      <c r="J678">
        <v>231.31</v>
      </c>
      <c r="K678">
        <v>25531.798449612401</v>
      </c>
      <c r="L678" t="b">
        <v>0</v>
      </c>
      <c r="M678">
        <f>IF(fact_daily_prices[[#This Row],[company_id]] =$B677,$F677)</f>
        <v>233.75</v>
      </c>
      <c r="N678" s="3">
        <f>IFERROR(IF(fact_daily_prices[[#This Row],[Prev_close]]="","",((fact_daily_prices[[#This Row],[close]]-fact_daily_prices[[#This Row],[Prev_close]] )/ fact_daily_prices[[#This Row],[Prev_close]])),0)</f>
        <v>-1.0438502673796781E-2</v>
      </c>
      <c r="O678" s="1">
        <f>EOMONTH(fact_daily_prices[[#This Row],[date]],0)</f>
        <v>45716</v>
      </c>
      <c r="P678"/>
    </row>
    <row r="679" spans="1:16" x14ac:dyDescent="0.3">
      <c r="A679" s="1">
        <v>45702</v>
      </c>
      <c r="B679" t="s">
        <v>21</v>
      </c>
      <c r="C679">
        <v>232.24</v>
      </c>
      <c r="D679">
        <v>236.76</v>
      </c>
      <c r="E679">
        <v>227.72</v>
      </c>
      <c r="F679">
        <v>232.34</v>
      </c>
      <c r="G679">
        <v>31527</v>
      </c>
      <c r="H679">
        <v>45</v>
      </c>
      <c r="I679">
        <v>1</v>
      </c>
      <c r="J679">
        <v>232.34</v>
      </c>
      <c r="K679">
        <v>25531.798449612401</v>
      </c>
      <c r="L679" t="b">
        <v>0</v>
      </c>
      <c r="M679">
        <f>IF(fact_daily_prices[[#This Row],[company_id]] =$B678,$F678)</f>
        <v>231.31</v>
      </c>
      <c r="N679" s="3">
        <f>IFERROR(IF(fact_daily_prices[[#This Row],[Prev_close]]="","",((fact_daily_prices[[#This Row],[close]]-fact_daily_prices[[#This Row],[Prev_close]] )/ fact_daily_prices[[#This Row],[Prev_close]])),0)</f>
        <v>4.4528987073624189E-3</v>
      </c>
      <c r="O679" s="1">
        <f>EOMONTH(fact_daily_prices[[#This Row],[date]],0)</f>
        <v>45716</v>
      </c>
      <c r="P679"/>
    </row>
    <row r="680" spans="1:16" x14ac:dyDescent="0.3">
      <c r="A680" s="1">
        <v>45705</v>
      </c>
      <c r="B680" t="s">
        <v>21</v>
      </c>
      <c r="C680">
        <v>233.42</v>
      </c>
      <c r="D680">
        <v>236.85</v>
      </c>
      <c r="E680">
        <v>229.99</v>
      </c>
      <c r="F680">
        <v>232.42</v>
      </c>
      <c r="G680">
        <v>6451</v>
      </c>
      <c r="H680">
        <v>48</v>
      </c>
      <c r="I680">
        <v>1</v>
      </c>
      <c r="J680">
        <v>232.42</v>
      </c>
      <c r="K680">
        <v>25531.798449612401</v>
      </c>
      <c r="L680" t="b">
        <v>0</v>
      </c>
      <c r="M680">
        <f>IF(fact_daily_prices[[#This Row],[company_id]] =$B679,$F679)</f>
        <v>232.34</v>
      </c>
      <c r="N680" s="3">
        <f>IFERROR(IF(fact_daily_prices[[#This Row],[Prev_close]]="","",((fact_daily_prices[[#This Row],[close]]-fact_daily_prices[[#This Row],[Prev_close]] )/ fact_daily_prices[[#This Row],[Prev_close]])),0)</f>
        <v>3.4432297495043504E-4</v>
      </c>
      <c r="O680" s="1">
        <f>EOMONTH(fact_daily_prices[[#This Row],[date]],0)</f>
        <v>45716</v>
      </c>
      <c r="P680"/>
    </row>
    <row r="681" spans="1:16" x14ac:dyDescent="0.3">
      <c r="A681" s="1">
        <v>45706</v>
      </c>
      <c r="B681" t="s">
        <v>21</v>
      </c>
      <c r="C681">
        <v>235.01</v>
      </c>
      <c r="D681">
        <v>236.65</v>
      </c>
      <c r="E681">
        <v>233.37</v>
      </c>
      <c r="F681">
        <v>235.43</v>
      </c>
      <c r="G681">
        <v>40954</v>
      </c>
      <c r="H681">
        <v>49</v>
      </c>
      <c r="I681">
        <v>1</v>
      </c>
      <c r="J681">
        <v>235.43</v>
      </c>
      <c r="K681">
        <v>25531.798449612401</v>
      </c>
      <c r="L681" t="b">
        <v>0</v>
      </c>
      <c r="M681">
        <f>IF(fact_daily_prices[[#This Row],[company_id]] =$B680,$F680)</f>
        <v>232.42</v>
      </c>
      <c r="N681" s="3">
        <f>IFERROR(IF(fact_daily_prices[[#This Row],[Prev_close]]="","",((fact_daily_prices[[#This Row],[close]]-fact_daily_prices[[#This Row],[Prev_close]] )/ fact_daily_prices[[#This Row],[Prev_close]])),0)</f>
        <v>1.2950692711470698E-2</v>
      </c>
      <c r="O681" s="1">
        <f>EOMONTH(fact_daily_prices[[#This Row],[date]],0)</f>
        <v>45716</v>
      </c>
      <c r="P681"/>
    </row>
    <row r="682" spans="1:16" x14ac:dyDescent="0.3">
      <c r="A682" s="1">
        <v>45707</v>
      </c>
      <c r="B682" t="s">
        <v>21</v>
      </c>
      <c r="C682">
        <v>241.98</v>
      </c>
      <c r="D682">
        <v>242.92</v>
      </c>
      <c r="E682">
        <v>241.03</v>
      </c>
      <c r="F682">
        <v>242.07</v>
      </c>
      <c r="G682">
        <v>31873</v>
      </c>
      <c r="H682">
        <v>50</v>
      </c>
      <c r="I682">
        <v>1</v>
      </c>
      <c r="J682">
        <v>242.07</v>
      </c>
      <c r="K682">
        <v>25531.798449612401</v>
      </c>
      <c r="L682" t="b">
        <v>0</v>
      </c>
      <c r="M682">
        <f>IF(fact_daily_prices[[#This Row],[company_id]] =$B681,$F681)</f>
        <v>235.43</v>
      </c>
      <c r="N682" s="3">
        <f>IFERROR(IF(fact_daily_prices[[#This Row],[Prev_close]]="","",((fact_daily_prices[[#This Row],[close]]-fact_daily_prices[[#This Row],[Prev_close]] )/ fact_daily_prices[[#This Row],[Prev_close]])),0)</f>
        <v>2.8203712356114286E-2</v>
      </c>
      <c r="O682" s="1">
        <f>EOMONTH(fact_daily_prices[[#This Row],[date]],0)</f>
        <v>45716</v>
      </c>
      <c r="P682"/>
    </row>
    <row r="683" spans="1:16" x14ac:dyDescent="0.3">
      <c r="A683" s="1">
        <v>45708</v>
      </c>
      <c r="B683" t="s">
        <v>21</v>
      </c>
      <c r="C683">
        <v>236.28</v>
      </c>
      <c r="D683">
        <v>238.29</v>
      </c>
      <c r="E683">
        <v>234.27</v>
      </c>
      <c r="F683">
        <v>238.22</v>
      </c>
      <c r="G683">
        <v>26372</v>
      </c>
      <c r="H683">
        <v>51</v>
      </c>
      <c r="I683">
        <v>1</v>
      </c>
      <c r="J683">
        <v>238.22</v>
      </c>
      <c r="K683">
        <v>25531.798449612401</v>
      </c>
      <c r="L683" t="b">
        <v>0</v>
      </c>
      <c r="M683">
        <f>IF(fact_daily_prices[[#This Row],[company_id]] =$B682,$F682)</f>
        <v>242.07</v>
      </c>
      <c r="N683" s="3">
        <f>IFERROR(IF(fact_daily_prices[[#This Row],[Prev_close]]="","",((fact_daily_prices[[#This Row],[close]]-fact_daily_prices[[#This Row],[Prev_close]] )/ fact_daily_prices[[#This Row],[Prev_close]])),0)</f>
        <v>-1.5904490436650532E-2</v>
      </c>
      <c r="O683" s="1">
        <f>EOMONTH(fact_daily_prices[[#This Row],[date]],0)</f>
        <v>45716</v>
      </c>
      <c r="P683"/>
    </row>
    <row r="684" spans="1:16" x14ac:dyDescent="0.3">
      <c r="A684" s="1">
        <v>45709</v>
      </c>
      <c r="B684" t="s">
        <v>21</v>
      </c>
      <c r="C684">
        <v>236.25</v>
      </c>
      <c r="D684">
        <v>240.63</v>
      </c>
      <c r="E684">
        <v>231.88</v>
      </c>
      <c r="F684">
        <v>236.34</v>
      </c>
      <c r="G684">
        <v>30290</v>
      </c>
      <c r="H684">
        <v>52</v>
      </c>
      <c r="I684">
        <v>1</v>
      </c>
      <c r="J684">
        <v>236.34</v>
      </c>
      <c r="K684">
        <v>25531.798449612401</v>
      </c>
      <c r="L684" t="b">
        <v>0</v>
      </c>
      <c r="M684">
        <f>IF(fact_daily_prices[[#This Row],[company_id]] =$B683,$F683)</f>
        <v>238.22</v>
      </c>
      <c r="N684" s="3">
        <f>IFERROR(IF(fact_daily_prices[[#This Row],[Prev_close]]="","",((fact_daily_prices[[#This Row],[close]]-fact_daily_prices[[#This Row],[Prev_close]] )/ fact_daily_prices[[#This Row],[Prev_close]])),0)</f>
        <v>-7.8918646629166124E-3</v>
      </c>
      <c r="O684" s="1">
        <f>EOMONTH(fact_daily_prices[[#This Row],[date]],0)</f>
        <v>45716</v>
      </c>
      <c r="P684"/>
    </row>
    <row r="685" spans="1:16" x14ac:dyDescent="0.3">
      <c r="A685" s="1">
        <v>45712</v>
      </c>
      <c r="B685" t="s">
        <v>21</v>
      </c>
      <c r="C685">
        <v>235.64</v>
      </c>
      <c r="D685">
        <v>238.83</v>
      </c>
      <c r="E685">
        <v>232.44</v>
      </c>
      <c r="F685">
        <v>236.96</v>
      </c>
      <c r="G685">
        <v>6366</v>
      </c>
      <c r="H685">
        <v>55</v>
      </c>
      <c r="I685">
        <v>1</v>
      </c>
      <c r="J685">
        <v>236.96</v>
      </c>
      <c r="K685">
        <v>25531.798449612401</v>
      </c>
      <c r="L685" t="b">
        <v>0</v>
      </c>
      <c r="M685">
        <f>IF(fact_daily_prices[[#This Row],[company_id]] =$B684,$F684)</f>
        <v>236.34</v>
      </c>
      <c r="N685" s="3">
        <f>IFERROR(IF(fact_daily_prices[[#This Row],[Prev_close]]="","",((fact_daily_prices[[#This Row],[close]]-fact_daily_prices[[#This Row],[Prev_close]] )/ fact_daily_prices[[#This Row],[Prev_close]])),0)</f>
        <v>2.6233392570026424E-3</v>
      </c>
      <c r="O685" s="1">
        <f>EOMONTH(fact_daily_prices[[#This Row],[date]],0)</f>
        <v>45716</v>
      </c>
      <c r="P685"/>
    </row>
    <row r="686" spans="1:16" x14ac:dyDescent="0.3">
      <c r="A686" s="1">
        <v>45713</v>
      </c>
      <c r="B686" t="s">
        <v>21</v>
      </c>
      <c r="C686">
        <v>232.66</v>
      </c>
      <c r="D686">
        <v>235.57</v>
      </c>
      <c r="E686">
        <v>229.74</v>
      </c>
      <c r="F686">
        <v>233.74</v>
      </c>
      <c r="G686">
        <v>11717</v>
      </c>
      <c r="H686">
        <v>56</v>
      </c>
      <c r="I686">
        <v>1</v>
      </c>
      <c r="J686">
        <v>233.74</v>
      </c>
      <c r="K686">
        <v>25531.798449612401</v>
      </c>
      <c r="L686" t="b">
        <v>0</v>
      </c>
      <c r="M686">
        <f>IF(fact_daily_prices[[#This Row],[company_id]] =$B685,$F685)</f>
        <v>236.96</v>
      </c>
      <c r="N686" s="3">
        <f>IFERROR(IF(fact_daily_prices[[#This Row],[Prev_close]]="","",((fact_daily_prices[[#This Row],[close]]-fact_daily_prices[[#This Row],[Prev_close]] )/ fact_daily_prices[[#This Row],[Prev_close]])),0)</f>
        <v>-1.3588791357191082E-2</v>
      </c>
      <c r="O686" s="1">
        <f>EOMONTH(fact_daily_prices[[#This Row],[date]],0)</f>
        <v>45716</v>
      </c>
      <c r="P686"/>
    </row>
    <row r="687" spans="1:16" x14ac:dyDescent="0.3">
      <c r="A687" s="1">
        <v>45714</v>
      </c>
      <c r="B687" t="s">
        <v>21</v>
      </c>
      <c r="C687">
        <v>237.22</v>
      </c>
      <c r="D687">
        <v>239.5</v>
      </c>
      <c r="E687">
        <v>234.94</v>
      </c>
      <c r="F687">
        <v>236.11</v>
      </c>
      <c r="G687">
        <v>24360</v>
      </c>
      <c r="H687">
        <v>57</v>
      </c>
      <c r="I687">
        <v>1</v>
      </c>
      <c r="J687">
        <v>236.11</v>
      </c>
      <c r="K687">
        <v>25531.798449612401</v>
      </c>
      <c r="L687" t="b">
        <v>0</v>
      </c>
      <c r="M687">
        <f>IF(fact_daily_prices[[#This Row],[company_id]] =$B686,$F686)</f>
        <v>233.74</v>
      </c>
      <c r="N687" s="3">
        <f>IFERROR(IF(fact_daily_prices[[#This Row],[Prev_close]]="","",((fact_daily_prices[[#This Row],[close]]-fact_daily_prices[[#This Row],[Prev_close]] )/ fact_daily_prices[[#This Row],[Prev_close]])),0)</f>
        <v>1.0139471207324396E-2</v>
      </c>
      <c r="O687" s="1">
        <f>EOMONTH(fact_daily_prices[[#This Row],[date]],0)</f>
        <v>45716</v>
      </c>
      <c r="P687"/>
    </row>
    <row r="688" spans="1:16" x14ac:dyDescent="0.3">
      <c r="A688" s="1">
        <v>45715</v>
      </c>
      <c r="B688" t="s">
        <v>21</v>
      </c>
      <c r="C688">
        <v>237.92</v>
      </c>
      <c r="D688">
        <v>240.87</v>
      </c>
      <c r="E688">
        <v>234.96</v>
      </c>
      <c r="F688">
        <v>238.69</v>
      </c>
      <c r="G688">
        <v>37435</v>
      </c>
      <c r="H688">
        <v>58</v>
      </c>
      <c r="I688">
        <v>1</v>
      </c>
      <c r="J688">
        <v>238.69</v>
      </c>
      <c r="K688">
        <v>25531.798449612401</v>
      </c>
      <c r="L688" t="b">
        <v>0</v>
      </c>
      <c r="M688">
        <f>IF(fact_daily_prices[[#This Row],[company_id]] =$B687,$F687)</f>
        <v>236.11</v>
      </c>
      <c r="N688" s="3">
        <f>IFERROR(IF(fact_daily_prices[[#This Row],[Prev_close]]="","",((fact_daily_prices[[#This Row],[close]]-fact_daily_prices[[#This Row],[Prev_close]] )/ fact_daily_prices[[#This Row],[Prev_close]])),0)</f>
        <v>1.0927110245224615E-2</v>
      </c>
      <c r="O688" s="1">
        <f>EOMONTH(fact_daily_prices[[#This Row],[date]],0)</f>
        <v>45716</v>
      </c>
      <c r="P688"/>
    </row>
    <row r="689" spans="1:16" x14ac:dyDescent="0.3">
      <c r="A689" s="1">
        <v>45716</v>
      </c>
      <c r="B689" t="s">
        <v>21</v>
      </c>
      <c r="C689">
        <v>239.94</v>
      </c>
      <c r="D689">
        <v>243.15</v>
      </c>
      <c r="E689">
        <v>236.72</v>
      </c>
      <c r="F689">
        <v>240.43</v>
      </c>
      <c r="G689">
        <v>42045</v>
      </c>
      <c r="H689">
        <v>59</v>
      </c>
      <c r="I689">
        <v>1</v>
      </c>
      <c r="J689">
        <v>240.43</v>
      </c>
      <c r="K689">
        <v>25531.798449612401</v>
      </c>
      <c r="L689" t="b">
        <v>0</v>
      </c>
      <c r="M689">
        <f>IF(fact_daily_prices[[#This Row],[company_id]] =$B688,$F688)</f>
        <v>238.69</v>
      </c>
      <c r="N689" s="3">
        <f>IFERROR(IF(fact_daily_prices[[#This Row],[Prev_close]]="","",((fact_daily_prices[[#This Row],[close]]-fact_daily_prices[[#This Row],[Prev_close]] )/ fact_daily_prices[[#This Row],[Prev_close]])),0)</f>
        <v>7.289790104319448E-3</v>
      </c>
      <c r="O689" s="1">
        <f>EOMONTH(fact_daily_prices[[#This Row],[date]],0)</f>
        <v>45716</v>
      </c>
      <c r="P689"/>
    </row>
    <row r="690" spans="1:16" x14ac:dyDescent="0.3">
      <c r="A690" s="1">
        <v>45719</v>
      </c>
      <c r="B690" t="s">
        <v>21</v>
      </c>
      <c r="C690">
        <v>240.65</v>
      </c>
      <c r="D690">
        <v>244.12</v>
      </c>
      <c r="E690">
        <v>237.18</v>
      </c>
      <c r="F690">
        <v>241.21</v>
      </c>
      <c r="G690">
        <v>19020</v>
      </c>
      <c r="H690">
        <v>62</v>
      </c>
      <c r="I690">
        <v>1</v>
      </c>
      <c r="J690">
        <v>241.21</v>
      </c>
      <c r="K690">
        <v>25531.798449612401</v>
      </c>
      <c r="L690" t="b">
        <v>0</v>
      </c>
      <c r="M690">
        <f>IF(fact_daily_prices[[#This Row],[company_id]] =$B689,$F689)</f>
        <v>240.43</v>
      </c>
      <c r="N690" s="3">
        <f>IFERROR(IF(fact_daily_prices[[#This Row],[Prev_close]]="","",((fact_daily_prices[[#This Row],[close]]-fact_daily_prices[[#This Row],[Prev_close]] )/ fact_daily_prices[[#This Row],[Prev_close]])),0)</f>
        <v>3.2441874974004953E-3</v>
      </c>
      <c r="O690" s="1">
        <f>EOMONTH(fact_daily_prices[[#This Row],[date]],0)</f>
        <v>45747</v>
      </c>
      <c r="P690"/>
    </row>
    <row r="691" spans="1:16" x14ac:dyDescent="0.3">
      <c r="A691" s="1">
        <v>45720</v>
      </c>
      <c r="B691" t="s">
        <v>21</v>
      </c>
      <c r="C691">
        <v>245.04</v>
      </c>
      <c r="D691">
        <v>247.32</v>
      </c>
      <c r="E691">
        <v>242.75</v>
      </c>
      <c r="F691">
        <v>245.46</v>
      </c>
      <c r="G691">
        <v>20710</v>
      </c>
      <c r="H691">
        <v>63</v>
      </c>
      <c r="I691">
        <v>1</v>
      </c>
      <c r="J691">
        <v>245.46</v>
      </c>
      <c r="K691">
        <v>25531.798449612401</v>
      </c>
      <c r="L691" t="b">
        <v>0</v>
      </c>
      <c r="M691">
        <f>IF(fact_daily_prices[[#This Row],[company_id]] =$B690,$F690)</f>
        <v>241.21</v>
      </c>
      <c r="N691" s="3">
        <f>IFERROR(IF(fact_daily_prices[[#This Row],[Prev_close]]="","",((fact_daily_prices[[#This Row],[close]]-fact_daily_prices[[#This Row],[Prev_close]] )/ fact_daily_prices[[#This Row],[Prev_close]])),0)</f>
        <v>1.7619501679034866E-2</v>
      </c>
      <c r="O691" s="1">
        <f>EOMONTH(fact_daily_prices[[#This Row],[date]],0)</f>
        <v>45747</v>
      </c>
      <c r="P691"/>
    </row>
    <row r="692" spans="1:16" x14ac:dyDescent="0.3">
      <c r="A692" s="1">
        <v>45721</v>
      </c>
      <c r="B692" t="s">
        <v>21</v>
      </c>
      <c r="C692">
        <v>242.97</v>
      </c>
      <c r="D692">
        <v>245.04</v>
      </c>
      <c r="E692">
        <v>240.9</v>
      </c>
      <c r="F692">
        <v>241.97</v>
      </c>
      <c r="G692">
        <v>5967</v>
      </c>
      <c r="H692">
        <v>64</v>
      </c>
      <c r="I692">
        <v>1</v>
      </c>
      <c r="J692">
        <v>241.97</v>
      </c>
      <c r="K692">
        <v>25531.798449612401</v>
      </c>
      <c r="L692" t="b">
        <v>0</v>
      </c>
      <c r="M692">
        <f>IF(fact_daily_prices[[#This Row],[company_id]] =$B691,$F691)</f>
        <v>245.46</v>
      </c>
      <c r="N692" s="3">
        <f>IFERROR(IF(fact_daily_prices[[#This Row],[Prev_close]]="","",((fact_daily_prices[[#This Row],[close]]-fact_daily_prices[[#This Row],[Prev_close]] )/ fact_daily_prices[[#This Row],[Prev_close]])),0)</f>
        <v>-1.42182025584617E-2</v>
      </c>
      <c r="O692" s="1">
        <f>EOMONTH(fact_daily_prices[[#This Row],[date]],0)</f>
        <v>45747</v>
      </c>
      <c r="P692"/>
    </row>
    <row r="693" spans="1:16" x14ac:dyDescent="0.3">
      <c r="A693" s="1">
        <v>45722</v>
      </c>
      <c r="B693" t="s">
        <v>21</v>
      </c>
      <c r="C693">
        <v>242.52</v>
      </c>
      <c r="D693">
        <v>246.34</v>
      </c>
      <c r="E693">
        <v>238.7</v>
      </c>
      <c r="F693">
        <v>242.23</v>
      </c>
      <c r="G693">
        <v>6722</v>
      </c>
      <c r="H693">
        <v>65</v>
      </c>
      <c r="I693">
        <v>1</v>
      </c>
      <c r="J693">
        <v>242.23</v>
      </c>
      <c r="K693">
        <v>25531.798449612401</v>
      </c>
      <c r="L693" t="b">
        <v>0</v>
      </c>
      <c r="M693">
        <f>IF(fact_daily_prices[[#This Row],[company_id]] =$B692,$F692)</f>
        <v>241.97</v>
      </c>
      <c r="N693" s="3">
        <f>IFERROR(IF(fact_daily_prices[[#This Row],[Prev_close]]="","",((fact_daily_prices[[#This Row],[close]]-fact_daily_prices[[#This Row],[Prev_close]] )/ fact_daily_prices[[#This Row],[Prev_close]])),0)</f>
        <v>1.0745133694259243E-3</v>
      </c>
      <c r="O693" s="1">
        <f>EOMONTH(fact_daily_prices[[#This Row],[date]],0)</f>
        <v>45747</v>
      </c>
      <c r="P693"/>
    </row>
    <row r="694" spans="1:16" x14ac:dyDescent="0.3">
      <c r="A694" s="1">
        <v>45723</v>
      </c>
      <c r="B694" t="s">
        <v>21</v>
      </c>
      <c r="C694">
        <v>240.06</v>
      </c>
      <c r="D694">
        <v>241.26</v>
      </c>
      <c r="E694">
        <v>238.86</v>
      </c>
      <c r="F694">
        <v>240.04</v>
      </c>
      <c r="G694">
        <v>38212</v>
      </c>
      <c r="H694">
        <v>66</v>
      </c>
      <c r="I694">
        <v>1</v>
      </c>
      <c r="J694">
        <v>240.04</v>
      </c>
      <c r="K694">
        <v>25531.798449612401</v>
      </c>
      <c r="L694" t="b">
        <v>0</v>
      </c>
      <c r="M694">
        <f>IF(fact_daily_prices[[#This Row],[company_id]] =$B693,$F693)</f>
        <v>242.23</v>
      </c>
      <c r="N694" s="3">
        <f>IFERROR(IF(fact_daily_prices[[#This Row],[Prev_close]]="","",((fact_daily_prices[[#This Row],[close]]-fact_daily_prices[[#This Row],[Prev_close]] )/ fact_daily_prices[[#This Row],[Prev_close]])),0)</f>
        <v>-9.040994096519827E-3</v>
      </c>
      <c r="O694" s="1">
        <f>EOMONTH(fact_daily_prices[[#This Row],[date]],0)</f>
        <v>45747</v>
      </c>
      <c r="P694"/>
    </row>
    <row r="695" spans="1:16" x14ac:dyDescent="0.3">
      <c r="A695" s="1">
        <v>45726</v>
      </c>
      <c r="B695" t="s">
        <v>21</v>
      </c>
      <c r="C695">
        <v>242.37</v>
      </c>
      <c r="D695">
        <v>245.14</v>
      </c>
      <c r="E695">
        <v>239.59</v>
      </c>
      <c r="F695">
        <v>242.81</v>
      </c>
      <c r="G695">
        <v>13297</v>
      </c>
      <c r="H695">
        <v>69</v>
      </c>
      <c r="I695">
        <v>1</v>
      </c>
      <c r="J695">
        <v>242.81</v>
      </c>
      <c r="K695">
        <v>25531.798449612401</v>
      </c>
      <c r="L695" t="b">
        <v>0</v>
      </c>
      <c r="M695">
        <f>IF(fact_daily_prices[[#This Row],[company_id]] =$B694,$F694)</f>
        <v>240.04</v>
      </c>
      <c r="N695" s="3">
        <f>IFERROR(IF(fact_daily_prices[[#This Row],[Prev_close]]="","",((fact_daily_prices[[#This Row],[close]]-fact_daily_prices[[#This Row],[Prev_close]] )/ fact_daily_prices[[#This Row],[Prev_close]])),0)</f>
        <v>1.1539743376104026E-2</v>
      </c>
      <c r="O695" s="1">
        <f>EOMONTH(fact_daily_prices[[#This Row],[date]],0)</f>
        <v>45747</v>
      </c>
      <c r="P695"/>
    </row>
    <row r="696" spans="1:16" x14ac:dyDescent="0.3">
      <c r="A696" s="1">
        <v>45727</v>
      </c>
      <c r="B696" t="s">
        <v>21</v>
      </c>
      <c r="C696">
        <v>239.09</v>
      </c>
      <c r="D696">
        <v>241.6</v>
      </c>
      <c r="E696">
        <v>236.59</v>
      </c>
      <c r="F696">
        <v>237.32</v>
      </c>
      <c r="G696">
        <v>20702</v>
      </c>
      <c r="H696">
        <v>70</v>
      </c>
      <c r="I696">
        <v>1</v>
      </c>
      <c r="J696">
        <v>237.32</v>
      </c>
      <c r="K696">
        <v>25531.798449612401</v>
      </c>
      <c r="L696" t="b">
        <v>0</v>
      </c>
      <c r="M696">
        <f>IF(fact_daily_prices[[#This Row],[company_id]] =$B695,$F695)</f>
        <v>242.81</v>
      </c>
      <c r="N696" s="3">
        <f>IFERROR(IF(fact_daily_prices[[#This Row],[Prev_close]]="","",((fact_daily_prices[[#This Row],[close]]-fact_daily_prices[[#This Row],[Prev_close]] )/ fact_daily_prices[[#This Row],[Prev_close]])),0)</f>
        <v>-2.2610271405625836E-2</v>
      </c>
      <c r="O696" s="1">
        <f>EOMONTH(fact_daily_prices[[#This Row],[date]],0)</f>
        <v>45747</v>
      </c>
      <c r="P696"/>
    </row>
    <row r="697" spans="1:16" x14ac:dyDescent="0.3">
      <c r="A697" s="1">
        <v>45728</v>
      </c>
      <c r="B697" t="s">
        <v>21</v>
      </c>
      <c r="C697">
        <v>237.12</v>
      </c>
      <c r="D697">
        <v>241.66</v>
      </c>
      <c r="E697">
        <v>232.58</v>
      </c>
      <c r="F697">
        <v>237.29</v>
      </c>
      <c r="G697">
        <v>21127</v>
      </c>
      <c r="H697">
        <v>71</v>
      </c>
      <c r="I697">
        <v>1</v>
      </c>
      <c r="J697">
        <v>237.29</v>
      </c>
      <c r="K697">
        <v>25531.798449612401</v>
      </c>
      <c r="L697" t="b">
        <v>0</v>
      </c>
      <c r="M697">
        <f>IF(fact_daily_prices[[#This Row],[company_id]] =$B696,$F696)</f>
        <v>237.32</v>
      </c>
      <c r="N697" s="3">
        <f>IFERROR(IF(fact_daily_prices[[#This Row],[Prev_close]]="","",((fact_daily_prices[[#This Row],[close]]-fact_daily_prices[[#This Row],[Prev_close]] )/ fact_daily_prices[[#This Row],[Prev_close]])),0)</f>
        <v>-1.2641159615709227E-4</v>
      </c>
      <c r="O697" s="1">
        <f>EOMONTH(fact_daily_prices[[#This Row],[date]],0)</f>
        <v>45747</v>
      </c>
      <c r="P697"/>
    </row>
    <row r="698" spans="1:16" x14ac:dyDescent="0.3">
      <c r="A698" s="1">
        <v>45729</v>
      </c>
      <c r="B698" t="s">
        <v>21</v>
      </c>
      <c r="C698">
        <v>238.43</v>
      </c>
      <c r="D698">
        <v>240.8</v>
      </c>
      <c r="E698">
        <v>236.06</v>
      </c>
      <c r="F698">
        <v>238.35</v>
      </c>
      <c r="G698">
        <v>29482</v>
      </c>
      <c r="H698">
        <v>72</v>
      </c>
      <c r="I698">
        <v>1</v>
      </c>
      <c r="J698">
        <v>238.35</v>
      </c>
      <c r="K698">
        <v>25531.798449612401</v>
      </c>
      <c r="L698" t="b">
        <v>0</v>
      </c>
      <c r="M698">
        <f>IF(fact_daily_prices[[#This Row],[company_id]] =$B697,$F697)</f>
        <v>237.29</v>
      </c>
      <c r="N698" s="3">
        <f>IFERROR(IF(fact_daily_prices[[#This Row],[Prev_close]]="","",((fact_daily_prices[[#This Row],[close]]-fact_daily_prices[[#This Row],[Prev_close]] )/ fact_daily_prices[[#This Row],[Prev_close]])),0)</f>
        <v>4.4671077584390508E-3</v>
      </c>
      <c r="O698" s="1">
        <f>EOMONTH(fact_daily_prices[[#This Row],[date]],0)</f>
        <v>45747</v>
      </c>
      <c r="P698"/>
    </row>
    <row r="699" spans="1:16" x14ac:dyDescent="0.3">
      <c r="A699" s="1">
        <v>45730</v>
      </c>
      <c r="B699" t="s">
        <v>21</v>
      </c>
      <c r="C699">
        <v>234.73</v>
      </c>
      <c r="D699">
        <v>237.43</v>
      </c>
      <c r="E699">
        <v>232.03</v>
      </c>
      <c r="F699">
        <v>235.58</v>
      </c>
      <c r="G699">
        <v>41546</v>
      </c>
      <c r="H699">
        <v>73</v>
      </c>
      <c r="I699">
        <v>1</v>
      </c>
      <c r="J699">
        <v>235.58</v>
      </c>
      <c r="K699">
        <v>25531.798449612401</v>
      </c>
      <c r="L699" t="b">
        <v>0</v>
      </c>
      <c r="M699">
        <f>IF(fact_daily_prices[[#This Row],[company_id]] =$B698,$F698)</f>
        <v>238.35</v>
      </c>
      <c r="N699" s="3">
        <f>IFERROR(IF(fact_daily_prices[[#This Row],[Prev_close]]="","",((fact_daily_prices[[#This Row],[close]]-fact_daily_prices[[#This Row],[Prev_close]] )/ fact_daily_prices[[#This Row],[Prev_close]])),0)</f>
        <v>-1.1621564925529607E-2</v>
      </c>
      <c r="O699" s="1">
        <f>EOMONTH(fact_daily_prices[[#This Row],[date]],0)</f>
        <v>45747</v>
      </c>
      <c r="P699"/>
    </row>
    <row r="700" spans="1:16" x14ac:dyDescent="0.3">
      <c r="A700" s="1">
        <v>45733</v>
      </c>
      <c r="B700" t="s">
        <v>21</v>
      </c>
      <c r="C700">
        <v>234.66</v>
      </c>
      <c r="D700">
        <v>238.23</v>
      </c>
      <c r="E700">
        <v>231.09</v>
      </c>
      <c r="F700">
        <v>233.79</v>
      </c>
      <c r="G700">
        <v>20149</v>
      </c>
      <c r="H700">
        <v>76</v>
      </c>
      <c r="I700">
        <v>1</v>
      </c>
      <c r="J700">
        <v>233.79</v>
      </c>
      <c r="K700">
        <v>25531.798449612401</v>
      </c>
      <c r="L700" t="b">
        <v>0</v>
      </c>
      <c r="M700">
        <f>IF(fact_daily_prices[[#This Row],[company_id]] =$B699,$F699)</f>
        <v>235.58</v>
      </c>
      <c r="N700" s="3">
        <f>IFERROR(IF(fact_daily_prices[[#This Row],[Prev_close]]="","",((fact_daily_prices[[#This Row],[close]]-fact_daily_prices[[#This Row],[Prev_close]] )/ fact_daily_prices[[#This Row],[Prev_close]])),0)</f>
        <v>-7.5982681042534184E-3</v>
      </c>
      <c r="O700" s="1">
        <f>EOMONTH(fact_daily_prices[[#This Row],[date]],0)</f>
        <v>45747</v>
      </c>
      <c r="P700"/>
    </row>
    <row r="701" spans="1:16" x14ac:dyDescent="0.3">
      <c r="A701" s="1">
        <v>45734</v>
      </c>
      <c r="B701" t="s">
        <v>21</v>
      </c>
      <c r="C701">
        <v>233.02</v>
      </c>
      <c r="D701">
        <v>236.8</v>
      </c>
      <c r="E701">
        <v>229.25</v>
      </c>
      <c r="F701">
        <v>233.89</v>
      </c>
      <c r="G701">
        <v>5956</v>
      </c>
      <c r="H701">
        <v>77</v>
      </c>
      <c r="I701">
        <v>1</v>
      </c>
      <c r="J701">
        <v>233.89</v>
      </c>
      <c r="K701">
        <v>25531.798449612401</v>
      </c>
      <c r="L701" t="b">
        <v>0</v>
      </c>
      <c r="M701">
        <f>IF(fact_daily_prices[[#This Row],[company_id]] =$B700,$F700)</f>
        <v>233.79</v>
      </c>
      <c r="N701" s="3">
        <f>IFERROR(IF(fact_daily_prices[[#This Row],[Prev_close]]="","",((fact_daily_prices[[#This Row],[close]]-fact_daily_prices[[#This Row],[Prev_close]] )/ fact_daily_prices[[#This Row],[Prev_close]])),0)</f>
        <v>4.2773429145812189E-4</v>
      </c>
      <c r="O701" s="1">
        <f>EOMONTH(fact_daily_prices[[#This Row],[date]],0)</f>
        <v>45747</v>
      </c>
      <c r="P701"/>
    </row>
    <row r="702" spans="1:16" x14ac:dyDescent="0.3">
      <c r="A702" s="1">
        <v>45735</v>
      </c>
      <c r="B702" t="s">
        <v>21</v>
      </c>
      <c r="C702">
        <v>237.26</v>
      </c>
      <c r="D702">
        <v>239.45</v>
      </c>
      <c r="E702">
        <v>235.08</v>
      </c>
      <c r="F702">
        <v>236.78</v>
      </c>
      <c r="G702">
        <v>16417</v>
      </c>
      <c r="H702">
        <v>78</v>
      </c>
      <c r="I702">
        <v>1</v>
      </c>
      <c r="J702">
        <v>236.78</v>
      </c>
      <c r="K702">
        <v>25531.798449612401</v>
      </c>
      <c r="L702" t="b">
        <v>0</v>
      </c>
      <c r="M702">
        <f>IF(fact_daily_prices[[#This Row],[company_id]] =$B701,$F701)</f>
        <v>233.89</v>
      </c>
      <c r="N702" s="3">
        <f>IFERROR(IF(fact_daily_prices[[#This Row],[Prev_close]]="","",((fact_daily_prices[[#This Row],[close]]-fact_daily_prices[[#This Row],[Prev_close]] )/ fact_daily_prices[[#This Row],[Prev_close]])),0)</f>
        <v>1.2356235837359507E-2</v>
      </c>
      <c r="O702" s="1">
        <f>EOMONTH(fact_daily_prices[[#This Row],[date]],0)</f>
        <v>45747</v>
      </c>
      <c r="P702"/>
    </row>
    <row r="703" spans="1:16" x14ac:dyDescent="0.3">
      <c r="A703" s="1">
        <v>45736</v>
      </c>
      <c r="B703" t="s">
        <v>21</v>
      </c>
      <c r="C703">
        <v>233.54</v>
      </c>
      <c r="D703">
        <v>237.87</v>
      </c>
      <c r="E703">
        <v>229.21</v>
      </c>
      <c r="F703">
        <v>233.77</v>
      </c>
      <c r="G703">
        <v>33598</v>
      </c>
      <c r="H703">
        <v>79</v>
      </c>
      <c r="I703">
        <v>1</v>
      </c>
      <c r="J703">
        <v>233.77</v>
      </c>
      <c r="K703">
        <v>25531.798449612401</v>
      </c>
      <c r="L703" t="b">
        <v>0</v>
      </c>
      <c r="M703">
        <f>IF(fact_daily_prices[[#This Row],[company_id]] =$B702,$F702)</f>
        <v>236.78</v>
      </c>
      <c r="N703" s="3">
        <f>IFERROR(IF(fact_daily_prices[[#This Row],[Prev_close]]="","",((fact_daily_prices[[#This Row],[close]]-fact_daily_prices[[#This Row],[Prev_close]] )/ fact_daily_prices[[#This Row],[Prev_close]])),0)</f>
        <v>-1.2712222316073954E-2</v>
      </c>
      <c r="O703" s="1">
        <f>EOMONTH(fact_daily_prices[[#This Row],[date]],0)</f>
        <v>45747</v>
      </c>
      <c r="P703"/>
    </row>
    <row r="704" spans="1:16" x14ac:dyDescent="0.3">
      <c r="A704" s="1">
        <v>45737</v>
      </c>
      <c r="B704" t="s">
        <v>21</v>
      </c>
      <c r="C704">
        <v>231.97</v>
      </c>
      <c r="D704">
        <v>233.65</v>
      </c>
      <c r="E704">
        <v>230.29</v>
      </c>
      <c r="F704">
        <v>231.31</v>
      </c>
      <c r="G704">
        <v>21584</v>
      </c>
      <c r="H704">
        <v>80</v>
      </c>
      <c r="I704">
        <v>1</v>
      </c>
      <c r="J704">
        <v>231.31</v>
      </c>
      <c r="K704">
        <v>25531.798449612401</v>
      </c>
      <c r="L704" t="b">
        <v>0</v>
      </c>
      <c r="M704">
        <f>IF(fact_daily_prices[[#This Row],[company_id]] =$B703,$F703)</f>
        <v>233.77</v>
      </c>
      <c r="N704" s="3">
        <f>IFERROR(IF(fact_daily_prices[[#This Row],[Prev_close]]="","",((fact_daily_prices[[#This Row],[close]]-fact_daily_prices[[#This Row],[Prev_close]] )/ fact_daily_prices[[#This Row],[Prev_close]])),0)</f>
        <v>-1.052316379347225E-2</v>
      </c>
      <c r="O704" s="1">
        <f>EOMONTH(fact_daily_prices[[#This Row],[date]],0)</f>
        <v>45747</v>
      </c>
      <c r="P704"/>
    </row>
    <row r="705" spans="1:16" x14ac:dyDescent="0.3">
      <c r="A705" s="1">
        <v>45740</v>
      </c>
      <c r="B705" t="s">
        <v>21</v>
      </c>
      <c r="C705">
        <v>232.96</v>
      </c>
      <c r="D705">
        <v>235.74</v>
      </c>
      <c r="E705">
        <v>230.18</v>
      </c>
      <c r="F705">
        <v>234.67</v>
      </c>
      <c r="G705">
        <v>44361</v>
      </c>
      <c r="H705">
        <v>83</v>
      </c>
      <c r="I705">
        <v>1</v>
      </c>
      <c r="J705">
        <v>234.67</v>
      </c>
      <c r="K705">
        <v>25531.798449612401</v>
      </c>
      <c r="L705" t="b">
        <v>0</v>
      </c>
      <c r="M705">
        <f>IF(fact_daily_prices[[#This Row],[company_id]] =$B704,$F704)</f>
        <v>231.31</v>
      </c>
      <c r="N705" s="3">
        <f>IFERROR(IF(fact_daily_prices[[#This Row],[Prev_close]]="","",((fact_daily_prices[[#This Row],[close]]-fact_daily_prices[[#This Row],[Prev_close]] )/ fact_daily_prices[[#This Row],[Prev_close]])),0)</f>
        <v>1.4525960831784122E-2</v>
      </c>
      <c r="O705" s="1">
        <f>EOMONTH(fact_daily_prices[[#This Row],[date]],0)</f>
        <v>45747</v>
      </c>
      <c r="P705"/>
    </row>
    <row r="706" spans="1:16" x14ac:dyDescent="0.3">
      <c r="A706" s="1">
        <v>45741</v>
      </c>
      <c r="B706" t="s">
        <v>21</v>
      </c>
      <c r="C706">
        <v>234.98</v>
      </c>
      <c r="D706">
        <v>237.1</v>
      </c>
      <c r="E706">
        <v>232.87</v>
      </c>
      <c r="F706">
        <v>233.92</v>
      </c>
      <c r="G706">
        <v>13996</v>
      </c>
      <c r="H706">
        <v>84</v>
      </c>
      <c r="I706">
        <v>1</v>
      </c>
      <c r="J706">
        <v>233.92</v>
      </c>
      <c r="K706">
        <v>25531.798449612401</v>
      </c>
      <c r="L706" t="b">
        <v>0</v>
      </c>
      <c r="M706">
        <f>IF(fact_daily_prices[[#This Row],[company_id]] =$B705,$F705)</f>
        <v>234.67</v>
      </c>
      <c r="N706" s="3">
        <f>IFERROR(IF(fact_daily_prices[[#This Row],[Prev_close]]="","",((fact_daily_prices[[#This Row],[close]]-fact_daily_prices[[#This Row],[Prev_close]] )/ fact_daily_prices[[#This Row],[Prev_close]])),0)</f>
        <v>-3.1959773298674736E-3</v>
      </c>
      <c r="O706" s="1">
        <f>EOMONTH(fact_daily_prices[[#This Row],[date]],0)</f>
        <v>45747</v>
      </c>
      <c r="P706"/>
    </row>
    <row r="707" spans="1:16" x14ac:dyDescent="0.3">
      <c r="A707" s="1">
        <v>45742</v>
      </c>
      <c r="B707" t="s">
        <v>21</v>
      </c>
      <c r="C707">
        <v>232.06</v>
      </c>
      <c r="D707">
        <v>235.03</v>
      </c>
      <c r="E707">
        <v>229.08</v>
      </c>
      <c r="F707">
        <v>231.69</v>
      </c>
      <c r="G707">
        <v>23626</v>
      </c>
      <c r="H707">
        <v>85</v>
      </c>
      <c r="I707">
        <v>1</v>
      </c>
      <c r="J707">
        <v>231.69</v>
      </c>
      <c r="K707">
        <v>25531.798449612401</v>
      </c>
      <c r="L707" t="b">
        <v>0</v>
      </c>
      <c r="M707">
        <f>IF(fact_daily_prices[[#This Row],[company_id]] =$B706,$F706)</f>
        <v>233.92</v>
      </c>
      <c r="N707" s="3">
        <f>IFERROR(IF(fact_daily_prices[[#This Row],[Prev_close]]="","",((fact_daily_prices[[#This Row],[close]]-fact_daily_prices[[#This Row],[Prev_close]] )/ fact_daily_prices[[#This Row],[Prev_close]])),0)</f>
        <v>-9.5331737346100801E-3</v>
      </c>
      <c r="O707" s="1">
        <f>EOMONTH(fact_daily_prices[[#This Row],[date]],0)</f>
        <v>45747</v>
      </c>
      <c r="P707"/>
    </row>
    <row r="708" spans="1:16" x14ac:dyDescent="0.3">
      <c r="A708" s="1">
        <v>45743</v>
      </c>
      <c r="B708" t="s">
        <v>21</v>
      </c>
      <c r="C708">
        <v>232.69</v>
      </c>
      <c r="D708">
        <v>235.41</v>
      </c>
      <c r="E708">
        <v>229.96</v>
      </c>
      <c r="F708">
        <v>233.89</v>
      </c>
      <c r="G708">
        <v>2132</v>
      </c>
      <c r="H708">
        <v>86</v>
      </c>
      <c r="I708">
        <v>1</v>
      </c>
      <c r="J708">
        <v>233.89</v>
      </c>
      <c r="K708">
        <v>25531.798449612401</v>
      </c>
      <c r="L708" t="b">
        <v>1</v>
      </c>
      <c r="M708">
        <f>IF(fact_daily_prices[[#This Row],[company_id]] =$B707,$F707)</f>
        <v>231.69</v>
      </c>
      <c r="N708" s="3">
        <f>IFERROR(IF(fact_daily_prices[[#This Row],[Prev_close]]="","",((fact_daily_prices[[#This Row],[close]]-fact_daily_prices[[#This Row],[Prev_close]] )/ fact_daily_prices[[#This Row],[Prev_close]])),0)</f>
        <v>9.4954465017911376E-3</v>
      </c>
      <c r="O708" s="1">
        <f>EOMONTH(fact_daily_prices[[#This Row],[date]],0)</f>
        <v>45747</v>
      </c>
      <c r="P708"/>
    </row>
    <row r="709" spans="1:16" x14ac:dyDescent="0.3">
      <c r="A709" s="1">
        <v>45744</v>
      </c>
      <c r="B709" t="s">
        <v>21</v>
      </c>
      <c r="C709">
        <v>231.25</v>
      </c>
      <c r="D709">
        <v>234.15</v>
      </c>
      <c r="E709">
        <v>228.35</v>
      </c>
      <c r="F709">
        <v>232.51</v>
      </c>
      <c r="G709">
        <v>40065</v>
      </c>
      <c r="H709">
        <v>87</v>
      </c>
      <c r="I709">
        <v>1</v>
      </c>
      <c r="J709">
        <v>232.51</v>
      </c>
      <c r="K709">
        <v>25531.798449612401</v>
      </c>
      <c r="L709" t="b">
        <v>0</v>
      </c>
      <c r="M709">
        <f>IF(fact_daily_prices[[#This Row],[company_id]] =$B708,$F708)</f>
        <v>233.89</v>
      </c>
      <c r="N709" s="3">
        <f>IFERROR(IF(fact_daily_prices[[#This Row],[Prev_close]]="","",((fact_daily_prices[[#This Row],[close]]-fact_daily_prices[[#This Row],[Prev_close]] )/ fact_daily_prices[[#This Row],[Prev_close]])),0)</f>
        <v>-5.9002095001923788E-3</v>
      </c>
      <c r="O709" s="1">
        <f>EOMONTH(fact_daily_prices[[#This Row],[date]],0)</f>
        <v>45747</v>
      </c>
      <c r="P709"/>
    </row>
    <row r="710" spans="1:16" x14ac:dyDescent="0.3">
      <c r="A710" s="1">
        <v>45747</v>
      </c>
      <c r="B710" t="s">
        <v>21</v>
      </c>
      <c r="C710">
        <v>236.71</v>
      </c>
      <c r="D710">
        <v>239.8</v>
      </c>
      <c r="E710">
        <v>233.62</v>
      </c>
      <c r="F710">
        <v>235.59</v>
      </c>
      <c r="G710">
        <v>3179</v>
      </c>
      <c r="H710">
        <v>90</v>
      </c>
      <c r="I710">
        <v>1</v>
      </c>
      <c r="J710">
        <v>235.59</v>
      </c>
      <c r="K710">
        <v>25531.798449612401</v>
      </c>
      <c r="L710" t="b">
        <v>0</v>
      </c>
      <c r="M710">
        <f>IF(fact_daily_prices[[#This Row],[company_id]] =$B709,$F709)</f>
        <v>232.51</v>
      </c>
      <c r="N710" s="3">
        <f>IFERROR(IF(fact_daily_prices[[#This Row],[Prev_close]]="","",((fact_daily_prices[[#This Row],[close]]-fact_daily_prices[[#This Row],[Prev_close]] )/ fact_daily_prices[[#This Row],[Prev_close]])),0)</f>
        <v>1.3246742075609705E-2</v>
      </c>
      <c r="O710" s="1">
        <f>EOMONTH(fact_daily_prices[[#This Row],[date]],0)</f>
        <v>45747</v>
      </c>
      <c r="P710"/>
    </row>
    <row r="711" spans="1:16" x14ac:dyDescent="0.3">
      <c r="A711" s="1">
        <v>45748</v>
      </c>
      <c r="B711" t="s">
        <v>21</v>
      </c>
      <c r="C711">
        <v>233.53</v>
      </c>
      <c r="D711">
        <v>237.53</v>
      </c>
      <c r="E711">
        <v>229.53</v>
      </c>
      <c r="F711">
        <v>233.69</v>
      </c>
      <c r="G711">
        <v>48857</v>
      </c>
      <c r="H711">
        <v>91</v>
      </c>
      <c r="I711">
        <v>1</v>
      </c>
      <c r="J711">
        <v>233.69</v>
      </c>
      <c r="K711">
        <v>25531.798449612401</v>
      </c>
      <c r="L711" t="b">
        <v>0</v>
      </c>
      <c r="M711">
        <f>IF(fact_daily_prices[[#This Row],[company_id]] =$B710,$F710)</f>
        <v>235.59</v>
      </c>
      <c r="N711" s="3">
        <f>IFERROR(IF(fact_daily_prices[[#This Row],[Prev_close]]="","",((fact_daily_prices[[#This Row],[close]]-fact_daily_prices[[#This Row],[Prev_close]] )/ fact_daily_prices[[#This Row],[Prev_close]])),0)</f>
        <v>-8.0648584405110819E-3</v>
      </c>
      <c r="O711" s="1">
        <f>EOMONTH(fact_daily_prices[[#This Row],[date]],0)</f>
        <v>45777</v>
      </c>
      <c r="P711"/>
    </row>
    <row r="712" spans="1:16" x14ac:dyDescent="0.3">
      <c r="A712" s="1">
        <v>45749</v>
      </c>
      <c r="B712" t="s">
        <v>21</v>
      </c>
      <c r="C712">
        <v>232.37</v>
      </c>
      <c r="D712">
        <v>234.23</v>
      </c>
      <c r="E712">
        <v>230.52</v>
      </c>
      <c r="F712">
        <v>233.27</v>
      </c>
      <c r="G712">
        <v>40464</v>
      </c>
      <c r="H712">
        <v>92</v>
      </c>
      <c r="I712">
        <v>1</v>
      </c>
      <c r="J712">
        <v>233.27</v>
      </c>
      <c r="K712">
        <v>25531.798449612401</v>
      </c>
      <c r="L712" t="b">
        <v>0</v>
      </c>
      <c r="M712">
        <f>IF(fact_daily_prices[[#This Row],[company_id]] =$B711,$F711)</f>
        <v>233.69</v>
      </c>
      <c r="N712" s="3">
        <f>IFERROR(IF(fact_daily_prices[[#This Row],[Prev_close]]="","",((fact_daily_prices[[#This Row],[close]]-fact_daily_prices[[#This Row],[Prev_close]] )/ fact_daily_prices[[#This Row],[Prev_close]])),0)</f>
        <v>-1.7972527707646347E-3</v>
      </c>
      <c r="O712" s="1">
        <f>EOMONTH(fact_daily_prices[[#This Row],[date]],0)</f>
        <v>45777</v>
      </c>
      <c r="P712"/>
    </row>
    <row r="713" spans="1:16" x14ac:dyDescent="0.3">
      <c r="A713" s="1">
        <v>45750</v>
      </c>
      <c r="B713" t="s">
        <v>21</v>
      </c>
      <c r="C713">
        <v>235.42</v>
      </c>
      <c r="D713">
        <v>237.52</v>
      </c>
      <c r="E713">
        <v>233.32</v>
      </c>
      <c r="F713">
        <v>236.12</v>
      </c>
      <c r="G713">
        <v>14869</v>
      </c>
      <c r="H713">
        <v>93</v>
      </c>
      <c r="I713">
        <v>1</v>
      </c>
      <c r="J713">
        <v>236.12</v>
      </c>
      <c r="K713">
        <v>25531.798449612401</v>
      </c>
      <c r="L713" t="b">
        <v>0</v>
      </c>
      <c r="M713">
        <f>IF(fact_daily_prices[[#This Row],[company_id]] =$B712,$F712)</f>
        <v>233.27</v>
      </c>
      <c r="N713" s="3">
        <f>IFERROR(IF(fact_daily_prices[[#This Row],[Prev_close]]="","",((fact_daily_prices[[#This Row],[close]]-fact_daily_prices[[#This Row],[Prev_close]] )/ fact_daily_prices[[#This Row],[Prev_close]])),0)</f>
        <v>1.221760192052126E-2</v>
      </c>
      <c r="O713" s="1">
        <f>EOMONTH(fact_daily_prices[[#This Row],[date]],0)</f>
        <v>45777</v>
      </c>
      <c r="P713"/>
    </row>
    <row r="714" spans="1:16" x14ac:dyDescent="0.3">
      <c r="A714" s="1">
        <v>45751</v>
      </c>
      <c r="B714" t="s">
        <v>21</v>
      </c>
      <c r="C714">
        <v>235.83</v>
      </c>
      <c r="D714">
        <v>236.48</v>
      </c>
      <c r="E714">
        <v>235.17</v>
      </c>
      <c r="F714">
        <v>235.51</v>
      </c>
      <c r="G714">
        <v>32555</v>
      </c>
      <c r="H714">
        <v>94</v>
      </c>
      <c r="I714">
        <v>1</v>
      </c>
      <c r="J714">
        <v>235.51</v>
      </c>
      <c r="K714">
        <v>25531.798449612401</v>
      </c>
      <c r="L714" t="b">
        <v>0</v>
      </c>
      <c r="M714">
        <f>IF(fact_daily_prices[[#This Row],[company_id]] =$B713,$F713)</f>
        <v>236.12</v>
      </c>
      <c r="N714" s="3">
        <f>IFERROR(IF(fact_daily_prices[[#This Row],[Prev_close]]="","",((fact_daily_prices[[#This Row],[close]]-fact_daily_prices[[#This Row],[Prev_close]] )/ fact_daily_prices[[#This Row],[Prev_close]])),0)</f>
        <v>-2.5834321531425278E-3</v>
      </c>
      <c r="O714" s="1">
        <f>EOMONTH(fact_daily_prices[[#This Row],[date]],0)</f>
        <v>45777</v>
      </c>
      <c r="P714"/>
    </row>
    <row r="715" spans="1:16" x14ac:dyDescent="0.3">
      <c r="A715" s="1">
        <v>45754</v>
      </c>
      <c r="B715" t="s">
        <v>21</v>
      </c>
      <c r="C715">
        <v>236.43</v>
      </c>
      <c r="D715">
        <v>239.22</v>
      </c>
      <c r="E715">
        <v>233.63</v>
      </c>
      <c r="F715">
        <v>237.82</v>
      </c>
      <c r="G715">
        <v>47976</v>
      </c>
      <c r="H715">
        <v>97</v>
      </c>
      <c r="I715">
        <v>1</v>
      </c>
      <c r="J715">
        <v>237.82</v>
      </c>
      <c r="K715">
        <v>25531.798449612401</v>
      </c>
      <c r="L715" t="b">
        <v>0</v>
      </c>
      <c r="M715">
        <f>IF(fact_daily_prices[[#This Row],[company_id]] =$B714,$F714)</f>
        <v>235.51</v>
      </c>
      <c r="N715" s="3">
        <f>IFERROR(IF(fact_daily_prices[[#This Row],[Prev_close]]="","",((fact_daily_prices[[#This Row],[close]]-fact_daily_prices[[#This Row],[Prev_close]] )/ fact_daily_prices[[#This Row],[Prev_close]])),0)</f>
        <v>9.8085007006072037E-3</v>
      </c>
      <c r="O715" s="1">
        <f>EOMONTH(fact_daily_prices[[#This Row],[date]],0)</f>
        <v>45777</v>
      </c>
      <c r="P715"/>
    </row>
    <row r="716" spans="1:16" x14ac:dyDescent="0.3">
      <c r="A716" s="1">
        <v>45755</v>
      </c>
      <c r="B716" t="s">
        <v>21</v>
      </c>
      <c r="C716">
        <v>236.72</v>
      </c>
      <c r="D716">
        <v>239.62</v>
      </c>
      <c r="E716">
        <v>233.82</v>
      </c>
      <c r="F716">
        <v>237.68</v>
      </c>
      <c r="G716">
        <v>46095</v>
      </c>
      <c r="H716">
        <v>98</v>
      </c>
      <c r="I716">
        <v>1</v>
      </c>
      <c r="J716">
        <v>237.68</v>
      </c>
      <c r="K716">
        <v>25531.798449612401</v>
      </c>
      <c r="L716" t="b">
        <v>0</v>
      </c>
      <c r="M716">
        <f>IF(fact_daily_prices[[#This Row],[company_id]] =$B715,$F715)</f>
        <v>237.82</v>
      </c>
      <c r="N716" s="3">
        <f>IFERROR(IF(fact_daily_prices[[#This Row],[Prev_close]]="","",((fact_daily_prices[[#This Row],[close]]-fact_daily_prices[[#This Row],[Prev_close]] )/ fact_daily_prices[[#This Row],[Prev_close]])),0)</f>
        <v>-5.8868051467490692E-4</v>
      </c>
      <c r="O716" s="1">
        <f>EOMONTH(fact_daily_prices[[#This Row],[date]],0)</f>
        <v>45777</v>
      </c>
      <c r="P716"/>
    </row>
    <row r="717" spans="1:16" x14ac:dyDescent="0.3">
      <c r="A717" s="1">
        <v>45756</v>
      </c>
      <c r="B717" t="s">
        <v>21</v>
      </c>
      <c r="C717">
        <v>242.09</v>
      </c>
      <c r="D717">
        <v>243.98</v>
      </c>
      <c r="E717">
        <v>240.2</v>
      </c>
      <c r="F717">
        <v>243.75</v>
      </c>
      <c r="G717">
        <v>48068</v>
      </c>
      <c r="H717">
        <v>99</v>
      </c>
      <c r="I717">
        <v>1</v>
      </c>
      <c r="J717">
        <v>243.75</v>
      </c>
      <c r="K717">
        <v>25531.798449612401</v>
      </c>
      <c r="L717" t="b">
        <v>0</v>
      </c>
      <c r="M717">
        <f>IF(fact_daily_prices[[#This Row],[company_id]] =$B716,$F716)</f>
        <v>237.68</v>
      </c>
      <c r="N717" s="3">
        <f>IFERROR(IF(fact_daily_prices[[#This Row],[Prev_close]]="","",((fact_daily_prices[[#This Row],[close]]-fact_daily_prices[[#This Row],[Prev_close]] )/ fact_daily_prices[[#This Row],[Prev_close]])),0)</f>
        <v>2.5538539212386371E-2</v>
      </c>
      <c r="O717" s="1">
        <f>EOMONTH(fact_daily_prices[[#This Row],[date]],0)</f>
        <v>45777</v>
      </c>
      <c r="P717"/>
    </row>
    <row r="718" spans="1:16" x14ac:dyDescent="0.3">
      <c r="A718" s="1">
        <v>45757</v>
      </c>
      <c r="B718" t="s">
        <v>21</v>
      </c>
      <c r="C718">
        <v>248.96</v>
      </c>
      <c r="D718">
        <v>252.5</v>
      </c>
      <c r="E718">
        <v>245.41</v>
      </c>
      <c r="F718">
        <v>248.67</v>
      </c>
      <c r="G718">
        <v>17673</v>
      </c>
      <c r="H718">
        <v>100</v>
      </c>
      <c r="I718">
        <v>1</v>
      </c>
      <c r="J718">
        <v>248.67</v>
      </c>
      <c r="K718">
        <v>25531.798449612401</v>
      </c>
      <c r="L718" t="b">
        <v>0</v>
      </c>
      <c r="M718">
        <f>IF(fact_daily_prices[[#This Row],[company_id]] =$B717,$F717)</f>
        <v>243.75</v>
      </c>
      <c r="N718" s="3">
        <f>IFERROR(IF(fact_daily_prices[[#This Row],[Prev_close]]="","",((fact_daily_prices[[#This Row],[close]]-fact_daily_prices[[#This Row],[Prev_close]] )/ fact_daily_prices[[#This Row],[Prev_close]])),0)</f>
        <v>2.0184615384615332E-2</v>
      </c>
      <c r="O718" s="1">
        <f>EOMONTH(fact_daily_prices[[#This Row],[date]],0)</f>
        <v>45777</v>
      </c>
      <c r="P718"/>
    </row>
    <row r="719" spans="1:16" x14ac:dyDescent="0.3">
      <c r="A719" s="1">
        <v>45758</v>
      </c>
      <c r="B719" t="s">
        <v>21</v>
      </c>
      <c r="C719">
        <v>245.43</v>
      </c>
      <c r="D719">
        <v>248.89</v>
      </c>
      <c r="E719">
        <v>241.96</v>
      </c>
      <c r="F719">
        <v>244.6</v>
      </c>
      <c r="G719">
        <v>8415</v>
      </c>
      <c r="H719">
        <v>101</v>
      </c>
      <c r="I719">
        <v>1</v>
      </c>
      <c r="J719">
        <v>244.6</v>
      </c>
      <c r="K719">
        <v>25531.798449612401</v>
      </c>
      <c r="L719" t="b">
        <v>0</v>
      </c>
      <c r="M719">
        <f>IF(fact_daily_prices[[#This Row],[company_id]] =$B718,$F718)</f>
        <v>248.67</v>
      </c>
      <c r="N719" s="3">
        <f>IFERROR(IF(fact_daily_prices[[#This Row],[Prev_close]]="","",((fact_daily_prices[[#This Row],[close]]-fact_daily_prices[[#This Row],[Prev_close]] )/ fact_daily_prices[[#This Row],[Prev_close]])),0)</f>
        <v>-1.6367072827441966E-2</v>
      </c>
      <c r="O719" s="1">
        <f>EOMONTH(fact_daily_prices[[#This Row],[date]],0)</f>
        <v>45777</v>
      </c>
      <c r="P719"/>
    </row>
    <row r="720" spans="1:16" x14ac:dyDescent="0.3">
      <c r="A720" s="1">
        <v>45761</v>
      </c>
      <c r="B720" t="s">
        <v>21</v>
      </c>
      <c r="C720">
        <v>244.7</v>
      </c>
      <c r="D720">
        <v>247.7</v>
      </c>
      <c r="E720">
        <v>241.69</v>
      </c>
      <c r="F720">
        <v>246.28</v>
      </c>
      <c r="G720">
        <v>38726</v>
      </c>
      <c r="H720">
        <v>104</v>
      </c>
      <c r="I720">
        <v>1</v>
      </c>
      <c r="J720">
        <v>246.28</v>
      </c>
      <c r="K720">
        <v>25531.798449612401</v>
      </c>
      <c r="L720" t="b">
        <v>0</v>
      </c>
      <c r="M720">
        <f>IF(fact_daily_prices[[#This Row],[company_id]] =$B719,$F719)</f>
        <v>244.6</v>
      </c>
      <c r="N720" s="3">
        <f>IFERROR(IF(fact_daily_prices[[#This Row],[Prev_close]]="","",((fact_daily_prices[[#This Row],[close]]-fact_daily_prices[[#This Row],[Prev_close]] )/ fact_daily_prices[[#This Row],[Prev_close]])),0)</f>
        <v>6.8683565004088584E-3</v>
      </c>
      <c r="O720" s="1">
        <f>EOMONTH(fact_daily_prices[[#This Row],[date]],0)</f>
        <v>45777</v>
      </c>
      <c r="P720"/>
    </row>
    <row r="721" spans="1:16" x14ac:dyDescent="0.3">
      <c r="A721" s="1">
        <v>45762</v>
      </c>
      <c r="B721" t="s">
        <v>21</v>
      </c>
      <c r="C721">
        <v>242.26</v>
      </c>
      <c r="D721">
        <v>244.44</v>
      </c>
      <c r="E721">
        <v>240.08</v>
      </c>
      <c r="F721">
        <v>243.81</v>
      </c>
      <c r="G721">
        <v>33252</v>
      </c>
      <c r="H721">
        <v>105</v>
      </c>
      <c r="I721">
        <v>1</v>
      </c>
      <c r="J721">
        <v>243.81</v>
      </c>
      <c r="K721">
        <v>25531.798449612401</v>
      </c>
      <c r="L721" t="b">
        <v>0</v>
      </c>
      <c r="M721">
        <f>IF(fact_daily_prices[[#This Row],[company_id]] =$B720,$F720)</f>
        <v>246.28</v>
      </c>
      <c r="N721" s="3">
        <f>IFERROR(IF(fact_daily_prices[[#This Row],[Prev_close]]="","",((fact_daily_prices[[#This Row],[close]]-fact_daily_prices[[#This Row],[Prev_close]] )/ fact_daily_prices[[#This Row],[Prev_close]])),0)</f>
        <v>-1.0029235017053755E-2</v>
      </c>
      <c r="O721" s="1">
        <f>EOMONTH(fact_daily_prices[[#This Row],[date]],0)</f>
        <v>45777</v>
      </c>
      <c r="P721"/>
    </row>
    <row r="722" spans="1:16" x14ac:dyDescent="0.3">
      <c r="A722" s="1">
        <v>45763</v>
      </c>
      <c r="B722" t="s">
        <v>21</v>
      </c>
      <c r="C722">
        <v>244.2</v>
      </c>
      <c r="D722">
        <v>246.5</v>
      </c>
      <c r="E722">
        <v>241.91</v>
      </c>
      <c r="F722">
        <v>244.46</v>
      </c>
      <c r="G722">
        <v>35148</v>
      </c>
      <c r="H722">
        <v>106</v>
      </c>
      <c r="I722">
        <v>1</v>
      </c>
      <c r="J722">
        <v>244.46</v>
      </c>
      <c r="K722">
        <v>25531.798449612401</v>
      </c>
      <c r="L722" t="b">
        <v>0</v>
      </c>
      <c r="M722">
        <f>IF(fact_daily_prices[[#This Row],[company_id]] =$B721,$F721)</f>
        <v>243.81</v>
      </c>
      <c r="N722" s="3">
        <f>IFERROR(IF(fact_daily_prices[[#This Row],[Prev_close]]="","",((fact_daily_prices[[#This Row],[close]]-fact_daily_prices[[#This Row],[Prev_close]] )/ fact_daily_prices[[#This Row],[Prev_close]])),0)</f>
        <v>2.6660104179484258E-3</v>
      </c>
      <c r="O722" s="1">
        <f>EOMONTH(fact_daily_prices[[#This Row],[date]],0)</f>
        <v>45777</v>
      </c>
      <c r="P722"/>
    </row>
    <row r="723" spans="1:16" x14ac:dyDescent="0.3">
      <c r="A723" s="1">
        <v>45764</v>
      </c>
      <c r="B723" t="s">
        <v>21</v>
      </c>
      <c r="C723">
        <v>246.01</v>
      </c>
      <c r="D723">
        <v>248.27</v>
      </c>
      <c r="E723">
        <v>243.75</v>
      </c>
      <c r="F723">
        <v>244.73</v>
      </c>
      <c r="G723">
        <v>47694</v>
      </c>
      <c r="H723">
        <v>107</v>
      </c>
      <c r="I723">
        <v>1</v>
      </c>
      <c r="J723">
        <v>244.73</v>
      </c>
      <c r="K723">
        <v>25531.798449612401</v>
      </c>
      <c r="L723" t="b">
        <v>0</v>
      </c>
      <c r="M723">
        <f>IF(fact_daily_prices[[#This Row],[company_id]] =$B722,$F722)</f>
        <v>244.46</v>
      </c>
      <c r="N723" s="3">
        <f>IFERROR(IF(fact_daily_prices[[#This Row],[Prev_close]]="","",((fact_daily_prices[[#This Row],[close]]-fact_daily_prices[[#This Row],[Prev_close]] )/ fact_daily_prices[[#This Row],[Prev_close]])),0)</f>
        <v>1.1044751697618497E-3</v>
      </c>
      <c r="O723" s="1">
        <f>EOMONTH(fact_daily_prices[[#This Row],[date]],0)</f>
        <v>45777</v>
      </c>
      <c r="P723"/>
    </row>
    <row r="724" spans="1:16" x14ac:dyDescent="0.3">
      <c r="A724" s="1">
        <v>45765</v>
      </c>
      <c r="B724" t="s">
        <v>21</v>
      </c>
      <c r="C724">
        <v>241.55</v>
      </c>
      <c r="D724">
        <v>243.02</v>
      </c>
      <c r="E724">
        <v>240.09</v>
      </c>
      <c r="F724">
        <v>241.55</v>
      </c>
      <c r="G724">
        <v>39402</v>
      </c>
      <c r="H724">
        <v>108</v>
      </c>
      <c r="I724">
        <v>1</v>
      </c>
      <c r="J724">
        <v>241.55</v>
      </c>
      <c r="K724">
        <v>25531.798449612401</v>
      </c>
      <c r="L724" t="b">
        <v>0</v>
      </c>
      <c r="M724">
        <f>IF(fact_daily_prices[[#This Row],[company_id]] =$B723,$F723)</f>
        <v>244.73</v>
      </c>
      <c r="N724" s="3">
        <f>IFERROR(IF(fact_daily_prices[[#This Row],[Prev_close]]="","",((fact_daily_prices[[#This Row],[close]]-fact_daily_prices[[#This Row],[Prev_close]] )/ fact_daily_prices[[#This Row],[Prev_close]])),0)</f>
        <v>-1.2993911657745183E-2</v>
      </c>
      <c r="O724" s="1">
        <f>EOMONTH(fact_daily_prices[[#This Row],[date]],0)</f>
        <v>45777</v>
      </c>
      <c r="P724"/>
    </row>
    <row r="725" spans="1:16" x14ac:dyDescent="0.3">
      <c r="A725" s="1">
        <v>45768</v>
      </c>
      <c r="B725" t="s">
        <v>21</v>
      </c>
      <c r="C725">
        <v>246.89</v>
      </c>
      <c r="D725">
        <v>249.18</v>
      </c>
      <c r="E725">
        <v>244.6</v>
      </c>
      <c r="F725">
        <v>244.86</v>
      </c>
      <c r="G725">
        <v>11179</v>
      </c>
      <c r="H725">
        <v>111</v>
      </c>
      <c r="I725">
        <v>1</v>
      </c>
      <c r="J725">
        <v>244.86</v>
      </c>
      <c r="K725">
        <v>25531.798449612401</v>
      </c>
      <c r="L725" t="b">
        <v>0</v>
      </c>
      <c r="M725">
        <f>IF(fact_daily_prices[[#This Row],[company_id]] =$B724,$F724)</f>
        <v>241.55</v>
      </c>
      <c r="N725" s="3">
        <f>IFERROR(IF(fact_daily_prices[[#This Row],[Prev_close]]="","",((fact_daily_prices[[#This Row],[close]]-fact_daily_prices[[#This Row],[Prev_close]] )/ fact_daily_prices[[#This Row],[Prev_close]])),0)</f>
        <v>1.3703167046160224E-2</v>
      </c>
      <c r="O725" s="1">
        <f>EOMONTH(fact_daily_prices[[#This Row],[date]],0)</f>
        <v>45777</v>
      </c>
      <c r="P725"/>
    </row>
    <row r="726" spans="1:16" x14ac:dyDescent="0.3">
      <c r="A726" s="1">
        <v>45769</v>
      </c>
      <c r="B726" t="s">
        <v>21</v>
      </c>
      <c r="C726">
        <v>247.37</v>
      </c>
      <c r="D726">
        <v>250.29</v>
      </c>
      <c r="E726">
        <v>244.44</v>
      </c>
      <c r="F726">
        <v>245.54</v>
      </c>
      <c r="G726">
        <v>31206</v>
      </c>
      <c r="H726">
        <v>112</v>
      </c>
      <c r="I726">
        <v>1</v>
      </c>
      <c r="J726">
        <v>245.54</v>
      </c>
      <c r="K726">
        <v>25531.798449612401</v>
      </c>
      <c r="L726" t="b">
        <v>0</v>
      </c>
      <c r="M726">
        <f>IF(fact_daily_prices[[#This Row],[company_id]] =$B725,$F725)</f>
        <v>244.86</v>
      </c>
      <c r="N726" s="3">
        <f>IFERROR(IF(fact_daily_prices[[#This Row],[Prev_close]]="","",((fact_daily_prices[[#This Row],[close]]-fact_daily_prices[[#This Row],[Prev_close]] )/ fact_daily_prices[[#This Row],[Prev_close]])),0)</f>
        <v>2.77709711671967E-3</v>
      </c>
      <c r="O726" s="1">
        <f>EOMONTH(fact_daily_prices[[#This Row],[date]],0)</f>
        <v>45777</v>
      </c>
      <c r="P726"/>
    </row>
    <row r="727" spans="1:16" x14ac:dyDescent="0.3">
      <c r="A727" s="1">
        <v>45770</v>
      </c>
      <c r="B727" t="s">
        <v>21</v>
      </c>
      <c r="C727">
        <v>245.27</v>
      </c>
      <c r="D727">
        <v>247.86</v>
      </c>
      <c r="E727">
        <v>242.69</v>
      </c>
      <c r="F727">
        <v>244.72</v>
      </c>
      <c r="G727">
        <v>23412</v>
      </c>
      <c r="H727">
        <v>113</v>
      </c>
      <c r="I727">
        <v>1</v>
      </c>
      <c r="J727">
        <v>244.72</v>
      </c>
      <c r="K727">
        <v>25531.798449612401</v>
      </c>
      <c r="L727" t="b">
        <v>0</v>
      </c>
      <c r="M727">
        <f>IF(fact_daily_prices[[#This Row],[company_id]] =$B726,$F726)</f>
        <v>245.54</v>
      </c>
      <c r="N727" s="3">
        <f>IFERROR(IF(fact_daily_prices[[#This Row],[Prev_close]]="","",((fact_daily_prices[[#This Row],[close]]-fact_daily_prices[[#This Row],[Prev_close]] )/ fact_daily_prices[[#This Row],[Prev_close]])),0)</f>
        <v>-3.3395780728190647E-3</v>
      </c>
      <c r="O727" s="1">
        <f>EOMONTH(fact_daily_prices[[#This Row],[date]],0)</f>
        <v>45777</v>
      </c>
      <c r="P727"/>
    </row>
    <row r="728" spans="1:16" x14ac:dyDescent="0.3">
      <c r="A728" s="1">
        <v>45771</v>
      </c>
      <c r="B728" t="s">
        <v>21</v>
      </c>
      <c r="C728">
        <v>243.72</v>
      </c>
      <c r="D728">
        <v>245.49</v>
      </c>
      <c r="E728">
        <v>241.96</v>
      </c>
      <c r="F728">
        <v>243.43</v>
      </c>
      <c r="G728">
        <v>36517</v>
      </c>
      <c r="H728">
        <v>114</v>
      </c>
      <c r="I728">
        <v>1</v>
      </c>
      <c r="J728">
        <v>243.43</v>
      </c>
      <c r="K728">
        <v>25531.798449612401</v>
      </c>
      <c r="L728" t="b">
        <v>0</v>
      </c>
      <c r="M728">
        <f>IF(fact_daily_prices[[#This Row],[company_id]] =$B727,$F727)</f>
        <v>244.72</v>
      </c>
      <c r="N728" s="3">
        <f>IFERROR(IF(fact_daily_prices[[#This Row],[Prev_close]]="","",((fact_daily_prices[[#This Row],[close]]-fact_daily_prices[[#This Row],[Prev_close]] )/ fact_daily_prices[[#This Row],[Prev_close]])),0)</f>
        <v>-5.2713305001634196E-3</v>
      </c>
      <c r="O728" s="1">
        <f>EOMONTH(fact_daily_prices[[#This Row],[date]],0)</f>
        <v>45777</v>
      </c>
      <c r="P728"/>
    </row>
    <row r="729" spans="1:16" x14ac:dyDescent="0.3">
      <c r="A729" s="1">
        <v>45772</v>
      </c>
      <c r="B729" t="s">
        <v>21</v>
      </c>
      <c r="C729">
        <v>245.3</v>
      </c>
      <c r="D729">
        <v>247.91</v>
      </c>
      <c r="E729">
        <v>242.69</v>
      </c>
      <c r="F729">
        <v>243.92</v>
      </c>
      <c r="G729">
        <v>17589</v>
      </c>
      <c r="H729">
        <v>115</v>
      </c>
      <c r="I729">
        <v>1</v>
      </c>
      <c r="J729">
        <v>243.92</v>
      </c>
      <c r="K729">
        <v>25531.798449612401</v>
      </c>
      <c r="L729" t="b">
        <v>0</v>
      </c>
      <c r="M729">
        <f>IF(fact_daily_prices[[#This Row],[company_id]] =$B728,$F728)</f>
        <v>243.43</v>
      </c>
      <c r="N729" s="3">
        <f>IFERROR(IF(fact_daily_prices[[#This Row],[Prev_close]]="","",((fact_daily_prices[[#This Row],[close]]-fact_daily_prices[[#This Row],[Prev_close]] )/ fact_daily_prices[[#This Row],[Prev_close]])),0)</f>
        <v>2.0128989853345136E-3</v>
      </c>
      <c r="O729" s="1">
        <f>EOMONTH(fact_daily_prices[[#This Row],[date]],0)</f>
        <v>45777</v>
      </c>
      <c r="P729"/>
    </row>
    <row r="730" spans="1:16" x14ac:dyDescent="0.3">
      <c r="A730" s="1">
        <v>45775</v>
      </c>
      <c r="B730" t="s">
        <v>21</v>
      </c>
      <c r="C730">
        <v>244.72</v>
      </c>
      <c r="D730">
        <v>245.85</v>
      </c>
      <c r="E730">
        <v>243.58</v>
      </c>
      <c r="F730">
        <v>245.23</v>
      </c>
      <c r="G730">
        <v>8214</v>
      </c>
      <c r="H730">
        <v>118</v>
      </c>
      <c r="I730">
        <v>1</v>
      </c>
      <c r="J730">
        <v>245.23</v>
      </c>
      <c r="K730">
        <v>25531.798449612401</v>
      </c>
      <c r="L730" t="b">
        <v>0</v>
      </c>
      <c r="M730">
        <f>IF(fact_daily_prices[[#This Row],[company_id]] =$B729,$F729)</f>
        <v>243.92</v>
      </c>
      <c r="N730" s="3">
        <f>IFERROR(IF(fact_daily_prices[[#This Row],[Prev_close]]="","",((fact_daily_prices[[#This Row],[close]]-fact_daily_prices[[#This Row],[Prev_close]] )/ fact_daily_prices[[#This Row],[Prev_close]])),0)</f>
        <v>5.3706133158412687E-3</v>
      </c>
      <c r="O730" s="1">
        <f>EOMONTH(fact_daily_prices[[#This Row],[date]],0)</f>
        <v>45777</v>
      </c>
      <c r="P730"/>
    </row>
    <row r="731" spans="1:16" x14ac:dyDescent="0.3">
      <c r="A731" s="1">
        <v>45776</v>
      </c>
      <c r="B731" t="s">
        <v>21</v>
      </c>
      <c r="C731">
        <v>244.47</v>
      </c>
      <c r="D731">
        <v>248.86</v>
      </c>
      <c r="E731">
        <v>240.08</v>
      </c>
      <c r="F731">
        <v>244.91</v>
      </c>
      <c r="G731">
        <v>28127</v>
      </c>
      <c r="H731">
        <v>119</v>
      </c>
      <c r="I731">
        <v>1</v>
      </c>
      <c r="J731">
        <v>244.91</v>
      </c>
      <c r="K731">
        <v>25531.798449612401</v>
      </c>
      <c r="L731" t="b">
        <v>0</v>
      </c>
      <c r="M731">
        <f>IF(fact_daily_prices[[#This Row],[company_id]] =$B730,$F730)</f>
        <v>245.23</v>
      </c>
      <c r="N731" s="3">
        <f>IFERROR(IF(fact_daily_prices[[#This Row],[Prev_close]]="","",((fact_daily_prices[[#This Row],[close]]-fact_daily_prices[[#This Row],[Prev_close]] )/ fact_daily_prices[[#This Row],[Prev_close]])),0)</f>
        <v>-1.3048974432165444E-3</v>
      </c>
      <c r="O731" s="1">
        <f>EOMONTH(fact_daily_prices[[#This Row],[date]],0)</f>
        <v>45777</v>
      </c>
      <c r="P731"/>
    </row>
    <row r="732" spans="1:16" x14ac:dyDescent="0.3">
      <c r="A732" s="1">
        <v>45777</v>
      </c>
      <c r="B732" t="s">
        <v>21</v>
      </c>
      <c r="C732">
        <v>236.9</v>
      </c>
      <c r="D732">
        <v>239.98</v>
      </c>
      <c r="E732">
        <v>233.81</v>
      </c>
      <c r="F732">
        <v>236.38</v>
      </c>
      <c r="G732">
        <v>19375</v>
      </c>
      <c r="H732">
        <v>120</v>
      </c>
      <c r="I732">
        <v>1</v>
      </c>
      <c r="J732">
        <v>236.38</v>
      </c>
      <c r="K732">
        <v>25531.798449612401</v>
      </c>
      <c r="L732" t="b">
        <v>0</v>
      </c>
      <c r="M732">
        <f>IF(fact_daily_prices[[#This Row],[company_id]] =$B731,$F731)</f>
        <v>244.91</v>
      </c>
      <c r="N732" s="3">
        <f>IFERROR(IF(fact_daily_prices[[#This Row],[Prev_close]]="","",((fact_daily_prices[[#This Row],[close]]-fact_daily_prices[[#This Row],[Prev_close]] )/ fact_daily_prices[[#This Row],[Prev_close]])),0)</f>
        <v>-3.4829120901555675E-2</v>
      </c>
      <c r="O732" s="1">
        <f>EOMONTH(fact_daily_prices[[#This Row],[date]],0)</f>
        <v>45777</v>
      </c>
      <c r="P732"/>
    </row>
    <row r="733" spans="1:16" x14ac:dyDescent="0.3">
      <c r="A733" s="1">
        <v>45778</v>
      </c>
      <c r="B733" t="s">
        <v>21</v>
      </c>
      <c r="C733">
        <v>237.86</v>
      </c>
      <c r="D733">
        <v>239.61</v>
      </c>
      <c r="E733">
        <v>236.11</v>
      </c>
      <c r="F733">
        <v>236.48</v>
      </c>
      <c r="G733">
        <v>11014</v>
      </c>
      <c r="H733">
        <v>121</v>
      </c>
      <c r="I733">
        <v>1</v>
      </c>
      <c r="J733">
        <v>236.48</v>
      </c>
      <c r="K733">
        <v>25531.798449612401</v>
      </c>
      <c r="L733" t="b">
        <v>0</v>
      </c>
      <c r="M733">
        <f>IF(fact_daily_prices[[#This Row],[company_id]] =$B732,$F732)</f>
        <v>236.38</v>
      </c>
      <c r="N733" s="3">
        <f>IFERROR(IF(fact_daily_prices[[#This Row],[Prev_close]]="","",((fact_daily_prices[[#This Row],[close]]-fact_daily_prices[[#This Row],[Prev_close]] )/ fact_daily_prices[[#This Row],[Prev_close]])),0)</f>
        <v>4.2304763516369542E-4</v>
      </c>
      <c r="O733" s="1">
        <f>EOMONTH(fact_daily_prices[[#This Row],[date]],0)</f>
        <v>45808</v>
      </c>
      <c r="P733"/>
    </row>
    <row r="734" spans="1:16" x14ac:dyDescent="0.3">
      <c r="A734" s="1">
        <v>45779</v>
      </c>
      <c r="B734" t="s">
        <v>21</v>
      </c>
      <c r="C734">
        <v>233.99</v>
      </c>
      <c r="D734">
        <v>235.79</v>
      </c>
      <c r="E734">
        <v>232.19</v>
      </c>
      <c r="F734">
        <v>232.28</v>
      </c>
      <c r="G734">
        <v>31881</v>
      </c>
      <c r="H734">
        <v>122</v>
      </c>
      <c r="I734">
        <v>1</v>
      </c>
      <c r="J734">
        <v>232.28</v>
      </c>
      <c r="K734">
        <v>25531.798449612401</v>
      </c>
      <c r="L734" t="b">
        <v>0</v>
      </c>
      <c r="M734">
        <f>IF(fact_daily_prices[[#This Row],[company_id]] =$B733,$F733)</f>
        <v>236.48</v>
      </c>
      <c r="N734" s="3">
        <f>IFERROR(IF(fact_daily_prices[[#This Row],[Prev_close]]="","",((fact_daily_prices[[#This Row],[close]]-fact_daily_prices[[#This Row],[Prev_close]] )/ fact_daily_prices[[#This Row],[Prev_close]])),0)</f>
        <v>-1.7760487144790209E-2</v>
      </c>
      <c r="O734" s="1">
        <f>EOMONTH(fact_daily_prices[[#This Row],[date]],0)</f>
        <v>45808</v>
      </c>
      <c r="P734"/>
    </row>
    <row r="735" spans="1:16" x14ac:dyDescent="0.3">
      <c r="A735" s="1">
        <v>45782</v>
      </c>
      <c r="B735" t="s">
        <v>21</v>
      </c>
      <c r="C735">
        <v>232.18</v>
      </c>
      <c r="D735">
        <v>235.34</v>
      </c>
      <c r="E735">
        <v>229.02</v>
      </c>
      <c r="F735">
        <v>231.73</v>
      </c>
      <c r="G735">
        <v>4551</v>
      </c>
      <c r="H735">
        <v>125</v>
      </c>
      <c r="I735">
        <v>1</v>
      </c>
      <c r="J735">
        <v>231.73</v>
      </c>
      <c r="K735">
        <v>25531.798449612401</v>
      </c>
      <c r="L735" t="b">
        <v>0</v>
      </c>
      <c r="M735">
        <f>IF(fact_daily_prices[[#This Row],[company_id]] =$B734,$F734)</f>
        <v>232.28</v>
      </c>
      <c r="N735" s="3">
        <f>IFERROR(IF(fact_daily_prices[[#This Row],[Prev_close]]="","",((fact_daily_prices[[#This Row],[close]]-fact_daily_prices[[#This Row],[Prev_close]] )/ fact_daily_prices[[#This Row],[Prev_close]])),0)</f>
        <v>-2.3678319269847224E-3</v>
      </c>
      <c r="O735" s="1">
        <f>EOMONTH(fact_daily_prices[[#This Row],[date]],0)</f>
        <v>45808</v>
      </c>
      <c r="P735"/>
    </row>
    <row r="736" spans="1:16" x14ac:dyDescent="0.3">
      <c r="A736" s="1">
        <v>45783</v>
      </c>
      <c r="B736" t="s">
        <v>21</v>
      </c>
      <c r="C736">
        <v>227.21</v>
      </c>
      <c r="D736">
        <v>227.91</v>
      </c>
      <c r="E736">
        <v>226.51</v>
      </c>
      <c r="F736">
        <v>227.72</v>
      </c>
      <c r="G736">
        <v>29483</v>
      </c>
      <c r="H736">
        <v>126</v>
      </c>
      <c r="I736">
        <v>1</v>
      </c>
      <c r="J736">
        <v>227.72</v>
      </c>
      <c r="K736">
        <v>25531.798449612401</v>
      </c>
      <c r="L736" t="b">
        <v>0</v>
      </c>
      <c r="M736">
        <f>IF(fact_daily_prices[[#This Row],[company_id]] =$B735,$F735)</f>
        <v>231.73</v>
      </c>
      <c r="N736" s="3">
        <f>IFERROR(IF(fact_daily_prices[[#This Row],[Prev_close]]="","",((fact_daily_prices[[#This Row],[close]]-fact_daily_prices[[#This Row],[Prev_close]] )/ fact_daily_prices[[#This Row],[Prev_close]])),0)</f>
        <v>-1.7304621758080486E-2</v>
      </c>
      <c r="O736" s="1">
        <f>EOMONTH(fact_daily_prices[[#This Row],[date]],0)</f>
        <v>45808</v>
      </c>
      <c r="P736"/>
    </row>
    <row r="737" spans="1:16" x14ac:dyDescent="0.3">
      <c r="A737" s="1">
        <v>45784</v>
      </c>
      <c r="B737" t="s">
        <v>21</v>
      </c>
      <c r="C737">
        <v>224.45</v>
      </c>
      <c r="D737">
        <v>227.99</v>
      </c>
      <c r="E737">
        <v>220.91</v>
      </c>
      <c r="F737">
        <v>223.74</v>
      </c>
      <c r="G737">
        <v>12156</v>
      </c>
      <c r="H737">
        <v>127</v>
      </c>
      <c r="I737">
        <v>1</v>
      </c>
      <c r="J737">
        <v>223.74</v>
      </c>
      <c r="K737">
        <v>25531.798449612401</v>
      </c>
      <c r="L737" t="b">
        <v>0</v>
      </c>
      <c r="M737">
        <f>IF(fact_daily_prices[[#This Row],[company_id]] =$B736,$F736)</f>
        <v>227.72</v>
      </c>
      <c r="N737" s="3">
        <f>IFERROR(IF(fact_daily_prices[[#This Row],[Prev_close]]="","",((fact_daily_prices[[#This Row],[close]]-fact_daily_prices[[#This Row],[Prev_close]] )/ fact_daily_prices[[#This Row],[Prev_close]])),0)</f>
        <v>-1.7477604075180002E-2</v>
      </c>
      <c r="O737" s="1">
        <f>EOMONTH(fact_daily_prices[[#This Row],[date]],0)</f>
        <v>45808</v>
      </c>
      <c r="P737"/>
    </row>
    <row r="738" spans="1:16" x14ac:dyDescent="0.3">
      <c r="A738" s="1">
        <v>45785</v>
      </c>
      <c r="B738" t="s">
        <v>21</v>
      </c>
      <c r="C738">
        <v>226.8</v>
      </c>
      <c r="D738">
        <v>229.85</v>
      </c>
      <c r="E738">
        <v>223.75</v>
      </c>
      <c r="F738">
        <v>227.3</v>
      </c>
      <c r="G738">
        <v>39078</v>
      </c>
      <c r="H738">
        <v>128</v>
      </c>
      <c r="I738">
        <v>1</v>
      </c>
      <c r="J738">
        <v>227.3</v>
      </c>
      <c r="K738">
        <v>25531.798449612401</v>
      </c>
      <c r="L738" t="b">
        <v>0</v>
      </c>
      <c r="M738">
        <f>IF(fact_daily_prices[[#This Row],[company_id]] =$B737,$F737)</f>
        <v>223.74</v>
      </c>
      <c r="N738" s="3">
        <f>IFERROR(IF(fact_daily_prices[[#This Row],[Prev_close]]="","",((fact_daily_prices[[#This Row],[close]]-fact_daily_prices[[#This Row],[Prev_close]] )/ fact_daily_prices[[#This Row],[Prev_close]])),0)</f>
        <v>1.5911325645838931E-2</v>
      </c>
      <c r="O738" s="1">
        <f>EOMONTH(fact_daily_prices[[#This Row],[date]],0)</f>
        <v>45808</v>
      </c>
      <c r="P738"/>
    </row>
    <row r="739" spans="1:16" x14ac:dyDescent="0.3">
      <c r="A739" s="1">
        <v>45786</v>
      </c>
      <c r="B739" t="s">
        <v>21</v>
      </c>
      <c r="C739">
        <v>226.76</v>
      </c>
      <c r="D739">
        <v>228.75</v>
      </c>
      <c r="E739">
        <v>224.77</v>
      </c>
      <c r="F739">
        <v>226.44</v>
      </c>
      <c r="G739">
        <v>11728</v>
      </c>
      <c r="H739">
        <v>129</v>
      </c>
      <c r="I739">
        <v>1</v>
      </c>
      <c r="J739">
        <v>226.44</v>
      </c>
      <c r="K739">
        <v>25531.798449612401</v>
      </c>
      <c r="L739" t="b">
        <v>0</v>
      </c>
      <c r="M739">
        <f>IF(fact_daily_prices[[#This Row],[company_id]] =$B738,$F738)</f>
        <v>227.3</v>
      </c>
      <c r="N739" s="3">
        <f>IFERROR(IF(fact_daily_prices[[#This Row],[Prev_close]]="","",((fact_daily_prices[[#This Row],[close]]-fact_daily_prices[[#This Row],[Prev_close]] )/ fact_daily_prices[[#This Row],[Prev_close]])),0)</f>
        <v>-3.7835459744831219E-3</v>
      </c>
      <c r="O739" s="1">
        <f>EOMONTH(fact_daily_prices[[#This Row],[date]],0)</f>
        <v>45808</v>
      </c>
      <c r="P739"/>
    </row>
    <row r="740" spans="1:16" x14ac:dyDescent="0.3">
      <c r="A740" s="1">
        <v>45789</v>
      </c>
      <c r="B740" t="s">
        <v>21</v>
      </c>
      <c r="C740">
        <v>226.02</v>
      </c>
      <c r="D740">
        <v>227.39</v>
      </c>
      <c r="E740">
        <v>224.65</v>
      </c>
      <c r="F740">
        <v>225.37</v>
      </c>
      <c r="G740">
        <v>21238</v>
      </c>
      <c r="H740">
        <v>132</v>
      </c>
      <c r="I740">
        <v>1</v>
      </c>
      <c r="J740">
        <v>225.37</v>
      </c>
      <c r="K740">
        <v>25531.798449612401</v>
      </c>
      <c r="L740" t="b">
        <v>0</v>
      </c>
      <c r="M740">
        <f>IF(fact_daily_prices[[#This Row],[company_id]] =$B739,$F739)</f>
        <v>226.44</v>
      </c>
      <c r="N740" s="3">
        <f>IFERROR(IF(fact_daily_prices[[#This Row],[Prev_close]]="","",((fact_daily_prices[[#This Row],[close]]-fact_daily_prices[[#This Row],[Prev_close]] )/ fact_daily_prices[[#This Row],[Prev_close]])),0)</f>
        <v>-4.7253135488429304E-3</v>
      </c>
      <c r="O740" s="1">
        <f>EOMONTH(fact_daily_prices[[#This Row],[date]],0)</f>
        <v>45808</v>
      </c>
      <c r="P740"/>
    </row>
    <row r="741" spans="1:16" x14ac:dyDescent="0.3">
      <c r="A741" s="1">
        <v>45790</v>
      </c>
      <c r="B741" t="s">
        <v>21</v>
      </c>
      <c r="C741">
        <v>227.37</v>
      </c>
      <c r="D741">
        <v>230.04</v>
      </c>
      <c r="E741">
        <v>224.7</v>
      </c>
      <c r="F741">
        <v>226.8</v>
      </c>
      <c r="G741">
        <v>20456</v>
      </c>
      <c r="H741">
        <v>133</v>
      </c>
      <c r="I741">
        <v>1</v>
      </c>
      <c r="J741">
        <v>226.8</v>
      </c>
      <c r="K741">
        <v>25531.798449612401</v>
      </c>
      <c r="L741" t="b">
        <v>0</v>
      </c>
      <c r="M741">
        <f>IF(fact_daily_prices[[#This Row],[company_id]] =$B740,$F740)</f>
        <v>225.37</v>
      </c>
      <c r="N741" s="3">
        <f>IFERROR(IF(fact_daily_prices[[#This Row],[Prev_close]]="","",((fact_daily_prices[[#This Row],[close]]-fact_daily_prices[[#This Row],[Prev_close]] )/ fact_daily_prices[[#This Row],[Prev_close]])),0)</f>
        <v>6.3451213559923983E-3</v>
      </c>
      <c r="O741" s="1">
        <f>EOMONTH(fact_daily_prices[[#This Row],[date]],0)</f>
        <v>45808</v>
      </c>
      <c r="P741"/>
    </row>
    <row r="742" spans="1:16" x14ac:dyDescent="0.3">
      <c r="A742" s="1">
        <v>45791</v>
      </c>
      <c r="B742" t="s">
        <v>21</v>
      </c>
      <c r="C742">
        <v>225.79</v>
      </c>
      <c r="D742">
        <v>226.34</v>
      </c>
      <c r="E742">
        <v>225.23</v>
      </c>
      <c r="F742">
        <v>225.79</v>
      </c>
      <c r="G742">
        <v>34276</v>
      </c>
      <c r="H742">
        <v>134</v>
      </c>
      <c r="I742">
        <v>1</v>
      </c>
      <c r="J742">
        <v>225.79</v>
      </c>
      <c r="K742">
        <v>25531.798449612401</v>
      </c>
      <c r="L742" t="b">
        <v>0</v>
      </c>
      <c r="M742">
        <f>IF(fact_daily_prices[[#This Row],[company_id]] =$B741,$F741)</f>
        <v>226.8</v>
      </c>
      <c r="N742" s="3">
        <f>IFERROR(IF(fact_daily_prices[[#This Row],[Prev_close]]="","",((fact_daily_prices[[#This Row],[close]]-fact_daily_prices[[#This Row],[Prev_close]] )/ fact_daily_prices[[#This Row],[Prev_close]])),0)</f>
        <v>-4.4532627865962052E-3</v>
      </c>
      <c r="O742" s="1">
        <f>EOMONTH(fact_daily_prices[[#This Row],[date]],0)</f>
        <v>45808</v>
      </c>
      <c r="P742"/>
    </row>
    <row r="743" spans="1:16" x14ac:dyDescent="0.3">
      <c r="A743" s="1">
        <v>45792</v>
      </c>
      <c r="B743" t="s">
        <v>21</v>
      </c>
      <c r="C743">
        <v>233.28</v>
      </c>
      <c r="D743">
        <v>235.91</v>
      </c>
      <c r="E743">
        <v>230.64</v>
      </c>
      <c r="F743">
        <v>231.91</v>
      </c>
      <c r="G743">
        <v>14050</v>
      </c>
      <c r="H743">
        <v>135</v>
      </c>
      <c r="I743">
        <v>1</v>
      </c>
      <c r="J743">
        <v>231.91</v>
      </c>
      <c r="K743">
        <v>25531.798449612401</v>
      </c>
      <c r="L743" t="b">
        <v>0</v>
      </c>
      <c r="M743">
        <f>IF(fact_daily_prices[[#This Row],[company_id]] =$B742,$F742)</f>
        <v>225.79</v>
      </c>
      <c r="N743" s="3">
        <f>IFERROR(IF(fact_daily_prices[[#This Row],[Prev_close]]="","",((fact_daily_prices[[#This Row],[close]]-fact_daily_prices[[#This Row],[Prev_close]] )/ fact_daily_prices[[#This Row],[Prev_close]])),0)</f>
        <v>2.7104831923468731E-2</v>
      </c>
      <c r="O743" s="1">
        <f>EOMONTH(fact_daily_prices[[#This Row],[date]],0)</f>
        <v>45808</v>
      </c>
      <c r="P743"/>
    </row>
    <row r="744" spans="1:16" x14ac:dyDescent="0.3">
      <c r="A744" s="1">
        <v>45793</v>
      </c>
      <c r="B744" t="s">
        <v>21</v>
      </c>
      <c r="C744">
        <v>230.96</v>
      </c>
      <c r="D744">
        <v>231.41</v>
      </c>
      <c r="E744">
        <v>230.52</v>
      </c>
      <c r="F744">
        <v>231.17</v>
      </c>
      <c r="G744">
        <v>38125</v>
      </c>
      <c r="H744">
        <v>136</v>
      </c>
      <c r="I744">
        <v>1</v>
      </c>
      <c r="J744">
        <v>231.17</v>
      </c>
      <c r="K744">
        <v>25531.798449612401</v>
      </c>
      <c r="L744" t="b">
        <v>0</v>
      </c>
      <c r="M744">
        <f>IF(fact_daily_prices[[#This Row],[company_id]] =$B743,$F743)</f>
        <v>231.91</v>
      </c>
      <c r="N744" s="3">
        <f>IFERROR(IF(fact_daily_prices[[#This Row],[Prev_close]]="","",((fact_daily_prices[[#This Row],[close]]-fact_daily_prices[[#This Row],[Prev_close]] )/ fact_daily_prices[[#This Row],[Prev_close]])),0)</f>
        <v>-3.1908930188435563E-3</v>
      </c>
      <c r="O744" s="1">
        <f>EOMONTH(fact_daily_prices[[#This Row],[date]],0)</f>
        <v>45808</v>
      </c>
      <c r="P744"/>
    </row>
    <row r="745" spans="1:16" x14ac:dyDescent="0.3">
      <c r="A745" s="1">
        <v>45796</v>
      </c>
      <c r="B745" t="s">
        <v>21</v>
      </c>
      <c r="C745">
        <v>233.47</v>
      </c>
      <c r="D745">
        <v>235.38</v>
      </c>
      <c r="E745">
        <v>231.56</v>
      </c>
      <c r="F745">
        <v>232.29</v>
      </c>
      <c r="G745">
        <v>37176</v>
      </c>
      <c r="H745">
        <v>139</v>
      </c>
      <c r="I745">
        <v>1</v>
      </c>
      <c r="J745">
        <v>232.29</v>
      </c>
      <c r="K745">
        <v>25531.798449612401</v>
      </c>
      <c r="L745" t="b">
        <v>0</v>
      </c>
      <c r="M745">
        <f>IF(fact_daily_prices[[#This Row],[company_id]] =$B744,$F744)</f>
        <v>231.17</v>
      </c>
      <c r="N745" s="3">
        <f>IFERROR(IF(fact_daily_prices[[#This Row],[Prev_close]]="","",((fact_daily_prices[[#This Row],[close]]-fact_daily_prices[[#This Row],[Prev_close]] )/ fact_daily_prices[[#This Row],[Prev_close]])),0)</f>
        <v>4.8449193234416429E-3</v>
      </c>
      <c r="O745" s="1">
        <f>EOMONTH(fact_daily_prices[[#This Row],[date]],0)</f>
        <v>45808</v>
      </c>
      <c r="P745"/>
    </row>
    <row r="746" spans="1:16" x14ac:dyDescent="0.3">
      <c r="A746" s="1">
        <v>45797</v>
      </c>
      <c r="B746" t="s">
        <v>21</v>
      </c>
      <c r="C746">
        <v>235.15</v>
      </c>
      <c r="D746">
        <v>238.51</v>
      </c>
      <c r="E746">
        <v>231.79</v>
      </c>
      <c r="F746">
        <v>235.21</v>
      </c>
      <c r="G746">
        <v>1174</v>
      </c>
      <c r="H746">
        <v>140</v>
      </c>
      <c r="I746">
        <v>1</v>
      </c>
      <c r="J746">
        <v>235.21</v>
      </c>
      <c r="K746">
        <v>25531.798449612401</v>
      </c>
      <c r="L746" t="b">
        <v>1</v>
      </c>
      <c r="M746">
        <f>IF(fact_daily_prices[[#This Row],[company_id]] =$B745,$F745)</f>
        <v>232.29</v>
      </c>
      <c r="N746" s="3">
        <f>IFERROR(IF(fact_daily_prices[[#This Row],[Prev_close]]="","",((fact_daily_prices[[#This Row],[close]]-fact_daily_prices[[#This Row],[Prev_close]] )/ fact_daily_prices[[#This Row],[Prev_close]])),0)</f>
        <v>1.2570493779327634E-2</v>
      </c>
      <c r="O746" s="1">
        <f>EOMONTH(fact_daily_prices[[#This Row],[date]],0)</f>
        <v>45808</v>
      </c>
      <c r="P746"/>
    </row>
    <row r="747" spans="1:16" x14ac:dyDescent="0.3">
      <c r="A747" s="1">
        <v>45798</v>
      </c>
      <c r="B747" t="s">
        <v>21</v>
      </c>
      <c r="C747">
        <v>239.79</v>
      </c>
      <c r="D747">
        <v>242.15</v>
      </c>
      <c r="E747">
        <v>237.42</v>
      </c>
      <c r="F747">
        <v>240.06</v>
      </c>
      <c r="G747">
        <v>13112</v>
      </c>
      <c r="H747">
        <v>141</v>
      </c>
      <c r="I747">
        <v>1</v>
      </c>
      <c r="J747">
        <v>240.06</v>
      </c>
      <c r="K747">
        <v>25531.798449612401</v>
      </c>
      <c r="L747" t="b">
        <v>0</v>
      </c>
      <c r="M747">
        <f>IF(fact_daily_prices[[#This Row],[company_id]] =$B746,$F746)</f>
        <v>235.21</v>
      </c>
      <c r="N747" s="3">
        <f>IFERROR(IF(fact_daily_prices[[#This Row],[Prev_close]]="","",((fact_daily_prices[[#This Row],[close]]-fact_daily_prices[[#This Row],[Prev_close]] )/ fact_daily_prices[[#This Row],[Prev_close]])),0)</f>
        <v>2.0619871604098439E-2</v>
      </c>
      <c r="O747" s="1">
        <f>EOMONTH(fact_daily_prices[[#This Row],[date]],0)</f>
        <v>45808</v>
      </c>
      <c r="P747"/>
    </row>
    <row r="748" spans="1:16" x14ac:dyDescent="0.3">
      <c r="A748" s="1">
        <v>45799</v>
      </c>
      <c r="B748" t="s">
        <v>21</v>
      </c>
      <c r="C748">
        <v>238.4</v>
      </c>
      <c r="D748">
        <v>239.7</v>
      </c>
      <c r="E748">
        <v>237.11</v>
      </c>
      <c r="F748">
        <v>237.88</v>
      </c>
      <c r="G748">
        <v>34919</v>
      </c>
      <c r="H748">
        <v>142</v>
      </c>
      <c r="I748">
        <v>1</v>
      </c>
      <c r="J748">
        <v>237.88</v>
      </c>
      <c r="K748">
        <v>25531.798449612401</v>
      </c>
      <c r="L748" t="b">
        <v>0</v>
      </c>
      <c r="M748">
        <f>IF(fact_daily_prices[[#This Row],[company_id]] =$B747,$F747)</f>
        <v>240.06</v>
      </c>
      <c r="N748" s="3">
        <f>IFERROR(IF(fact_daily_prices[[#This Row],[Prev_close]]="","",((fact_daily_prices[[#This Row],[close]]-fact_daily_prices[[#This Row],[Prev_close]] )/ fact_daily_prices[[#This Row],[Prev_close]])),0)</f>
        <v>-9.0810630675664701E-3</v>
      </c>
      <c r="O748" s="1">
        <f>EOMONTH(fact_daily_prices[[#This Row],[date]],0)</f>
        <v>45808</v>
      </c>
      <c r="P748"/>
    </row>
    <row r="749" spans="1:16" x14ac:dyDescent="0.3">
      <c r="A749" s="1">
        <v>45800</v>
      </c>
      <c r="B749" t="s">
        <v>21</v>
      </c>
      <c r="C749">
        <v>238.8</v>
      </c>
      <c r="D749">
        <v>240.98</v>
      </c>
      <c r="E749">
        <v>236.62</v>
      </c>
      <c r="F749">
        <v>236.69</v>
      </c>
      <c r="G749">
        <v>25618</v>
      </c>
      <c r="H749">
        <v>143</v>
      </c>
      <c r="I749">
        <v>1</v>
      </c>
      <c r="J749">
        <v>236.69</v>
      </c>
      <c r="K749">
        <v>25531.798449612401</v>
      </c>
      <c r="L749" t="b">
        <v>0</v>
      </c>
      <c r="M749">
        <f>IF(fact_daily_prices[[#This Row],[company_id]] =$B748,$F748)</f>
        <v>237.88</v>
      </c>
      <c r="N749" s="3">
        <f>IFERROR(IF(fact_daily_prices[[#This Row],[Prev_close]]="","",((fact_daily_prices[[#This Row],[close]]-fact_daily_prices[[#This Row],[Prev_close]] )/ fact_daily_prices[[#This Row],[Prev_close]])),0)</f>
        <v>-5.002522280141238E-3</v>
      </c>
      <c r="O749" s="1">
        <f>EOMONTH(fact_daily_prices[[#This Row],[date]],0)</f>
        <v>45808</v>
      </c>
      <c r="P749"/>
    </row>
    <row r="750" spans="1:16" x14ac:dyDescent="0.3">
      <c r="A750" s="1">
        <v>45803</v>
      </c>
      <c r="B750" t="s">
        <v>21</v>
      </c>
      <c r="C750">
        <v>242.57</v>
      </c>
      <c r="D750">
        <v>244.62</v>
      </c>
      <c r="E750">
        <v>240.53</v>
      </c>
      <c r="F750">
        <v>240.58</v>
      </c>
      <c r="G750">
        <v>44833</v>
      </c>
      <c r="H750">
        <v>146</v>
      </c>
      <c r="I750">
        <v>1</v>
      </c>
      <c r="J750">
        <v>240.58</v>
      </c>
      <c r="K750">
        <v>25531.798449612401</v>
      </c>
      <c r="L750" t="b">
        <v>0</v>
      </c>
      <c r="M750">
        <f>IF(fact_daily_prices[[#This Row],[company_id]] =$B749,$F749)</f>
        <v>236.69</v>
      </c>
      <c r="N750" s="3">
        <f>IFERROR(IF(fact_daily_prices[[#This Row],[Prev_close]]="","",((fact_daily_prices[[#This Row],[close]]-fact_daily_prices[[#This Row],[Prev_close]] )/ fact_daily_prices[[#This Row],[Prev_close]])),0)</f>
        <v>1.6434999366259726E-2</v>
      </c>
      <c r="O750" s="1">
        <f>EOMONTH(fact_daily_prices[[#This Row],[date]],0)</f>
        <v>45808</v>
      </c>
      <c r="P750"/>
    </row>
    <row r="751" spans="1:16" x14ac:dyDescent="0.3">
      <c r="A751" s="1">
        <v>45804</v>
      </c>
      <c r="B751" t="s">
        <v>21</v>
      </c>
      <c r="C751">
        <v>242.55</v>
      </c>
      <c r="D751">
        <v>246.1</v>
      </c>
      <c r="E751">
        <v>239.01</v>
      </c>
      <c r="F751">
        <v>243.11</v>
      </c>
      <c r="G751">
        <v>46814</v>
      </c>
      <c r="H751">
        <v>147</v>
      </c>
      <c r="I751">
        <v>1</v>
      </c>
      <c r="J751">
        <v>243.11</v>
      </c>
      <c r="K751">
        <v>25531.798449612401</v>
      </c>
      <c r="L751" t="b">
        <v>0</v>
      </c>
      <c r="M751">
        <f>IF(fact_daily_prices[[#This Row],[company_id]] =$B750,$F750)</f>
        <v>240.58</v>
      </c>
      <c r="N751" s="3">
        <f>IFERROR(IF(fact_daily_prices[[#This Row],[Prev_close]]="","",((fact_daily_prices[[#This Row],[close]]-fact_daily_prices[[#This Row],[Prev_close]] )/ fact_daily_prices[[#This Row],[Prev_close]])),0)</f>
        <v>1.0516252390057365E-2</v>
      </c>
      <c r="O751" s="1">
        <f>EOMONTH(fact_daily_prices[[#This Row],[date]],0)</f>
        <v>45808</v>
      </c>
      <c r="P751"/>
    </row>
    <row r="752" spans="1:16" x14ac:dyDescent="0.3">
      <c r="A752" s="1">
        <v>45805</v>
      </c>
      <c r="B752" t="s">
        <v>21</v>
      </c>
      <c r="C752">
        <v>245.32</v>
      </c>
      <c r="D752">
        <v>247.64</v>
      </c>
      <c r="E752">
        <v>243.01</v>
      </c>
      <c r="F752">
        <v>246.48</v>
      </c>
      <c r="G752">
        <v>21306</v>
      </c>
      <c r="H752">
        <v>148</v>
      </c>
      <c r="I752">
        <v>1</v>
      </c>
      <c r="J752">
        <v>246.48</v>
      </c>
      <c r="K752">
        <v>25531.798449612401</v>
      </c>
      <c r="L752" t="b">
        <v>0</v>
      </c>
      <c r="M752">
        <f>IF(fact_daily_prices[[#This Row],[company_id]] =$B751,$F751)</f>
        <v>243.11</v>
      </c>
      <c r="N752" s="3">
        <f>IFERROR(IF(fact_daily_prices[[#This Row],[Prev_close]]="","",((fact_daily_prices[[#This Row],[close]]-fact_daily_prices[[#This Row],[Prev_close]] )/ fact_daily_prices[[#This Row],[Prev_close]])),0)</f>
        <v>1.3862037760684365E-2</v>
      </c>
      <c r="O752" s="1">
        <f>EOMONTH(fact_daily_prices[[#This Row],[date]],0)</f>
        <v>45808</v>
      </c>
      <c r="P752"/>
    </row>
    <row r="753" spans="1:16" x14ac:dyDescent="0.3">
      <c r="A753" s="1">
        <v>45806</v>
      </c>
      <c r="B753" t="s">
        <v>21</v>
      </c>
      <c r="C753">
        <v>242.74</v>
      </c>
      <c r="D753">
        <v>245.75</v>
      </c>
      <c r="E753">
        <v>239.74</v>
      </c>
      <c r="F753">
        <v>242.32</v>
      </c>
      <c r="G753">
        <v>39055</v>
      </c>
      <c r="H753">
        <v>149</v>
      </c>
      <c r="I753">
        <v>1</v>
      </c>
      <c r="J753">
        <v>242.32</v>
      </c>
      <c r="K753">
        <v>25531.798449612401</v>
      </c>
      <c r="L753" t="b">
        <v>0</v>
      </c>
      <c r="M753">
        <f>IF(fact_daily_prices[[#This Row],[company_id]] =$B752,$F752)</f>
        <v>246.48</v>
      </c>
      <c r="N753" s="3">
        <f>IFERROR(IF(fact_daily_prices[[#This Row],[Prev_close]]="","",((fact_daily_prices[[#This Row],[close]]-fact_daily_prices[[#This Row],[Prev_close]] )/ fact_daily_prices[[#This Row],[Prev_close]])),0)</f>
        <v>-1.6877637130801676E-2</v>
      </c>
      <c r="O753" s="1">
        <f>EOMONTH(fact_daily_prices[[#This Row],[date]],0)</f>
        <v>45808</v>
      </c>
      <c r="P753"/>
    </row>
    <row r="754" spans="1:16" x14ac:dyDescent="0.3">
      <c r="A754" s="1">
        <v>45807</v>
      </c>
      <c r="B754" t="s">
        <v>21</v>
      </c>
      <c r="C754">
        <v>246.04</v>
      </c>
      <c r="D754">
        <v>247.41</v>
      </c>
      <c r="E754">
        <v>244.66</v>
      </c>
      <c r="F754">
        <v>247.16</v>
      </c>
      <c r="G754">
        <v>40194</v>
      </c>
      <c r="H754">
        <v>150</v>
      </c>
      <c r="I754">
        <v>1</v>
      </c>
      <c r="J754">
        <v>247.16</v>
      </c>
      <c r="K754">
        <v>25531.798449612401</v>
      </c>
      <c r="L754" t="b">
        <v>0</v>
      </c>
      <c r="M754">
        <f>IF(fact_daily_prices[[#This Row],[company_id]] =$B753,$F753)</f>
        <v>242.32</v>
      </c>
      <c r="N754" s="3">
        <f>IFERROR(IF(fact_daily_prices[[#This Row],[Prev_close]]="","",((fact_daily_prices[[#This Row],[close]]-fact_daily_prices[[#This Row],[Prev_close]] )/ fact_daily_prices[[#This Row],[Prev_close]])),0)</f>
        <v>1.9973588643116554E-2</v>
      </c>
      <c r="O754" s="1">
        <f>EOMONTH(fact_daily_prices[[#This Row],[date]],0)</f>
        <v>45808</v>
      </c>
      <c r="P754"/>
    </row>
    <row r="755" spans="1:16" x14ac:dyDescent="0.3">
      <c r="A755" s="1">
        <v>45810</v>
      </c>
      <c r="B755" t="s">
        <v>21</v>
      </c>
      <c r="C755">
        <v>245.75</v>
      </c>
      <c r="D755">
        <v>247.22</v>
      </c>
      <c r="E755">
        <v>244.27</v>
      </c>
      <c r="F755">
        <v>244.85</v>
      </c>
      <c r="G755">
        <v>49367</v>
      </c>
      <c r="H755">
        <v>153</v>
      </c>
      <c r="I755">
        <v>1</v>
      </c>
      <c r="J755">
        <v>244.85</v>
      </c>
      <c r="K755">
        <v>25531.798449612401</v>
      </c>
      <c r="L755" t="b">
        <v>0</v>
      </c>
      <c r="M755">
        <f>IF(fact_daily_prices[[#This Row],[company_id]] =$B754,$F754)</f>
        <v>247.16</v>
      </c>
      <c r="N755" s="3">
        <f>IFERROR(IF(fact_daily_prices[[#This Row],[Prev_close]]="","",((fact_daily_prices[[#This Row],[close]]-fact_daily_prices[[#This Row],[Prev_close]] )/ fact_daily_prices[[#This Row],[Prev_close]])),0)</f>
        <v>-9.3461725198252243E-3</v>
      </c>
      <c r="O755" s="1">
        <f>EOMONTH(fact_daily_prices[[#This Row],[date]],0)</f>
        <v>45838</v>
      </c>
      <c r="P755"/>
    </row>
    <row r="756" spans="1:16" x14ac:dyDescent="0.3">
      <c r="A756" s="1">
        <v>45811</v>
      </c>
      <c r="B756" t="s">
        <v>21</v>
      </c>
      <c r="C756">
        <v>246.11</v>
      </c>
      <c r="D756">
        <v>249.43</v>
      </c>
      <c r="E756">
        <v>242.79</v>
      </c>
      <c r="F756">
        <v>245.51</v>
      </c>
      <c r="G756">
        <v>36531</v>
      </c>
      <c r="H756">
        <v>154</v>
      </c>
      <c r="I756">
        <v>1</v>
      </c>
      <c r="J756">
        <v>245.51</v>
      </c>
      <c r="K756">
        <v>25531.798449612401</v>
      </c>
      <c r="L756" t="b">
        <v>0</v>
      </c>
      <c r="M756">
        <f>IF(fact_daily_prices[[#This Row],[company_id]] =$B755,$F755)</f>
        <v>244.85</v>
      </c>
      <c r="N756" s="3">
        <f>IFERROR(IF(fact_daily_prices[[#This Row],[Prev_close]]="","",((fact_daily_prices[[#This Row],[close]]-fact_daily_prices[[#This Row],[Prev_close]] )/ fact_daily_prices[[#This Row],[Prev_close]])),0)</f>
        <v>2.6955278742086851E-3</v>
      </c>
      <c r="O756" s="1">
        <f>EOMONTH(fact_daily_prices[[#This Row],[date]],0)</f>
        <v>45838</v>
      </c>
      <c r="P756"/>
    </row>
    <row r="757" spans="1:16" x14ac:dyDescent="0.3">
      <c r="A757" s="1">
        <v>45812</v>
      </c>
      <c r="B757" t="s">
        <v>21</v>
      </c>
      <c r="C757">
        <v>243.51</v>
      </c>
      <c r="D757">
        <v>246.22</v>
      </c>
      <c r="E757">
        <v>240.8</v>
      </c>
      <c r="F757">
        <v>245.11</v>
      </c>
      <c r="G757">
        <v>4731</v>
      </c>
      <c r="H757">
        <v>155</v>
      </c>
      <c r="I757">
        <v>1</v>
      </c>
      <c r="J757">
        <v>245.11</v>
      </c>
      <c r="K757">
        <v>25531.798449612401</v>
      </c>
      <c r="L757" t="b">
        <v>0</v>
      </c>
      <c r="M757">
        <f>IF(fact_daily_prices[[#This Row],[company_id]] =$B756,$F756)</f>
        <v>245.51</v>
      </c>
      <c r="N757" s="3">
        <f>IFERROR(IF(fact_daily_prices[[#This Row],[Prev_close]]="","",((fact_daily_prices[[#This Row],[close]]-fact_daily_prices[[#This Row],[Prev_close]] )/ fact_daily_prices[[#This Row],[Prev_close]])),0)</f>
        <v>-1.6292615372081678E-3</v>
      </c>
      <c r="O757" s="1">
        <f>EOMONTH(fact_daily_prices[[#This Row],[date]],0)</f>
        <v>45838</v>
      </c>
      <c r="P757"/>
    </row>
    <row r="758" spans="1:16" x14ac:dyDescent="0.3">
      <c r="A758" s="1">
        <v>45813</v>
      </c>
      <c r="B758" t="s">
        <v>21</v>
      </c>
      <c r="C758">
        <v>242.59</v>
      </c>
      <c r="D758">
        <v>245.75</v>
      </c>
      <c r="E758">
        <v>239.44</v>
      </c>
      <c r="F758">
        <v>242.47</v>
      </c>
      <c r="G758">
        <v>27113</v>
      </c>
      <c r="H758">
        <v>156</v>
      </c>
      <c r="I758">
        <v>1</v>
      </c>
      <c r="J758">
        <v>242.47</v>
      </c>
      <c r="K758">
        <v>25531.798449612401</v>
      </c>
      <c r="L758" t="b">
        <v>0</v>
      </c>
      <c r="M758">
        <f>IF(fact_daily_prices[[#This Row],[company_id]] =$B757,$F757)</f>
        <v>245.11</v>
      </c>
      <c r="N758" s="3">
        <f>IFERROR(IF(fact_daily_prices[[#This Row],[Prev_close]]="","",((fact_daily_prices[[#This Row],[close]]-fact_daily_prices[[#This Row],[Prev_close]] )/ fact_daily_prices[[#This Row],[Prev_close]])),0)</f>
        <v>-1.0770674391089774E-2</v>
      </c>
      <c r="O758" s="1">
        <f>EOMONTH(fact_daily_prices[[#This Row],[date]],0)</f>
        <v>45838</v>
      </c>
      <c r="P758"/>
    </row>
    <row r="759" spans="1:16" x14ac:dyDescent="0.3">
      <c r="A759" s="1">
        <v>45814</v>
      </c>
      <c r="B759" t="s">
        <v>21</v>
      </c>
      <c r="C759">
        <v>238.72</v>
      </c>
      <c r="D759">
        <v>242.4</v>
      </c>
      <c r="E759">
        <v>235.04</v>
      </c>
      <c r="F759">
        <v>238.25</v>
      </c>
      <c r="G759">
        <v>21452</v>
      </c>
      <c r="H759">
        <v>157</v>
      </c>
      <c r="I759">
        <v>1</v>
      </c>
      <c r="J759">
        <v>238.25</v>
      </c>
      <c r="K759">
        <v>25531.798449612401</v>
      </c>
      <c r="L759" t="b">
        <v>0</v>
      </c>
      <c r="M759">
        <f>IF(fact_daily_prices[[#This Row],[company_id]] =$B758,$F758)</f>
        <v>242.47</v>
      </c>
      <c r="N759" s="3">
        <f>IFERROR(IF(fact_daily_prices[[#This Row],[Prev_close]]="","",((fact_daily_prices[[#This Row],[close]]-fact_daily_prices[[#This Row],[Prev_close]] )/ fact_daily_prices[[#This Row],[Prev_close]])),0)</f>
        <v>-1.7404214954427347E-2</v>
      </c>
      <c r="O759" s="1">
        <f>EOMONTH(fact_daily_prices[[#This Row],[date]],0)</f>
        <v>45838</v>
      </c>
      <c r="P759"/>
    </row>
    <row r="760" spans="1:16" x14ac:dyDescent="0.3">
      <c r="A760" s="1">
        <v>45817</v>
      </c>
      <c r="B760" t="s">
        <v>21</v>
      </c>
      <c r="C760">
        <v>232.56</v>
      </c>
      <c r="D760">
        <v>233.46</v>
      </c>
      <c r="E760">
        <v>231.67</v>
      </c>
      <c r="F760">
        <v>233.13</v>
      </c>
      <c r="G760">
        <v>42334</v>
      </c>
      <c r="H760">
        <v>160</v>
      </c>
      <c r="I760">
        <v>1</v>
      </c>
      <c r="J760">
        <v>233.13</v>
      </c>
      <c r="K760">
        <v>25531.798449612401</v>
      </c>
      <c r="L760" t="b">
        <v>0</v>
      </c>
      <c r="M760">
        <f>IF(fact_daily_prices[[#This Row],[company_id]] =$B759,$F759)</f>
        <v>238.25</v>
      </c>
      <c r="N760" s="3">
        <f>IFERROR(IF(fact_daily_prices[[#This Row],[Prev_close]]="","",((fact_daily_prices[[#This Row],[close]]-fact_daily_prices[[#This Row],[Prev_close]] )/ fact_daily_prices[[#This Row],[Prev_close]])),0)</f>
        <v>-2.1490031479538318E-2</v>
      </c>
      <c r="O760" s="1">
        <f>EOMONTH(fact_daily_prices[[#This Row],[date]],0)</f>
        <v>45838</v>
      </c>
      <c r="P760"/>
    </row>
    <row r="761" spans="1:16" x14ac:dyDescent="0.3">
      <c r="A761" s="1">
        <v>45818</v>
      </c>
      <c r="B761" t="s">
        <v>21</v>
      </c>
      <c r="C761">
        <v>232.92</v>
      </c>
      <c r="D761">
        <v>236.2</v>
      </c>
      <c r="E761">
        <v>229.64</v>
      </c>
      <c r="F761">
        <v>233.53</v>
      </c>
      <c r="G761">
        <v>22074</v>
      </c>
      <c r="H761">
        <v>161</v>
      </c>
      <c r="I761">
        <v>1</v>
      </c>
      <c r="J761">
        <v>233.53</v>
      </c>
      <c r="K761">
        <v>25531.798449612401</v>
      </c>
      <c r="L761" t="b">
        <v>0</v>
      </c>
      <c r="M761">
        <f>IF(fact_daily_prices[[#This Row],[company_id]] =$B760,$F760)</f>
        <v>233.13</v>
      </c>
      <c r="N761" s="3">
        <f>IFERROR(IF(fact_daily_prices[[#This Row],[Prev_close]]="","",((fact_daily_prices[[#This Row],[close]]-fact_daily_prices[[#This Row],[Prev_close]] )/ fact_daily_prices[[#This Row],[Prev_close]])),0)</f>
        <v>1.715780894779761E-3</v>
      </c>
      <c r="O761" s="1">
        <f>EOMONTH(fact_daily_prices[[#This Row],[date]],0)</f>
        <v>45838</v>
      </c>
      <c r="P761"/>
    </row>
    <row r="762" spans="1:16" x14ac:dyDescent="0.3">
      <c r="A762" s="1">
        <v>45819</v>
      </c>
      <c r="B762" t="s">
        <v>21</v>
      </c>
      <c r="C762">
        <v>230.01</v>
      </c>
      <c r="D762">
        <v>232.02</v>
      </c>
      <c r="E762">
        <v>228.01</v>
      </c>
      <c r="F762">
        <v>229.14</v>
      </c>
      <c r="G762">
        <v>17199</v>
      </c>
      <c r="H762">
        <v>162</v>
      </c>
      <c r="I762">
        <v>1</v>
      </c>
      <c r="J762">
        <v>229.14</v>
      </c>
      <c r="K762">
        <v>25531.798449612401</v>
      </c>
      <c r="L762" t="b">
        <v>0</v>
      </c>
      <c r="M762">
        <f>IF(fact_daily_prices[[#This Row],[company_id]] =$B761,$F761)</f>
        <v>233.53</v>
      </c>
      <c r="N762" s="3">
        <f>IFERROR(IF(fact_daily_prices[[#This Row],[Prev_close]]="","",((fact_daily_prices[[#This Row],[close]]-fact_daily_prices[[#This Row],[Prev_close]] )/ fact_daily_prices[[#This Row],[Prev_close]])),0)</f>
        <v>-1.8798441313749904E-2</v>
      </c>
      <c r="O762" s="1">
        <f>EOMONTH(fact_daily_prices[[#This Row],[date]],0)</f>
        <v>45838</v>
      </c>
      <c r="P762"/>
    </row>
    <row r="763" spans="1:16" x14ac:dyDescent="0.3">
      <c r="A763" s="1">
        <v>45820</v>
      </c>
      <c r="B763" t="s">
        <v>21</v>
      </c>
      <c r="C763">
        <v>224.82</v>
      </c>
      <c r="D763">
        <v>226.18</v>
      </c>
      <c r="E763">
        <v>223.46</v>
      </c>
      <c r="F763">
        <v>225.94</v>
      </c>
      <c r="G763">
        <v>20581</v>
      </c>
      <c r="H763">
        <v>163</v>
      </c>
      <c r="I763">
        <v>1</v>
      </c>
      <c r="J763">
        <v>225.94</v>
      </c>
      <c r="K763">
        <v>25531.798449612401</v>
      </c>
      <c r="L763" t="b">
        <v>0</v>
      </c>
      <c r="M763">
        <f>IF(fact_daily_prices[[#This Row],[company_id]] =$B762,$F762)</f>
        <v>229.14</v>
      </c>
      <c r="N763" s="3">
        <f>IFERROR(IF(fact_daily_prices[[#This Row],[Prev_close]]="","",((fact_daily_prices[[#This Row],[close]]-fact_daily_prices[[#This Row],[Prev_close]] )/ fact_daily_prices[[#This Row],[Prev_close]])),0)</f>
        <v>-1.3965261412237012E-2</v>
      </c>
      <c r="O763" s="1">
        <f>EOMONTH(fact_daily_prices[[#This Row],[date]],0)</f>
        <v>45838</v>
      </c>
      <c r="P763"/>
    </row>
    <row r="764" spans="1:16" x14ac:dyDescent="0.3">
      <c r="A764" s="1">
        <v>45821</v>
      </c>
      <c r="B764" t="s">
        <v>21</v>
      </c>
      <c r="C764">
        <v>225.83</v>
      </c>
      <c r="D764">
        <v>227.14</v>
      </c>
      <c r="E764">
        <v>224.51</v>
      </c>
      <c r="F764">
        <v>225.38</v>
      </c>
      <c r="G764">
        <v>17523</v>
      </c>
      <c r="H764">
        <v>164</v>
      </c>
      <c r="I764">
        <v>1</v>
      </c>
      <c r="J764">
        <v>225.38</v>
      </c>
      <c r="K764">
        <v>25531.798449612401</v>
      </c>
      <c r="L764" t="b">
        <v>0</v>
      </c>
      <c r="M764">
        <f>IF(fact_daily_prices[[#This Row],[company_id]] =$B763,$F763)</f>
        <v>225.94</v>
      </c>
      <c r="N764" s="3">
        <f>IFERROR(IF(fact_daily_prices[[#This Row],[Prev_close]]="","",((fact_daily_prices[[#This Row],[close]]-fact_daily_prices[[#This Row],[Prev_close]] )/ fact_daily_prices[[#This Row],[Prev_close]])),0)</f>
        <v>-2.4785341241037543E-3</v>
      </c>
      <c r="O764" s="1">
        <f>EOMONTH(fact_daily_prices[[#This Row],[date]],0)</f>
        <v>45838</v>
      </c>
      <c r="P764"/>
    </row>
    <row r="765" spans="1:16" x14ac:dyDescent="0.3">
      <c r="A765" s="1">
        <v>45824</v>
      </c>
      <c r="B765" t="s">
        <v>21</v>
      </c>
      <c r="C765">
        <v>218.69</v>
      </c>
      <c r="D765">
        <v>220.77</v>
      </c>
      <c r="E765">
        <v>216.6</v>
      </c>
      <c r="F765">
        <v>218.06</v>
      </c>
      <c r="G765">
        <v>11808</v>
      </c>
      <c r="H765">
        <v>167</v>
      </c>
      <c r="I765">
        <v>1</v>
      </c>
      <c r="J765">
        <v>218.06</v>
      </c>
      <c r="K765">
        <v>25531.798449612401</v>
      </c>
      <c r="L765" t="b">
        <v>0</v>
      </c>
      <c r="M765">
        <f>IF(fact_daily_prices[[#This Row],[company_id]] =$B764,$F764)</f>
        <v>225.38</v>
      </c>
      <c r="N765" s="3">
        <f>IFERROR(IF(fact_daily_prices[[#This Row],[Prev_close]]="","",((fact_daily_prices[[#This Row],[close]]-fact_daily_prices[[#This Row],[Prev_close]] )/ fact_daily_prices[[#This Row],[Prev_close]])),0)</f>
        <v>-3.2478480788002452E-2</v>
      </c>
      <c r="O765" s="1">
        <f>EOMONTH(fact_daily_prices[[#This Row],[date]],0)</f>
        <v>45838</v>
      </c>
      <c r="P765"/>
    </row>
    <row r="766" spans="1:16" x14ac:dyDescent="0.3">
      <c r="A766" s="1">
        <v>45825</v>
      </c>
      <c r="B766" t="s">
        <v>21</v>
      </c>
      <c r="C766">
        <v>220.86</v>
      </c>
      <c r="D766">
        <v>224.13</v>
      </c>
      <c r="E766">
        <v>217.6</v>
      </c>
      <c r="F766">
        <v>220.26</v>
      </c>
      <c r="G766">
        <v>1887</v>
      </c>
      <c r="H766">
        <v>168</v>
      </c>
      <c r="I766">
        <v>1</v>
      </c>
      <c r="J766">
        <v>220.26</v>
      </c>
      <c r="K766">
        <v>25531.798449612401</v>
      </c>
      <c r="L766" t="b">
        <v>1</v>
      </c>
      <c r="M766">
        <f>IF(fact_daily_prices[[#This Row],[company_id]] =$B765,$F765)</f>
        <v>218.06</v>
      </c>
      <c r="N766" s="3">
        <f>IFERROR(IF(fact_daily_prices[[#This Row],[Prev_close]]="","",((fact_daily_prices[[#This Row],[close]]-fact_daily_prices[[#This Row],[Prev_close]] )/ fact_daily_prices[[#This Row],[Prev_close]])),0)</f>
        <v>1.0088966339539525E-2</v>
      </c>
      <c r="O766" s="1">
        <f>EOMONTH(fact_daily_prices[[#This Row],[date]],0)</f>
        <v>45838</v>
      </c>
      <c r="P766"/>
    </row>
    <row r="767" spans="1:16" x14ac:dyDescent="0.3">
      <c r="A767" s="1">
        <v>45826</v>
      </c>
      <c r="B767" t="s">
        <v>21</v>
      </c>
      <c r="C767">
        <v>214.79</v>
      </c>
      <c r="D767">
        <v>217.08</v>
      </c>
      <c r="E767">
        <v>212.51</v>
      </c>
      <c r="F767">
        <v>213.73</v>
      </c>
      <c r="G767">
        <v>17402</v>
      </c>
      <c r="H767">
        <v>169</v>
      </c>
      <c r="I767">
        <v>1</v>
      </c>
      <c r="J767">
        <v>213.73</v>
      </c>
      <c r="K767">
        <v>25531.798449612401</v>
      </c>
      <c r="L767" t="b">
        <v>0</v>
      </c>
      <c r="M767">
        <f>IF(fact_daily_prices[[#This Row],[company_id]] =$B766,$F766)</f>
        <v>220.26</v>
      </c>
      <c r="N767" s="3">
        <f>IFERROR(IF(fact_daily_prices[[#This Row],[Prev_close]]="","",((fact_daily_prices[[#This Row],[close]]-fact_daily_prices[[#This Row],[Prev_close]] )/ fact_daily_prices[[#This Row],[Prev_close]])),0)</f>
        <v>-2.9646781076909115E-2</v>
      </c>
      <c r="O767" s="1">
        <f>EOMONTH(fact_daily_prices[[#This Row],[date]],0)</f>
        <v>45838</v>
      </c>
      <c r="P767"/>
    </row>
    <row r="768" spans="1:16" x14ac:dyDescent="0.3">
      <c r="A768" s="1">
        <v>45827</v>
      </c>
      <c r="B768" t="s">
        <v>21</v>
      </c>
      <c r="C768">
        <v>214.86</v>
      </c>
      <c r="D768">
        <v>216.46</v>
      </c>
      <c r="E768">
        <v>213.26</v>
      </c>
      <c r="F768">
        <v>213.57</v>
      </c>
      <c r="G768">
        <v>13253</v>
      </c>
      <c r="H768">
        <v>170</v>
      </c>
      <c r="I768">
        <v>1</v>
      </c>
      <c r="J768">
        <v>213.57</v>
      </c>
      <c r="K768">
        <v>25531.798449612401</v>
      </c>
      <c r="L768" t="b">
        <v>0</v>
      </c>
      <c r="M768">
        <f>IF(fact_daily_prices[[#This Row],[company_id]] =$B767,$F767)</f>
        <v>213.73</v>
      </c>
      <c r="N768" s="3">
        <f>IFERROR(IF(fact_daily_prices[[#This Row],[Prev_close]]="","",((fact_daily_prices[[#This Row],[close]]-fact_daily_prices[[#This Row],[Prev_close]] )/ fact_daily_prices[[#This Row],[Prev_close]])),0)</f>
        <v>-7.4860805689419638E-4</v>
      </c>
      <c r="O768" s="1">
        <f>EOMONTH(fact_daily_prices[[#This Row],[date]],0)</f>
        <v>45838</v>
      </c>
      <c r="P768"/>
    </row>
    <row r="769" spans="1:16" x14ac:dyDescent="0.3">
      <c r="A769" s="1">
        <v>45828</v>
      </c>
      <c r="B769" t="s">
        <v>21</v>
      </c>
      <c r="C769">
        <v>212.44</v>
      </c>
      <c r="D769">
        <v>215.26</v>
      </c>
      <c r="E769">
        <v>209.62</v>
      </c>
      <c r="F769">
        <v>213.66</v>
      </c>
      <c r="G769">
        <v>47220</v>
      </c>
      <c r="H769">
        <v>171</v>
      </c>
      <c r="I769">
        <v>1</v>
      </c>
      <c r="J769">
        <v>213.66</v>
      </c>
      <c r="K769">
        <v>25531.798449612401</v>
      </c>
      <c r="L769" t="b">
        <v>0</v>
      </c>
      <c r="M769">
        <f>IF(fact_daily_prices[[#This Row],[company_id]] =$B768,$F768)</f>
        <v>213.57</v>
      </c>
      <c r="N769" s="3">
        <f>IFERROR(IF(fact_daily_prices[[#This Row],[Prev_close]]="","",((fact_daily_prices[[#This Row],[close]]-fact_daily_prices[[#This Row],[Prev_close]] )/ fact_daily_prices[[#This Row],[Prev_close]])),0)</f>
        <v>4.2140750105353476E-4</v>
      </c>
      <c r="O769" s="1">
        <f>EOMONTH(fact_daily_prices[[#This Row],[date]],0)</f>
        <v>45838</v>
      </c>
      <c r="P769"/>
    </row>
    <row r="770" spans="1:16" x14ac:dyDescent="0.3">
      <c r="A770" s="1">
        <v>45831</v>
      </c>
      <c r="B770" t="s">
        <v>21</v>
      </c>
      <c r="C770">
        <v>215.28</v>
      </c>
      <c r="D770">
        <v>218.54</v>
      </c>
      <c r="E770">
        <v>212.01</v>
      </c>
      <c r="F770">
        <v>215.17</v>
      </c>
      <c r="G770">
        <v>46270</v>
      </c>
      <c r="H770">
        <v>174</v>
      </c>
      <c r="I770">
        <v>1</v>
      </c>
      <c r="J770">
        <v>215.17</v>
      </c>
      <c r="K770">
        <v>25531.798449612401</v>
      </c>
      <c r="L770" t="b">
        <v>0</v>
      </c>
      <c r="M770">
        <f>IF(fact_daily_prices[[#This Row],[company_id]] =$B769,$F769)</f>
        <v>213.66</v>
      </c>
      <c r="N770" s="3">
        <f>IFERROR(IF(fact_daily_prices[[#This Row],[Prev_close]]="","",((fact_daily_prices[[#This Row],[close]]-fact_daily_prices[[#This Row],[Prev_close]] )/ fact_daily_prices[[#This Row],[Prev_close]])),0)</f>
        <v>7.0673031919872269E-3</v>
      </c>
      <c r="O770" s="1">
        <f>EOMONTH(fact_daily_prices[[#This Row],[date]],0)</f>
        <v>45838</v>
      </c>
      <c r="P770"/>
    </row>
    <row r="771" spans="1:16" x14ac:dyDescent="0.3">
      <c r="A771" s="1">
        <v>45832</v>
      </c>
      <c r="B771" t="s">
        <v>21</v>
      </c>
      <c r="C771">
        <v>214.63</v>
      </c>
      <c r="D771">
        <v>215.96</v>
      </c>
      <c r="E771">
        <v>213.3</v>
      </c>
      <c r="F771">
        <v>215.1</v>
      </c>
      <c r="G771">
        <v>39709</v>
      </c>
      <c r="H771">
        <v>175</v>
      </c>
      <c r="I771">
        <v>1</v>
      </c>
      <c r="J771">
        <v>215.1</v>
      </c>
      <c r="K771">
        <v>25531.798449612401</v>
      </c>
      <c r="L771" t="b">
        <v>0</v>
      </c>
      <c r="M771">
        <f>IF(fact_daily_prices[[#This Row],[company_id]] =$B770,$F770)</f>
        <v>215.17</v>
      </c>
      <c r="N771" s="3">
        <f>IFERROR(IF(fact_daily_prices[[#This Row],[Prev_close]]="","",((fact_daily_prices[[#This Row],[close]]-fact_daily_prices[[#This Row],[Prev_close]] )/ fact_daily_prices[[#This Row],[Prev_close]])),0)</f>
        <v>-3.253241622902504E-4</v>
      </c>
      <c r="O771" s="1">
        <f>EOMONTH(fact_daily_prices[[#This Row],[date]],0)</f>
        <v>45838</v>
      </c>
      <c r="P771"/>
    </row>
    <row r="772" spans="1:16" x14ac:dyDescent="0.3">
      <c r="A772" s="1">
        <v>45833</v>
      </c>
      <c r="B772" t="s">
        <v>21</v>
      </c>
      <c r="C772">
        <v>219.84</v>
      </c>
      <c r="D772">
        <v>223.35</v>
      </c>
      <c r="E772">
        <v>216.32</v>
      </c>
      <c r="F772">
        <v>220.69</v>
      </c>
      <c r="G772">
        <v>16166</v>
      </c>
      <c r="H772">
        <v>176</v>
      </c>
      <c r="I772">
        <v>1</v>
      </c>
      <c r="J772">
        <v>220.69</v>
      </c>
      <c r="K772">
        <v>25531.798449612401</v>
      </c>
      <c r="L772" t="b">
        <v>0</v>
      </c>
      <c r="M772">
        <f>IF(fact_daily_prices[[#This Row],[company_id]] =$B771,$F771)</f>
        <v>215.1</v>
      </c>
      <c r="N772" s="3">
        <f>IFERROR(IF(fact_daily_prices[[#This Row],[Prev_close]]="","",((fact_daily_prices[[#This Row],[close]]-fact_daily_prices[[#This Row],[Prev_close]] )/ fact_daily_prices[[#This Row],[Prev_close]])),0)</f>
        <v>2.5987912598791275E-2</v>
      </c>
      <c r="O772" s="1">
        <f>EOMONTH(fact_daily_prices[[#This Row],[date]],0)</f>
        <v>45838</v>
      </c>
      <c r="P772"/>
    </row>
    <row r="773" spans="1:16" x14ac:dyDescent="0.3">
      <c r="A773" s="1">
        <v>45834</v>
      </c>
      <c r="B773" t="s">
        <v>21</v>
      </c>
      <c r="C773">
        <v>220.14</v>
      </c>
      <c r="D773">
        <v>223.26</v>
      </c>
      <c r="E773">
        <v>217.01</v>
      </c>
      <c r="F773">
        <v>221.35</v>
      </c>
      <c r="G773">
        <v>39556</v>
      </c>
      <c r="H773">
        <v>177</v>
      </c>
      <c r="I773">
        <v>1</v>
      </c>
      <c r="J773">
        <v>221.35</v>
      </c>
      <c r="K773">
        <v>25531.798449612401</v>
      </c>
      <c r="L773" t="b">
        <v>0</v>
      </c>
      <c r="M773">
        <f>IF(fact_daily_prices[[#This Row],[company_id]] =$B772,$F772)</f>
        <v>220.69</v>
      </c>
      <c r="N773" s="3">
        <f>IFERROR(IF(fact_daily_prices[[#This Row],[Prev_close]]="","",((fact_daily_prices[[#This Row],[close]]-fact_daily_prices[[#This Row],[Prev_close]] )/ fact_daily_prices[[#This Row],[Prev_close]])),0)</f>
        <v>2.9906203271557233E-3</v>
      </c>
      <c r="O773" s="1">
        <f>EOMONTH(fact_daily_prices[[#This Row],[date]],0)</f>
        <v>45838</v>
      </c>
      <c r="P773"/>
    </row>
    <row r="774" spans="1:16" x14ac:dyDescent="0.3">
      <c r="A774" s="1">
        <v>45835</v>
      </c>
      <c r="B774" t="s">
        <v>21</v>
      </c>
      <c r="C774">
        <v>226.32</v>
      </c>
      <c r="D774">
        <v>228.75</v>
      </c>
      <c r="E774">
        <v>223.9</v>
      </c>
      <c r="F774">
        <v>224.36</v>
      </c>
      <c r="G774">
        <v>41505</v>
      </c>
      <c r="H774">
        <v>178</v>
      </c>
      <c r="I774">
        <v>1</v>
      </c>
      <c r="J774">
        <v>224.36</v>
      </c>
      <c r="K774">
        <v>25531.798449612401</v>
      </c>
      <c r="L774" t="b">
        <v>0</v>
      </c>
      <c r="M774">
        <f>IF(fact_daily_prices[[#This Row],[company_id]] =$B773,$F773)</f>
        <v>221.35</v>
      </c>
      <c r="N774" s="3">
        <f>IFERROR(IF(fact_daily_prices[[#This Row],[Prev_close]]="","",((fact_daily_prices[[#This Row],[close]]-fact_daily_prices[[#This Row],[Prev_close]] )/ fact_daily_prices[[#This Row],[Prev_close]])),0)</f>
        <v>1.3598373616444632E-2</v>
      </c>
      <c r="O774" s="1">
        <f>EOMONTH(fact_daily_prices[[#This Row],[date]],0)</f>
        <v>45838</v>
      </c>
      <c r="P774"/>
    </row>
    <row r="775" spans="1:16" x14ac:dyDescent="0.3">
      <c r="A775" s="1">
        <v>45838</v>
      </c>
      <c r="B775" t="s">
        <v>21</v>
      </c>
      <c r="C775">
        <v>221.73</v>
      </c>
      <c r="D775">
        <v>222.88</v>
      </c>
      <c r="E775">
        <v>220.58</v>
      </c>
      <c r="F775">
        <v>222.38</v>
      </c>
      <c r="G775">
        <v>2988</v>
      </c>
      <c r="H775">
        <v>181</v>
      </c>
      <c r="I775">
        <v>1</v>
      </c>
      <c r="J775">
        <v>222.38</v>
      </c>
      <c r="K775">
        <v>25531.798449612401</v>
      </c>
      <c r="L775" t="b">
        <v>0</v>
      </c>
      <c r="M775">
        <f>IF(fact_daily_prices[[#This Row],[company_id]] =$B774,$F774)</f>
        <v>224.36</v>
      </c>
      <c r="N775" s="3">
        <f>IFERROR(IF(fact_daily_prices[[#This Row],[Prev_close]]="","",((fact_daily_prices[[#This Row],[close]]-fact_daily_prices[[#This Row],[Prev_close]] )/ fact_daily_prices[[#This Row],[Prev_close]])),0)</f>
        <v>-8.8251025138171603E-3</v>
      </c>
      <c r="O775" s="1">
        <f>EOMONTH(fact_daily_prices[[#This Row],[date]],0)</f>
        <v>45838</v>
      </c>
      <c r="P775"/>
    </row>
    <row r="776" spans="1:16" x14ac:dyDescent="0.3">
      <c r="A776" s="1">
        <v>45658</v>
      </c>
      <c r="B776" t="s">
        <v>22</v>
      </c>
      <c r="C776">
        <v>451.6</v>
      </c>
      <c r="D776">
        <v>456.73</v>
      </c>
      <c r="E776">
        <v>446.47</v>
      </c>
      <c r="F776">
        <v>453.01</v>
      </c>
      <c r="G776">
        <v>33115</v>
      </c>
      <c r="H776">
        <v>1</v>
      </c>
      <c r="I776">
        <v>1</v>
      </c>
      <c r="J776">
        <v>453.01</v>
      </c>
      <c r="K776">
        <v>25383.449612403099</v>
      </c>
      <c r="L776" t="b">
        <v>0</v>
      </c>
      <c r="M776" t="b">
        <f>IF(fact_daily_prices[[#This Row],[company_id]] =$B775,$F775)</f>
        <v>0</v>
      </c>
      <c r="N776" s="3">
        <f>IFERROR(IF(fact_daily_prices[[#This Row],[Prev_close]]="","",((fact_daily_prices[[#This Row],[close]]-fact_daily_prices[[#This Row],[Prev_close]] )/ fact_daily_prices[[#This Row],[Prev_close]])),0)</f>
        <v>0</v>
      </c>
      <c r="O776" s="1">
        <f>EOMONTH(fact_daily_prices[[#This Row],[date]],0)</f>
        <v>45688</v>
      </c>
      <c r="P776"/>
    </row>
    <row r="777" spans="1:16" x14ac:dyDescent="0.3">
      <c r="A777" s="1">
        <v>45659</v>
      </c>
      <c r="B777" t="s">
        <v>22</v>
      </c>
      <c r="C777">
        <v>455.77</v>
      </c>
      <c r="D777">
        <v>457.35</v>
      </c>
      <c r="E777">
        <v>454.19</v>
      </c>
      <c r="F777">
        <v>455.26</v>
      </c>
      <c r="G777">
        <v>6520</v>
      </c>
      <c r="H777">
        <v>2</v>
      </c>
      <c r="I777">
        <v>1</v>
      </c>
      <c r="J777">
        <v>455.26</v>
      </c>
      <c r="K777">
        <v>25383.449612403099</v>
      </c>
      <c r="L777" t="b">
        <v>0</v>
      </c>
      <c r="M777">
        <f>IF(fact_daily_prices[[#This Row],[company_id]] =$B776,$F776)</f>
        <v>453.01</v>
      </c>
      <c r="N777" s="3">
        <f>IFERROR(IF(fact_daily_prices[[#This Row],[Prev_close]]="","",((fact_daily_prices[[#This Row],[close]]-fact_daily_prices[[#This Row],[Prev_close]] )/ fact_daily_prices[[#This Row],[Prev_close]])),0)</f>
        <v>4.9667777753250484E-3</v>
      </c>
      <c r="O777" s="1">
        <f>EOMONTH(fact_daily_prices[[#This Row],[date]],0)</f>
        <v>45688</v>
      </c>
      <c r="P777"/>
    </row>
    <row r="778" spans="1:16" x14ac:dyDescent="0.3">
      <c r="A778" s="1">
        <v>45660</v>
      </c>
      <c r="B778" t="s">
        <v>22</v>
      </c>
      <c r="C778">
        <v>450.26</v>
      </c>
      <c r="D778">
        <v>457.49</v>
      </c>
      <c r="E778">
        <v>443.03</v>
      </c>
      <c r="F778">
        <v>450.82</v>
      </c>
      <c r="G778">
        <v>42605</v>
      </c>
      <c r="H778">
        <v>3</v>
      </c>
      <c r="I778">
        <v>1</v>
      </c>
      <c r="J778">
        <v>450.82</v>
      </c>
      <c r="K778">
        <v>25383.449612403099</v>
      </c>
      <c r="L778" t="b">
        <v>0</v>
      </c>
      <c r="M778">
        <f>IF(fact_daily_prices[[#This Row],[company_id]] =$B777,$F777)</f>
        <v>455.26</v>
      </c>
      <c r="N778" s="3">
        <f>IFERROR(IF(fact_daily_prices[[#This Row],[Prev_close]]="","",((fact_daily_prices[[#This Row],[close]]-fact_daily_prices[[#This Row],[Prev_close]] )/ fact_daily_prices[[#This Row],[Prev_close]])),0)</f>
        <v>-9.7526688046391027E-3</v>
      </c>
      <c r="O778" s="1">
        <f>EOMONTH(fact_daily_prices[[#This Row],[date]],0)</f>
        <v>45688</v>
      </c>
      <c r="P778"/>
    </row>
    <row r="779" spans="1:16" x14ac:dyDescent="0.3">
      <c r="A779" s="1">
        <v>45663</v>
      </c>
      <c r="B779" t="s">
        <v>22</v>
      </c>
      <c r="C779">
        <v>453.35</v>
      </c>
      <c r="D779">
        <v>458.26</v>
      </c>
      <c r="E779">
        <v>448.45</v>
      </c>
      <c r="F779">
        <v>451.13</v>
      </c>
      <c r="G779">
        <v>14045</v>
      </c>
      <c r="H779">
        <v>6</v>
      </c>
      <c r="I779">
        <v>1</v>
      </c>
      <c r="J779">
        <v>451.13</v>
      </c>
      <c r="K779">
        <v>25383.449612403099</v>
      </c>
      <c r="L779" t="b">
        <v>0</v>
      </c>
      <c r="M779">
        <f>IF(fact_daily_prices[[#This Row],[company_id]] =$B778,$F778)</f>
        <v>450.82</v>
      </c>
      <c r="N779" s="3">
        <f>IFERROR(IF(fact_daily_prices[[#This Row],[Prev_close]]="","",((fact_daily_prices[[#This Row],[close]]-fact_daily_prices[[#This Row],[Prev_close]] )/ fact_daily_prices[[#This Row],[Prev_close]])),0)</f>
        <v>6.8763586353755887E-4</v>
      </c>
      <c r="O779" s="1">
        <f>EOMONTH(fact_daily_prices[[#This Row],[date]],0)</f>
        <v>45688</v>
      </c>
      <c r="P779"/>
    </row>
    <row r="780" spans="1:16" x14ac:dyDescent="0.3">
      <c r="A780" s="1">
        <v>45664</v>
      </c>
      <c r="B780" t="s">
        <v>22</v>
      </c>
      <c r="C780">
        <v>453.76</v>
      </c>
      <c r="D780">
        <v>454.22</v>
      </c>
      <c r="E780">
        <v>453.29</v>
      </c>
      <c r="F780">
        <v>453.47</v>
      </c>
      <c r="G780">
        <v>31954</v>
      </c>
      <c r="H780">
        <v>7</v>
      </c>
      <c r="I780">
        <v>1</v>
      </c>
      <c r="J780">
        <v>453.47</v>
      </c>
      <c r="K780">
        <v>25383.449612403099</v>
      </c>
      <c r="L780" t="b">
        <v>0</v>
      </c>
      <c r="M780">
        <f>IF(fact_daily_prices[[#This Row],[company_id]] =$B779,$F779)</f>
        <v>451.13</v>
      </c>
      <c r="N780" s="3">
        <f>IFERROR(IF(fact_daily_prices[[#This Row],[Prev_close]]="","",((fact_daily_prices[[#This Row],[close]]-fact_daily_prices[[#This Row],[Prev_close]] )/ fact_daily_prices[[#This Row],[Prev_close]])),0)</f>
        <v>5.1869749296212441E-3</v>
      </c>
      <c r="O780" s="1">
        <f>EOMONTH(fact_daily_prices[[#This Row],[date]],0)</f>
        <v>45688</v>
      </c>
      <c r="P780"/>
    </row>
    <row r="781" spans="1:16" x14ac:dyDescent="0.3">
      <c r="A781" s="1">
        <v>45665</v>
      </c>
      <c r="B781" t="s">
        <v>22</v>
      </c>
      <c r="C781">
        <v>467.12</v>
      </c>
      <c r="D781">
        <v>474.67</v>
      </c>
      <c r="E781">
        <v>459.57</v>
      </c>
      <c r="F781">
        <v>467.82</v>
      </c>
      <c r="G781">
        <v>22113</v>
      </c>
      <c r="H781">
        <v>8</v>
      </c>
      <c r="I781">
        <v>1</v>
      </c>
      <c r="J781">
        <v>467.82</v>
      </c>
      <c r="K781">
        <v>25383.449612403099</v>
      </c>
      <c r="L781" t="b">
        <v>0</v>
      </c>
      <c r="M781">
        <f>IF(fact_daily_prices[[#This Row],[company_id]] =$B780,$F780)</f>
        <v>453.47</v>
      </c>
      <c r="N781" s="3">
        <f>IFERROR(IF(fact_daily_prices[[#This Row],[Prev_close]]="","",((fact_daily_prices[[#This Row],[close]]-fact_daily_prices[[#This Row],[Prev_close]] )/ fact_daily_prices[[#This Row],[Prev_close]])),0)</f>
        <v>3.1644871766599698E-2</v>
      </c>
      <c r="O781" s="1">
        <f>EOMONTH(fact_daily_prices[[#This Row],[date]],0)</f>
        <v>45688</v>
      </c>
      <c r="P781"/>
    </row>
    <row r="782" spans="1:16" x14ac:dyDescent="0.3">
      <c r="A782" s="1">
        <v>45666</v>
      </c>
      <c r="B782" t="s">
        <v>22</v>
      </c>
      <c r="C782">
        <v>473.5</v>
      </c>
      <c r="D782">
        <v>475.67</v>
      </c>
      <c r="E782">
        <v>471.33</v>
      </c>
      <c r="F782">
        <v>472.33</v>
      </c>
      <c r="G782">
        <v>44939</v>
      </c>
      <c r="H782">
        <v>9</v>
      </c>
      <c r="I782">
        <v>1</v>
      </c>
      <c r="J782">
        <v>472.33</v>
      </c>
      <c r="K782">
        <v>25383.449612403099</v>
      </c>
      <c r="L782" t="b">
        <v>0</v>
      </c>
      <c r="M782">
        <f>IF(fact_daily_prices[[#This Row],[company_id]] =$B781,$F781)</f>
        <v>467.82</v>
      </c>
      <c r="N782" s="3">
        <f>IFERROR(IF(fact_daily_prices[[#This Row],[Prev_close]]="","",((fact_daily_prices[[#This Row],[close]]-fact_daily_prices[[#This Row],[Prev_close]] )/ fact_daily_prices[[#This Row],[Prev_close]])),0)</f>
        <v>9.640460005985188E-3</v>
      </c>
      <c r="O782" s="1">
        <f>EOMONTH(fact_daily_prices[[#This Row],[date]],0)</f>
        <v>45688</v>
      </c>
      <c r="P782"/>
    </row>
    <row r="783" spans="1:16" x14ac:dyDescent="0.3">
      <c r="A783" s="1">
        <v>45667</v>
      </c>
      <c r="B783" t="s">
        <v>22</v>
      </c>
      <c r="C783">
        <v>480.18</v>
      </c>
      <c r="D783">
        <v>481.77</v>
      </c>
      <c r="E783">
        <v>478.6</v>
      </c>
      <c r="F783">
        <v>480.63</v>
      </c>
      <c r="G783">
        <v>27829</v>
      </c>
      <c r="H783">
        <v>10</v>
      </c>
      <c r="I783">
        <v>1</v>
      </c>
      <c r="J783">
        <v>480.63</v>
      </c>
      <c r="K783">
        <v>25383.449612403099</v>
      </c>
      <c r="L783" t="b">
        <v>0</v>
      </c>
      <c r="M783">
        <f>IF(fact_daily_prices[[#This Row],[company_id]] =$B782,$F782)</f>
        <v>472.33</v>
      </c>
      <c r="N783" s="3">
        <f>IFERROR(IF(fact_daily_prices[[#This Row],[Prev_close]]="","",((fact_daily_prices[[#This Row],[close]]-fact_daily_prices[[#This Row],[Prev_close]] )/ fact_daily_prices[[#This Row],[Prev_close]])),0)</f>
        <v>1.7572459932674214E-2</v>
      </c>
      <c r="O783" s="1">
        <f>EOMONTH(fact_daily_prices[[#This Row],[date]],0)</f>
        <v>45688</v>
      </c>
      <c r="P783"/>
    </row>
    <row r="784" spans="1:16" x14ac:dyDescent="0.3">
      <c r="A784" s="1">
        <v>45670</v>
      </c>
      <c r="B784" t="s">
        <v>22</v>
      </c>
      <c r="C784">
        <v>491.84</v>
      </c>
      <c r="D784">
        <v>493.86</v>
      </c>
      <c r="E784">
        <v>489.82</v>
      </c>
      <c r="F784">
        <v>492.22</v>
      </c>
      <c r="G784">
        <v>32870</v>
      </c>
      <c r="H784">
        <v>13</v>
      </c>
      <c r="I784">
        <v>1</v>
      </c>
      <c r="J784">
        <v>492.22</v>
      </c>
      <c r="K784">
        <v>25383.449612403099</v>
      </c>
      <c r="L784" t="b">
        <v>0</v>
      </c>
      <c r="M784">
        <f>IF(fact_daily_prices[[#This Row],[company_id]] =$B783,$F783)</f>
        <v>480.63</v>
      </c>
      <c r="N784" s="3">
        <f>IFERROR(IF(fact_daily_prices[[#This Row],[Prev_close]]="","",((fact_daily_prices[[#This Row],[close]]-fact_daily_prices[[#This Row],[Prev_close]] )/ fact_daily_prices[[#This Row],[Prev_close]])),0)</f>
        <v>2.4114183467532264E-2</v>
      </c>
      <c r="O784" s="1">
        <f>EOMONTH(fact_daily_prices[[#This Row],[date]],0)</f>
        <v>45688</v>
      </c>
      <c r="P784"/>
    </row>
    <row r="785" spans="1:16" x14ac:dyDescent="0.3">
      <c r="A785" s="1">
        <v>45671</v>
      </c>
      <c r="B785" t="s">
        <v>22</v>
      </c>
      <c r="C785">
        <v>495.45</v>
      </c>
      <c r="D785">
        <v>497.7</v>
      </c>
      <c r="E785">
        <v>493.2</v>
      </c>
      <c r="F785">
        <v>495.38</v>
      </c>
      <c r="G785">
        <v>38275</v>
      </c>
      <c r="H785">
        <v>14</v>
      </c>
      <c r="I785">
        <v>1</v>
      </c>
      <c r="J785">
        <v>495.38</v>
      </c>
      <c r="K785">
        <v>25383.449612403099</v>
      </c>
      <c r="L785" t="b">
        <v>0</v>
      </c>
      <c r="M785">
        <f>IF(fact_daily_prices[[#This Row],[company_id]] =$B784,$F784)</f>
        <v>492.22</v>
      </c>
      <c r="N785" s="3">
        <f>IFERROR(IF(fact_daily_prices[[#This Row],[Prev_close]]="","",((fact_daily_prices[[#This Row],[close]]-fact_daily_prices[[#This Row],[Prev_close]] )/ fact_daily_prices[[#This Row],[Prev_close]])),0)</f>
        <v>6.4198935435373777E-3</v>
      </c>
      <c r="O785" s="1">
        <f>EOMONTH(fact_daily_prices[[#This Row],[date]],0)</f>
        <v>45688</v>
      </c>
      <c r="P785"/>
    </row>
    <row r="786" spans="1:16" x14ac:dyDescent="0.3">
      <c r="A786" s="1">
        <v>45672</v>
      </c>
      <c r="B786" t="s">
        <v>22</v>
      </c>
      <c r="C786">
        <v>495.22</v>
      </c>
      <c r="D786">
        <v>502.97</v>
      </c>
      <c r="E786">
        <v>487.48</v>
      </c>
      <c r="F786">
        <v>497.28</v>
      </c>
      <c r="G786">
        <v>9328</v>
      </c>
      <c r="H786">
        <v>15</v>
      </c>
      <c r="I786">
        <v>1</v>
      </c>
      <c r="J786">
        <v>497.28</v>
      </c>
      <c r="K786">
        <v>25383.449612403099</v>
      </c>
      <c r="L786" t="b">
        <v>0</v>
      </c>
      <c r="M786">
        <f>IF(fact_daily_prices[[#This Row],[company_id]] =$B785,$F785)</f>
        <v>495.38</v>
      </c>
      <c r="N786" s="3">
        <f>IFERROR(IF(fact_daily_prices[[#This Row],[Prev_close]]="","",((fact_daily_prices[[#This Row],[close]]-fact_daily_prices[[#This Row],[Prev_close]] )/ fact_daily_prices[[#This Row],[Prev_close]])),0)</f>
        <v>3.835439460616047E-3</v>
      </c>
      <c r="O786" s="1">
        <f>EOMONTH(fact_daily_prices[[#This Row],[date]],0)</f>
        <v>45688</v>
      </c>
      <c r="P786"/>
    </row>
    <row r="787" spans="1:16" x14ac:dyDescent="0.3">
      <c r="A787" s="1">
        <v>45673</v>
      </c>
      <c r="B787" t="s">
        <v>22</v>
      </c>
      <c r="C787">
        <v>490.7</v>
      </c>
      <c r="D787">
        <v>494.84</v>
      </c>
      <c r="E787">
        <v>486.55</v>
      </c>
      <c r="F787">
        <v>490.76</v>
      </c>
      <c r="G787">
        <v>36010</v>
      </c>
      <c r="H787">
        <v>16</v>
      </c>
      <c r="I787">
        <v>1</v>
      </c>
      <c r="J787">
        <v>490.76</v>
      </c>
      <c r="K787">
        <v>25383.449612403099</v>
      </c>
      <c r="L787" t="b">
        <v>0</v>
      </c>
      <c r="M787">
        <f>IF(fact_daily_prices[[#This Row],[company_id]] =$B786,$F786)</f>
        <v>497.28</v>
      </c>
      <c r="N787" s="3">
        <f>IFERROR(IF(fact_daily_prices[[#This Row],[Prev_close]]="","",((fact_daily_prices[[#This Row],[close]]-fact_daily_prices[[#This Row],[Prev_close]] )/ fact_daily_prices[[#This Row],[Prev_close]])),0)</f>
        <v>-1.3111325611325575E-2</v>
      </c>
      <c r="O787" s="1">
        <f>EOMONTH(fact_daily_prices[[#This Row],[date]],0)</f>
        <v>45688</v>
      </c>
      <c r="P787"/>
    </row>
    <row r="788" spans="1:16" x14ac:dyDescent="0.3">
      <c r="A788" s="1">
        <v>45674</v>
      </c>
      <c r="B788" t="s">
        <v>22</v>
      </c>
      <c r="C788">
        <v>490.13</v>
      </c>
      <c r="D788">
        <v>496.99</v>
      </c>
      <c r="E788">
        <v>483.28</v>
      </c>
      <c r="F788">
        <v>490.16</v>
      </c>
      <c r="G788">
        <v>9640</v>
      </c>
      <c r="H788">
        <v>17</v>
      </c>
      <c r="I788">
        <v>1</v>
      </c>
      <c r="J788">
        <v>490.16</v>
      </c>
      <c r="K788">
        <v>25383.449612403099</v>
      </c>
      <c r="L788" t="b">
        <v>0</v>
      </c>
      <c r="M788">
        <f>IF(fact_daily_prices[[#This Row],[company_id]] =$B787,$F787)</f>
        <v>490.76</v>
      </c>
      <c r="N788" s="3">
        <f>IFERROR(IF(fact_daily_prices[[#This Row],[Prev_close]]="","",((fact_daily_prices[[#This Row],[close]]-fact_daily_prices[[#This Row],[Prev_close]] )/ fact_daily_prices[[#This Row],[Prev_close]])),0)</f>
        <v>-1.2225935284048534E-3</v>
      </c>
      <c r="O788" s="1">
        <f>EOMONTH(fact_daily_prices[[#This Row],[date]],0)</f>
        <v>45688</v>
      </c>
      <c r="P788"/>
    </row>
    <row r="789" spans="1:16" x14ac:dyDescent="0.3">
      <c r="A789" s="1">
        <v>45677</v>
      </c>
      <c r="B789" t="s">
        <v>22</v>
      </c>
      <c r="C789">
        <v>485.23</v>
      </c>
      <c r="D789">
        <v>487.81</v>
      </c>
      <c r="E789">
        <v>482.65</v>
      </c>
      <c r="F789">
        <v>485.83</v>
      </c>
      <c r="G789">
        <v>38004</v>
      </c>
      <c r="H789">
        <v>20</v>
      </c>
      <c r="I789">
        <v>1</v>
      </c>
      <c r="J789">
        <v>485.83</v>
      </c>
      <c r="K789">
        <v>25383.449612403099</v>
      </c>
      <c r="L789" t="b">
        <v>0</v>
      </c>
      <c r="M789">
        <f>IF(fact_daily_prices[[#This Row],[company_id]] =$B788,$F788)</f>
        <v>490.16</v>
      </c>
      <c r="N789" s="3">
        <f>IFERROR(IF(fact_daily_prices[[#This Row],[Prev_close]]="","",((fact_daily_prices[[#This Row],[close]]-fact_daily_prices[[#This Row],[Prev_close]] )/ fact_daily_prices[[#This Row],[Prev_close]])),0)</f>
        <v>-8.8338501713726963E-3</v>
      </c>
      <c r="O789" s="1">
        <f>EOMONTH(fact_daily_prices[[#This Row],[date]],0)</f>
        <v>45688</v>
      </c>
      <c r="P789"/>
    </row>
    <row r="790" spans="1:16" x14ac:dyDescent="0.3">
      <c r="A790" s="1">
        <v>45678</v>
      </c>
      <c r="B790" t="s">
        <v>22</v>
      </c>
      <c r="C790">
        <v>484.65</v>
      </c>
      <c r="D790">
        <v>491.91</v>
      </c>
      <c r="E790">
        <v>477.39</v>
      </c>
      <c r="F790">
        <v>483.5</v>
      </c>
      <c r="G790">
        <v>13207</v>
      </c>
      <c r="H790">
        <v>21</v>
      </c>
      <c r="I790">
        <v>1</v>
      </c>
      <c r="J790">
        <v>483.5</v>
      </c>
      <c r="K790">
        <v>25383.449612403099</v>
      </c>
      <c r="L790" t="b">
        <v>0</v>
      </c>
      <c r="M790">
        <f>IF(fact_daily_prices[[#This Row],[company_id]] =$B789,$F789)</f>
        <v>485.83</v>
      </c>
      <c r="N790" s="3">
        <f>IFERROR(IF(fact_daily_prices[[#This Row],[Prev_close]]="","",((fact_daily_prices[[#This Row],[close]]-fact_daily_prices[[#This Row],[Prev_close]] )/ fact_daily_prices[[#This Row],[Prev_close]])),0)</f>
        <v>-4.7959162670069451E-3</v>
      </c>
      <c r="O790" s="1">
        <f>EOMONTH(fact_daily_prices[[#This Row],[date]],0)</f>
        <v>45688</v>
      </c>
      <c r="P790"/>
    </row>
    <row r="791" spans="1:16" x14ac:dyDescent="0.3">
      <c r="A791" s="1">
        <v>45679</v>
      </c>
      <c r="B791" t="s">
        <v>22</v>
      </c>
      <c r="C791">
        <v>496.37</v>
      </c>
      <c r="D791">
        <v>504.5</v>
      </c>
      <c r="E791">
        <v>488.25</v>
      </c>
      <c r="F791">
        <v>495.14</v>
      </c>
      <c r="G791">
        <v>29916</v>
      </c>
      <c r="H791">
        <v>22</v>
      </c>
      <c r="I791">
        <v>1</v>
      </c>
      <c r="J791">
        <v>495.14</v>
      </c>
      <c r="K791">
        <v>25383.449612403099</v>
      </c>
      <c r="L791" t="b">
        <v>0</v>
      </c>
      <c r="M791">
        <f>IF(fact_daily_prices[[#This Row],[company_id]] =$B790,$F790)</f>
        <v>483.5</v>
      </c>
      <c r="N791" s="3">
        <f>IFERROR(IF(fact_daily_prices[[#This Row],[Prev_close]]="","",((fact_daily_prices[[#This Row],[close]]-fact_daily_prices[[#This Row],[Prev_close]] )/ fact_daily_prices[[#This Row],[Prev_close]])),0)</f>
        <v>2.4074457083764191E-2</v>
      </c>
      <c r="O791" s="1">
        <f>EOMONTH(fact_daily_prices[[#This Row],[date]],0)</f>
        <v>45688</v>
      </c>
      <c r="P791"/>
    </row>
    <row r="792" spans="1:16" x14ac:dyDescent="0.3">
      <c r="A792" s="1">
        <v>45680</v>
      </c>
      <c r="B792" t="s">
        <v>22</v>
      </c>
      <c r="C792">
        <v>494.89</v>
      </c>
      <c r="D792">
        <v>497.14</v>
      </c>
      <c r="E792">
        <v>492.63</v>
      </c>
      <c r="F792">
        <v>495.98</v>
      </c>
      <c r="G792">
        <v>20071</v>
      </c>
      <c r="H792">
        <v>23</v>
      </c>
      <c r="I792">
        <v>1</v>
      </c>
      <c r="J792">
        <v>495.98</v>
      </c>
      <c r="K792">
        <v>25383.449612403099</v>
      </c>
      <c r="L792" t="b">
        <v>0</v>
      </c>
      <c r="M792">
        <f>IF(fact_daily_prices[[#This Row],[company_id]] =$B791,$F791)</f>
        <v>495.14</v>
      </c>
      <c r="N792" s="3">
        <f>IFERROR(IF(fact_daily_prices[[#This Row],[Prev_close]]="","",((fact_daily_prices[[#This Row],[close]]-fact_daily_prices[[#This Row],[Prev_close]] )/ fact_daily_prices[[#This Row],[Prev_close]])),0)</f>
        <v>1.6964898816496988E-3</v>
      </c>
      <c r="O792" s="1">
        <f>EOMONTH(fact_daily_prices[[#This Row],[date]],0)</f>
        <v>45688</v>
      </c>
      <c r="P792"/>
    </row>
    <row r="793" spans="1:16" x14ac:dyDescent="0.3">
      <c r="A793" s="1">
        <v>45681</v>
      </c>
      <c r="B793" t="s">
        <v>22</v>
      </c>
      <c r="C793">
        <v>492.95</v>
      </c>
      <c r="D793">
        <v>500.27</v>
      </c>
      <c r="E793">
        <v>485.62</v>
      </c>
      <c r="F793">
        <v>490.65</v>
      </c>
      <c r="G793">
        <v>16810</v>
      </c>
      <c r="H793">
        <v>24</v>
      </c>
      <c r="I793">
        <v>1</v>
      </c>
      <c r="J793">
        <v>490.65</v>
      </c>
      <c r="K793">
        <v>25383.449612403099</v>
      </c>
      <c r="L793" t="b">
        <v>0</v>
      </c>
      <c r="M793">
        <f>IF(fact_daily_prices[[#This Row],[company_id]] =$B792,$F792)</f>
        <v>495.98</v>
      </c>
      <c r="N793" s="3">
        <f>IFERROR(IF(fact_daily_prices[[#This Row],[Prev_close]]="","",((fact_daily_prices[[#This Row],[close]]-fact_daily_prices[[#This Row],[Prev_close]] )/ fact_daily_prices[[#This Row],[Prev_close]])),0)</f>
        <v>-1.0746401064559137E-2</v>
      </c>
      <c r="O793" s="1">
        <f>EOMONTH(fact_daily_prices[[#This Row],[date]],0)</f>
        <v>45688</v>
      </c>
      <c r="P793"/>
    </row>
    <row r="794" spans="1:16" x14ac:dyDescent="0.3">
      <c r="A794" s="1">
        <v>45684</v>
      </c>
      <c r="B794" t="s">
        <v>22</v>
      </c>
      <c r="C794">
        <v>497.83</v>
      </c>
      <c r="D794">
        <v>501.38</v>
      </c>
      <c r="E794">
        <v>494.27</v>
      </c>
      <c r="F794">
        <v>499.34</v>
      </c>
      <c r="G794">
        <v>26396</v>
      </c>
      <c r="H794">
        <v>27</v>
      </c>
      <c r="I794">
        <v>1</v>
      </c>
      <c r="J794">
        <v>499.34</v>
      </c>
      <c r="K794">
        <v>25383.449612403099</v>
      </c>
      <c r="L794" t="b">
        <v>0</v>
      </c>
      <c r="M794">
        <f>IF(fact_daily_prices[[#This Row],[company_id]] =$B793,$F793)</f>
        <v>490.65</v>
      </c>
      <c r="N794" s="3">
        <f>IFERROR(IF(fact_daily_prices[[#This Row],[Prev_close]]="","",((fact_daily_prices[[#This Row],[close]]-fact_daily_prices[[#This Row],[Prev_close]] )/ fact_daily_prices[[#This Row],[Prev_close]])),0)</f>
        <v>1.7711199429328438E-2</v>
      </c>
      <c r="O794" s="1">
        <f>EOMONTH(fact_daily_prices[[#This Row],[date]],0)</f>
        <v>45688</v>
      </c>
      <c r="P794"/>
    </row>
    <row r="795" spans="1:16" x14ac:dyDescent="0.3">
      <c r="A795" s="1">
        <v>45685</v>
      </c>
      <c r="B795" t="s">
        <v>22</v>
      </c>
      <c r="C795">
        <v>506.34</v>
      </c>
      <c r="D795">
        <v>513.36</v>
      </c>
      <c r="E795">
        <v>499.33</v>
      </c>
      <c r="F795">
        <v>505.51</v>
      </c>
      <c r="G795">
        <v>40082</v>
      </c>
      <c r="H795">
        <v>28</v>
      </c>
      <c r="I795">
        <v>1</v>
      </c>
      <c r="J795">
        <v>505.51</v>
      </c>
      <c r="K795">
        <v>25383.449612403099</v>
      </c>
      <c r="L795" t="b">
        <v>0</v>
      </c>
      <c r="M795">
        <f>IF(fact_daily_prices[[#This Row],[company_id]] =$B794,$F794)</f>
        <v>499.34</v>
      </c>
      <c r="N795" s="3">
        <f>IFERROR(IF(fact_daily_prices[[#This Row],[Prev_close]]="","",((fact_daily_prices[[#This Row],[close]]-fact_daily_prices[[#This Row],[Prev_close]] )/ fact_daily_prices[[#This Row],[Prev_close]])),0)</f>
        <v>1.2356310329635151E-2</v>
      </c>
      <c r="O795" s="1">
        <f>EOMONTH(fact_daily_prices[[#This Row],[date]],0)</f>
        <v>45688</v>
      </c>
      <c r="P795"/>
    </row>
    <row r="796" spans="1:16" x14ac:dyDescent="0.3">
      <c r="A796" s="1">
        <v>45686</v>
      </c>
      <c r="B796" t="s">
        <v>22</v>
      </c>
      <c r="C796">
        <v>510.01</v>
      </c>
      <c r="D796">
        <v>512.79999999999995</v>
      </c>
      <c r="E796">
        <v>507.23</v>
      </c>
      <c r="F796">
        <v>512.09</v>
      </c>
      <c r="G796">
        <v>41142</v>
      </c>
      <c r="H796">
        <v>29</v>
      </c>
      <c r="I796">
        <v>1</v>
      </c>
      <c r="J796">
        <v>512.09</v>
      </c>
      <c r="K796">
        <v>25383.449612403099</v>
      </c>
      <c r="L796" t="b">
        <v>0</v>
      </c>
      <c r="M796">
        <f>IF(fact_daily_prices[[#This Row],[company_id]] =$B795,$F795)</f>
        <v>505.51</v>
      </c>
      <c r="N796" s="3">
        <f>IFERROR(IF(fact_daily_prices[[#This Row],[Prev_close]]="","",((fact_daily_prices[[#This Row],[close]]-fact_daily_prices[[#This Row],[Prev_close]] )/ fact_daily_prices[[#This Row],[Prev_close]])),0)</f>
        <v>1.301655753595387E-2</v>
      </c>
      <c r="O796" s="1">
        <f>EOMONTH(fact_daily_prices[[#This Row],[date]],0)</f>
        <v>45688</v>
      </c>
      <c r="P796"/>
    </row>
    <row r="797" spans="1:16" x14ac:dyDescent="0.3">
      <c r="A797" s="1">
        <v>45687</v>
      </c>
      <c r="B797" t="s">
        <v>22</v>
      </c>
      <c r="C797">
        <v>502.74</v>
      </c>
      <c r="D797">
        <v>508.27</v>
      </c>
      <c r="E797">
        <v>497.21</v>
      </c>
      <c r="F797">
        <v>499.43</v>
      </c>
      <c r="G797">
        <v>48897</v>
      </c>
      <c r="H797">
        <v>30</v>
      </c>
      <c r="I797">
        <v>1</v>
      </c>
      <c r="J797">
        <v>499.43</v>
      </c>
      <c r="K797">
        <v>25383.449612403099</v>
      </c>
      <c r="L797" t="b">
        <v>0</v>
      </c>
      <c r="M797">
        <f>IF(fact_daily_prices[[#This Row],[company_id]] =$B796,$F796)</f>
        <v>512.09</v>
      </c>
      <c r="N797" s="3">
        <f>IFERROR(IF(fact_daily_prices[[#This Row],[Prev_close]]="","",((fact_daily_prices[[#This Row],[close]]-fact_daily_prices[[#This Row],[Prev_close]] )/ fact_daily_prices[[#This Row],[Prev_close]])),0)</f>
        <v>-2.4722216797828555E-2</v>
      </c>
      <c r="O797" s="1">
        <f>EOMONTH(fact_daily_prices[[#This Row],[date]],0)</f>
        <v>45688</v>
      </c>
      <c r="P797"/>
    </row>
    <row r="798" spans="1:16" x14ac:dyDescent="0.3">
      <c r="A798" s="1">
        <v>45688</v>
      </c>
      <c r="B798" t="s">
        <v>22</v>
      </c>
      <c r="C798">
        <v>513.21</v>
      </c>
      <c r="D798">
        <v>514.54999999999995</v>
      </c>
      <c r="E798">
        <v>511.86</v>
      </c>
      <c r="F798">
        <v>511.96</v>
      </c>
      <c r="G798">
        <v>40579</v>
      </c>
      <c r="H798">
        <v>31</v>
      </c>
      <c r="I798">
        <v>1</v>
      </c>
      <c r="J798">
        <v>511.96</v>
      </c>
      <c r="K798">
        <v>25383.449612403099</v>
      </c>
      <c r="L798" t="b">
        <v>0</v>
      </c>
      <c r="M798">
        <f>IF(fact_daily_prices[[#This Row],[company_id]] =$B797,$F797)</f>
        <v>499.43</v>
      </c>
      <c r="N798" s="3">
        <f>IFERROR(IF(fact_daily_prices[[#This Row],[Prev_close]]="","",((fact_daily_prices[[#This Row],[close]]-fact_daily_prices[[#This Row],[Prev_close]] )/ fact_daily_prices[[#This Row],[Prev_close]])),0)</f>
        <v>2.5088601005145813E-2</v>
      </c>
      <c r="O798" s="1">
        <f>EOMONTH(fact_daily_prices[[#This Row],[date]],0)</f>
        <v>45688</v>
      </c>
      <c r="P798"/>
    </row>
    <row r="799" spans="1:16" x14ac:dyDescent="0.3">
      <c r="A799" s="1">
        <v>45691</v>
      </c>
      <c r="B799" t="s">
        <v>22</v>
      </c>
      <c r="C799">
        <v>508.21</v>
      </c>
      <c r="D799">
        <v>515.58000000000004</v>
      </c>
      <c r="E799">
        <v>500.84</v>
      </c>
      <c r="F799">
        <v>508.49</v>
      </c>
      <c r="G799">
        <v>34272</v>
      </c>
      <c r="H799">
        <v>34</v>
      </c>
      <c r="I799">
        <v>1</v>
      </c>
      <c r="J799">
        <v>508.49</v>
      </c>
      <c r="K799">
        <v>25383.449612403099</v>
      </c>
      <c r="L799" t="b">
        <v>0</v>
      </c>
      <c r="M799">
        <f>IF(fact_daily_prices[[#This Row],[company_id]] =$B798,$F798)</f>
        <v>511.96</v>
      </c>
      <c r="N799" s="3">
        <f>IFERROR(IF(fact_daily_prices[[#This Row],[Prev_close]]="","",((fact_daily_prices[[#This Row],[close]]-fact_daily_prices[[#This Row],[Prev_close]] )/ fact_daily_prices[[#This Row],[Prev_close]])),0)</f>
        <v>-6.7778732713492671E-3</v>
      </c>
      <c r="O799" s="1">
        <f>EOMONTH(fact_daily_prices[[#This Row],[date]],0)</f>
        <v>45716</v>
      </c>
      <c r="P799"/>
    </row>
    <row r="800" spans="1:16" x14ac:dyDescent="0.3">
      <c r="A800" s="1">
        <v>45692</v>
      </c>
      <c r="B800" t="s">
        <v>22</v>
      </c>
      <c r="C800">
        <v>517.07000000000005</v>
      </c>
      <c r="D800">
        <v>522.6</v>
      </c>
      <c r="E800">
        <v>511.53</v>
      </c>
      <c r="F800">
        <v>513.62</v>
      </c>
      <c r="G800">
        <v>26963</v>
      </c>
      <c r="H800">
        <v>35</v>
      </c>
      <c r="I800">
        <v>1</v>
      </c>
      <c r="J800">
        <v>513.62</v>
      </c>
      <c r="K800">
        <v>25383.449612403099</v>
      </c>
      <c r="L800" t="b">
        <v>0</v>
      </c>
      <c r="M800">
        <f>IF(fact_daily_prices[[#This Row],[company_id]] =$B799,$F799)</f>
        <v>508.49</v>
      </c>
      <c r="N800" s="3">
        <f>IFERROR(IF(fact_daily_prices[[#This Row],[Prev_close]]="","",((fact_daily_prices[[#This Row],[close]]-fact_daily_prices[[#This Row],[Prev_close]] )/ fact_daily_prices[[#This Row],[Prev_close]])),0)</f>
        <v>1.008869397628271E-2</v>
      </c>
      <c r="O800" s="1">
        <f>EOMONTH(fact_daily_prices[[#This Row],[date]],0)</f>
        <v>45716</v>
      </c>
      <c r="P800"/>
    </row>
    <row r="801" spans="1:16" x14ac:dyDescent="0.3">
      <c r="A801" s="1">
        <v>45693</v>
      </c>
      <c r="B801" t="s">
        <v>22</v>
      </c>
      <c r="C801">
        <v>527.91</v>
      </c>
      <c r="D801">
        <v>533.88</v>
      </c>
      <c r="E801">
        <v>521.95000000000005</v>
      </c>
      <c r="F801">
        <v>530.34</v>
      </c>
      <c r="G801">
        <v>1717</v>
      </c>
      <c r="H801">
        <v>36</v>
      </c>
      <c r="I801">
        <v>1</v>
      </c>
      <c r="J801">
        <v>530.34</v>
      </c>
      <c r="K801">
        <v>25383.449612403099</v>
      </c>
      <c r="L801" t="b">
        <v>1</v>
      </c>
      <c r="M801">
        <f>IF(fact_daily_prices[[#This Row],[company_id]] =$B800,$F800)</f>
        <v>513.62</v>
      </c>
      <c r="N801" s="3">
        <f>IFERROR(IF(fact_daily_prices[[#This Row],[Prev_close]]="","",((fact_daily_prices[[#This Row],[close]]-fact_daily_prices[[#This Row],[Prev_close]] )/ fact_daily_prices[[#This Row],[Prev_close]])),0)</f>
        <v>3.2553249484054414E-2</v>
      </c>
      <c r="O801" s="1">
        <f>EOMONTH(fact_daily_prices[[#This Row],[date]],0)</f>
        <v>45716</v>
      </c>
      <c r="P801"/>
    </row>
    <row r="802" spans="1:16" x14ac:dyDescent="0.3">
      <c r="A802" s="1">
        <v>45694</v>
      </c>
      <c r="B802" t="s">
        <v>22</v>
      </c>
      <c r="C802">
        <v>543.38</v>
      </c>
      <c r="D802">
        <v>550.64</v>
      </c>
      <c r="E802">
        <v>536.13</v>
      </c>
      <c r="F802">
        <v>545.07000000000005</v>
      </c>
      <c r="G802">
        <v>30100</v>
      </c>
      <c r="H802">
        <v>37</v>
      </c>
      <c r="I802">
        <v>1</v>
      </c>
      <c r="J802">
        <v>545.07000000000005</v>
      </c>
      <c r="K802">
        <v>25383.449612403099</v>
      </c>
      <c r="L802" t="b">
        <v>0</v>
      </c>
      <c r="M802">
        <f>IF(fact_daily_prices[[#This Row],[company_id]] =$B801,$F801)</f>
        <v>530.34</v>
      </c>
      <c r="N802" s="3">
        <f>IFERROR(IF(fact_daily_prices[[#This Row],[Prev_close]]="","",((fact_daily_prices[[#This Row],[close]]-fact_daily_prices[[#This Row],[Prev_close]] )/ fact_daily_prices[[#This Row],[Prev_close]])),0)</f>
        <v>2.7774635139721719E-2</v>
      </c>
      <c r="O802" s="1">
        <f>EOMONTH(fact_daily_prices[[#This Row],[date]],0)</f>
        <v>45716</v>
      </c>
      <c r="P802"/>
    </row>
    <row r="803" spans="1:16" x14ac:dyDescent="0.3">
      <c r="A803" s="1">
        <v>45695</v>
      </c>
      <c r="B803" t="s">
        <v>22</v>
      </c>
      <c r="C803">
        <v>541.05999999999995</v>
      </c>
      <c r="D803">
        <v>543.74</v>
      </c>
      <c r="E803">
        <v>538.38</v>
      </c>
      <c r="F803">
        <v>538.53</v>
      </c>
      <c r="G803">
        <v>44949</v>
      </c>
      <c r="H803">
        <v>38</v>
      </c>
      <c r="I803">
        <v>1</v>
      </c>
      <c r="J803">
        <v>538.53</v>
      </c>
      <c r="K803">
        <v>25383.449612403099</v>
      </c>
      <c r="L803" t="b">
        <v>0</v>
      </c>
      <c r="M803">
        <f>IF(fact_daily_prices[[#This Row],[company_id]] =$B802,$F802)</f>
        <v>545.07000000000005</v>
      </c>
      <c r="N803" s="3">
        <f>IFERROR(IF(fact_daily_prices[[#This Row],[Prev_close]]="","",((fact_daily_prices[[#This Row],[close]]-fact_daily_prices[[#This Row],[Prev_close]] )/ fact_daily_prices[[#This Row],[Prev_close]])),0)</f>
        <v>-1.1998458913534182E-2</v>
      </c>
      <c r="O803" s="1">
        <f>EOMONTH(fact_daily_prices[[#This Row],[date]],0)</f>
        <v>45716</v>
      </c>
      <c r="P803"/>
    </row>
    <row r="804" spans="1:16" x14ac:dyDescent="0.3">
      <c r="A804" s="1">
        <v>45698</v>
      </c>
      <c r="B804" t="s">
        <v>22</v>
      </c>
      <c r="C804">
        <v>526.74</v>
      </c>
      <c r="D804">
        <v>533.04</v>
      </c>
      <c r="E804">
        <v>520.44000000000005</v>
      </c>
      <c r="F804">
        <v>528.94000000000005</v>
      </c>
      <c r="G804">
        <v>44442</v>
      </c>
      <c r="H804">
        <v>41</v>
      </c>
      <c r="I804">
        <v>1</v>
      </c>
      <c r="J804">
        <v>528.94000000000005</v>
      </c>
      <c r="K804">
        <v>25383.449612403099</v>
      </c>
      <c r="L804" t="b">
        <v>0</v>
      </c>
      <c r="M804">
        <f>IF(fact_daily_prices[[#This Row],[company_id]] =$B803,$F803)</f>
        <v>538.53</v>
      </c>
      <c r="N804" s="3">
        <f>IFERROR(IF(fact_daily_prices[[#This Row],[Prev_close]]="","",((fact_daily_prices[[#This Row],[close]]-fact_daily_prices[[#This Row],[Prev_close]] )/ fact_daily_prices[[#This Row],[Prev_close]])),0)</f>
        <v>-1.7807735873581636E-2</v>
      </c>
      <c r="O804" s="1">
        <f>EOMONTH(fact_daily_prices[[#This Row],[date]],0)</f>
        <v>45716</v>
      </c>
      <c r="P804"/>
    </row>
    <row r="805" spans="1:16" x14ac:dyDescent="0.3">
      <c r="A805" s="1">
        <v>45699</v>
      </c>
      <c r="B805" t="s">
        <v>22</v>
      </c>
      <c r="C805">
        <v>539.08000000000004</v>
      </c>
      <c r="D805">
        <v>541.71</v>
      </c>
      <c r="E805">
        <v>536.45000000000005</v>
      </c>
      <c r="F805">
        <v>538.69000000000005</v>
      </c>
      <c r="G805">
        <v>37487</v>
      </c>
      <c r="H805">
        <v>42</v>
      </c>
      <c r="I805">
        <v>1</v>
      </c>
      <c r="J805">
        <v>538.69000000000005</v>
      </c>
      <c r="K805">
        <v>25383.449612403099</v>
      </c>
      <c r="L805" t="b">
        <v>0</v>
      </c>
      <c r="M805">
        <f>IF(fact_daily_prices[[#This Row],[company_id]] =$B804,$F804)</f>
        <v>528.94000000000005</v>
      </c>
      <c r="N805" s="3">
        <f>IFERROR(IF(fact_daily_prices[[#This Row],[Prev_close]]="","",((fact_daily_prices[[#This Row],[close]]-fact_daily_prices[[#This Row],[Prev_close]] )/ fact_daily_prices[[#This Row],[Prev_close]])),0)</f>
        <v>1.8433092600294926E-2</v>
      </c>
      <c r="O805" s="1">
        <f>EOMONTH(fact_daily_prices[[#This Row],[date]],0)</f>
        <v>45716</v>
      </c>
      <c r="P805"/>
    </row>
    <row r="806" spans="1:16" x14ac:dyDescent="0.3">
      <c r="A806" s="1">
        <v>45700</v>
      </c>
      <c r="B806" t="s">
        <v>22</v>
      </c>
      <c r="C806">
        <v>542.41999999999996</v>
      </c>
      <c r="D806">
        <v>549.25</v>
      </c>
      <c r="E806">
        <v>535.58000000000004</v>
      </c>
      <c r="F806">
        <v>539.78</v>
      </c>
      <c r="G806">
        <v>39759</v>
      </c>
      <c r="H806">
        <v>43</v>
      </c>
      <c r="I806">
        <v>1</v>
      </c>
      <c r="J806">
        <v>539.78</v>
      </c>
      <c r="K806">
        <v>25383.449612403099</v>
      </c>
      <c r="L806" t="b">
        <v>0</v>
      </c>
      <c r="M806">
        <f>IF(fact_daily_prices[[#This Row],[company_id]] =$B805,$F805)</f>
        <v>538.69000000000005</v>
      </c>
      <c r="N806" s="3">
        <f>IFERROR(IF(fact_daily_prices[[#This Row],[Prev_close]]="","",((fact_daily_prices[[#This Row],[close]]-fact_daily_prices[[#This Row],[Prev_close]] )/ fact_daily_prices[[#This Row],[Prev_close]])),0)</f>
        <v>2.0234272030294196E-3</v>
      </c>
      <c r="O806" s="1">
        <f>EOMONTH(fact_daily_prices[[#This Row],[date]],0)</f>
        <v>45716</v>
      </c>
      <c r="P806"/>
    </row>
    <row r="807" spans="1:16" x14ac:dyDescent="0.3">
      <c r="A807" s="1">
        <v>45701</v>
      </c>
      <c r="B807" t="s">
        <v>22</v>
      </c>
      <c r="C807">
        <v>541.35</v>
      </c>
      <c r="D807">
        <v>546.9</v>
      </c>
      <c r="E807">
        <v>535.79999999999995</v>
      </c>
      <c r="F807">
        <v>536.51</v>
      </c>
      <c r="G807">
        <v>12064</v>
      </c>
      <c r="H807">
        <v>44</v>
      </c>
      <c r="I807">
        <v>1</v>
      </c>
      <c r="J807">
        <v>536.51</v>
      </c>
      <c r="K807">
        <v>25383.449612403099</v>
      </c>
      <c r="L807" t="b">
        <v>0</v>
      </c>
      <c r="M807">
        <f>IF(fact_daily_prices[[#This Row],[company_id]] =$B806,$F806)</f>
        <v>539.78</v>
      </c>
      <c r="N807" s="3">
        <f>IFERROR(IF(fact_daily_prices[[#This Row],[Prev_close]]="","",((fact_daily_prices[[#This Row],[close]]-fact_daily_prices[[#This Row],[Prev_close]] )/ fact_daily_prices[[#This Row],[Prev_close]])),0)</f>
        <v>-6.0580236392604059E-3</v>
      </c>
      <c r="O807" s="1">
        <f>EOMONTH(fact_daily_prices[[#This Row],[date]],0)</f>
        <v>45716</v>
      </c>
      <c r="P807"/>
    </row>
    <row r="808" spans="1:16" x14ac:dyDescent="0.3">
      <c r="A808" s="1">
        <v>45702</v>
      </c>
      <c r="B808" t="s">
        <v>22</v>
      </c>
      <c r="C808">
        <v>543.73</v>
      </c>
      <c r="D808">
        <v>551.48</v>
      </c>
      <c r="E808">
        <v>535.99</v>
      </c>
      <c r="F808">
        <v>540.86</v>
      </c>
      <c r="G808">
        <v>7476</v>
      </c>
      <c r="H808">
        <v>45</v>
      </c>
      <c r="I808">
        <v>1</v>
      </c>
      <c r="J808">
        <v>540.86</v>
      </c>
      <c r="K808">
        <v>25383.449612403099</v>
      </c>
      <c r="L808" t="b">
        <v>0</v>
      </c>
      <c r="M808">
        <f>IF(fact_daily_prices[[#This Row],[company_id]] =$B807,$F807)</f>
        <v>536.51</v>
      </c>
      <c r="N808" s="3">
        <f>IFERROR(IF(fact_daily_prices[[#This Row],[Prev_close]]="","",((fact_daily_prices[[#This Row],[close]]-fact_daily_prices[[#This Row],[Prev_close]] )/ fact_daily_prices[[#This Row],[Prev_close]])),0)</f>
        <v>8.1079569812305876E-3</v>
      </c>
      <c r="O808" s="1">
        <f>EOMONTH(fact_daily_prices[[#This Row],[date]],0)</f>
        <v>45716</v>
      </c>
      <c r="P808"/>
    </row>
    <row r="809" spans="1:16" x14ac:dyDescent="0.3">
      <c r="A809" s="1">
        <v>45705</v>
      </c>
      <c r="B809" t="s">
        <v>22</v>
      </c>
      <c r="C809">
        <v>541.88</v>
      </c>
      <c r="D809">
        <v>548.55999999999995</v>
      </c>
      <c r="E809">
        <v>535.20000000000005</v>
      </c>
      <c r="F809">
        <v>539.88</v>
      </c>
      <c r="G809">
        <v>23463</v>
      </c>
      <c r="H809">
        <v>48</v>
      </c>
      <c r="I809">
        <v>1</v>
      </c>
      <c r="J809">
        <v>539.88</v>
      </c>
      <c r="K809">
        <v>25383.449612403099</v>
      </c>
      <c r="L809" t="b">
        <v>0</v>
      </c>
      <c r="M809">
        <f>IF(fact_daily_prices[[#This Row],[company_id]] =$B808,$F808)</f>
        <v>540.86</v>
      </c>
      <c r="N809" s="3">
        <f>IFERROR(IF(fact_daily_prices[[#This Row],[Prev_close]]="","",((fact_daily_prices[[#This Row],[close]]-fact_daily_prices[[#This Row],[Prev_close]] )/ fact_daily_prices[[#This Row],[Prev_close]])),0)</f>
        <v>-1.8119291498724589E-3</v>
      </c>
      <c r="O809" s="1">
        <f>EOMONTH(fact_daily_prices[[#This Row],[date]],0)</f>
        <v>45716</v>
      </c>
      <c r="P809"/>
    </row>
    <row r="810" spans="1:16" x14ac:dyDescent="0.3">
      <c r="A810" s="1">
        <v>45706</v>
      </c>
      <c r="B810" t="s">
        <v>22</v>
      </c>
      <c r="C810">
        <v>549.70000000000005</v>
      </c>
      <c r="D810">
        <v>555.07000000000005</v>
      </c>
      <c r="E810">
        <v>544.33000000000004</v>
      </c>
      <c r="F810">
        <v>544.79999999999995</v>
      </c>
      <c r="G810">
        <v>27946</v>
      </c>
      <c r="H810">
        <v>49</v>
      </c>
      <c r="I810">
        <v>1</v>
      </c>
      <c r="J810">
        <v>544.79999999999995</v>
      </c>
      <c r="K810">
        <v>25383.449612403099</v>
      </c>
      <c r="L810" t="b">
        <v>0</v>
      </c>
      <c r="M810">
        <f>IF(fact_daily_prices[[#This Row],[company_id]] =$B809,$F809)</f>
        <v>539.88</v>
      </c>
      <c r="N810" s="3">
        <f>IFERROR(IF(fact_daily_prices[[#This Row],[Prev_close]]="","",((fact_daily_prices[[#This Row],[close]]-fact_daily_prices[[#This Row],[Prev_close]] )/ fact_daily_prices[[#This Row],[Prev_close]])),0)</f>
        <v>9.1131362525004797E-3</v>
      </c>
      <c r="O810" s="1">
        <f>EOMONTH(fact_daily_prices[[#This Row],[date]],0)</f>
        <v>45716</v>
      </c>
      <c r="P810"/>
    </row>
    <row r="811" spans="1:16" x14ac:dyDescent="0.3">
      <c r="A811" s="1">
        <v>45707</v>
      </c>
      <c r="B811" t="s">
        <v>22</v>
      </c>
      <c r="C811">
        <v>544.67999999999995</v>
      </c>
      <c r="D811">
        <v>547.79</v>
      </c>
      <c r="E811">
        <v>541.57000000000005</v>
      </c>
      <c r="F811">
        <v>545.39</v>
      </c>
      <c r="G811">
        <v>23335</v>
      </c>
      <c r="H811">
        <v>50</v>
      </c>
      <c r="I811">
        <v>1</v>
      </c>
      <c r="J811">
        <v>545.39</v>
      </c>
      <c r="K811">
        <v>25383.449612403099</v>
      </c>
      <c r="L811" t="b">
        <v>0</v>
      </c>
      <c r="M811">
        <f>IF(fact_daily_prices[[#This Row],[company_id]] =$B810,$F810)</f>
        <v>544.79999999999995</v>
      </c>
      <c r="N811" s="3">
        <f>IFERROR(IF(fact_daily_prices[[#This Row],[Prev_close]]="","",((fact_daily_prices[[#This Row],[close]]-fact_daily_prices[[#This Row],[Prev_close]] )/ fact_daily_prices[[#This Row],[Prev_close]])),0)</f>
        <v>1.0829662261380908E-3</v>
      </c>
      <c r="O811" s="1">
        <f>EOMONTH(fact_daily_prices[[#This Row],[date]],0)</f>
        <v>45716</v>
      </c>
      <c r="P811"/>
    </row>
    <row r="812" spans="1:16" x14ac:dyDescent="0.3">
      <c r="A812" s="1">
        <v>45708</v>
      </c>
      <c r="B812" t="s">
        <v>22</v>
      </c>
      <c r="C812">
        <v>549.97</v>
      </c>
      <c r="D812">
        <v>557.21</v>
      </c>
      <c r="E812">
        <v>542.73</v>
      </c>
      <c r="F812">
        <v>550.51</v>
      </c>
      <c r="G812">
        <v>23010</v>
      </c>
      <c r="H812">
        <v>51</v>
      </c>
      <c r="I812">
        <v>1</v>
      </c>
      <c r="J812">
        <v>550.51</v>
      </c>
      <c r="K812">
        <v>25383.449612403099</v>
      </c>
      <c r="L812" t="b">
        <v>0</v>
      </c>
      <c r="M812">
        <f>IF(fact_daily_prices[[#This Row],[company_id]] =$B811,$F811)</f>
        <v>545.39</v>
      </c>
      <c r="N812" s="3">
        <f>IFERROR(IF(fact_daily_prices[[#This Row],[Prev_close]]="","",((fact_daily_prices[[#This Row],[close]]-fact_daily_prices[[#This Row],[Prev_close]] )/ fact_daily_prices[[#This Row],[Prev_close]])),0)</f>
        <v>9.3877775536771943E-3</v>
      </c>
      <c r="O812" s="1">
        <f>EOMONTH(fact_daily_prices[[#This Row],[date]],0)</f>
        <v>45716</v>
      </c>
      <c r="P812"/>
    </row>
    <row r="813" spans="1:16" x14ac:dyDescent="0.3">
      <c r="A813" s="1">
        <v>45709</v>
      </c>
      <c r="B813" t="s">
        <v>22</v>
      </c>
      <c r="C813">
        <v>546.23</v>
      </c>
      <c r="D813">
        <v>548.49</v>
      </c>
      <c r="E813">
        <v>543.97</v>
      </c>
      <c r="F813">
        <v>544.47</v>
      </c>
      <c r="G813">
        <v>44626</v>
      </c>
      <c r="H813">
        <v>52</v>
      </c>
      <c r="I813">
        <v>1</v>
      </c>
      <c r="J813">
        <v>544.47</v>
      </c>
      <c r="K813">
        <v>25383.449612403099</v>
      </c>
      <c r="L813" t="b">
        <v>0</v>
      </c>
      <c r="M813">
        <f>IF(fact_daily_prices[[#This Row],[company_id]] =$B812,$F812)</f>
        <v>550.51</v>
      </c>
      <c r="N813" s="3">
        <f>IFERROR(IF(fact_daily_prices[[#This Row],[Prev_close]]="","",((fact_daily_prices[[#This Row],[close]]-fact_daily_prices[[#This Row],[Prev_close]] )/ fact_daily_prices[[#This Row],[Prev_close]])),0)</f>
        <v>-1.0971644475123003E-2</v>
      </c>
      <c r="O813" s="1">
        <f>EOMONTH(fact_daily_prices[[#This Row],[date]],0)</f>
        <v>45716</v>
      </c>
      <c r="P813"/>
    </row>
    <row r="814" spans="1:16" x14ac:dyDescent="0.3">
      <c r="A814" s="1">
        <v>45712</v>
      </c>
      <c r="B814" t="s">
        <v>22</v>
      </c>
      <c r="C814">
        <v>557.51</v>
      </c>
      <c r="D814">
        <v>564.76</v>
      </c>
      <c r="E814">
        <v>550.25</v>
      </c>
      <c r="F814">
        <v>554.46</v>
      </c>
      <c r="G814">
        <v>34665</v>
      </c>
      <c r="H814">
        <v>55</v>
      </c>
      <c r="I814">
        <v>1</v>
      </c>
      <c r="J814">
        <v>554.46</v>
      </c>
      <c r="K814">
        <v>25383.449612403099</v>
      </c>
      <c r="L814" t="b">
        <v>0</v>
      </c>
      <c r="M814">
        <f>IF(fact_daily_prices[[#This Row],[company_id]] =$B813,$F813)</f>
        <v>544.47</v>
      </c>
      <c r="N814" s="3">
        <f>IFERROR(IF(fact_daily_prices[[#This Row],[Prev_close]]="","",((fact_daily_prices[[#This Row],[close]]-fact_daily_prices[[#This Row],[Prev_close]] )/ fact_daily_prices[[#This Row],[Prev_close]])),0)</f>
        <v>1.8348118353628314E-2</v>
      </c>
      <c r="O814" s="1">
        <f>EOMONTH(fact_daily_prices[[#This Row],[date]],0)</f>
        <v>45716</v>
      </c>
      <c r="P814"/>
    </row>
    <row r="815" spans="1:16" x14ac:dyDescent="0.3">
      <c r="A815" s="1">
        <v>45713</v>
      </c>
      <c r="B815" t="s">
        <v>22</v>
      </c>
      <c r="C815">
        <v>560.48</v>
      </c>
      <c r="D815">
        <v>566.89</v>
      </c>
      <c r="E815">
        <v>554.07000000000005</v>
      </c>
      <c r="F815">
        <v>559.49</v>
      </c>
      <c r="G815">
        <v>15683</v>
      </c>
      <c r="H815">
        <v>56</v>
      </c>
      <c r="I815">
        <v>1</v>
      </c>
      <c r="J815">
        <v>559.49</v>
      </c>
      <c r="K815">
        <v>25383.449612403099</v>
      </c>
      <c r="L815" t="b">
        <v>0</v>
      </c>
      <c r="M815">
        <f>IF(fact_daily_prices[[#This Row],[company_id]] =$B814,$F814)</f>
        <v>554.46</v>
      </c>
      <c r="N815" s="3">
        <f>IFERROR(IF(fact_daily_prices[[#This Row],[Prev_close]]="","",((fact_daily_prices[[#This Row],[close]]-fact_daily_prices[[#This Row],[Prev_close]] )/ fact_daily_prices[[#This Row],[Prev_close]])),0)</f>
        <v>9.0718897666197239E-3</v>
      </c>
      <c r="O815" s="1">
        <f>EOMONTH(fact_daily_prices[[#This Row],[date]],0)</f>
        <v>45716</v>
      </c>
      <c r="P815"/>
    </row>
    <row r="816" spans="1:16" x14ac:dyDescent="0.3">
      <c r="A816" s="1">
        <v>45714</v>
      </c>
      <c r="B816" t="s">
        <v>22</v>
      </c>
      <c r="C816">
        <v>567.22</v>
      </c>
      <c r="D816">
        <v>571.33000000000004</v>
      </c>
      <c r="E816">
        <v>563.12</v>
      </c>
      <c r="F816">
        <v>564.19000000000005</v>
      </c>
      <c r="G816">
        <v>45535</v>
      </c>
      <c r="H816">
        <v>57</v>
      </c>
      <c r="I816">
        <v>1</v>
      </c>
      <c r="J816">
        <v>564.19000000000005</v>
      </c>
      <c r="K816">
        <v>25383.449612403099</v>
      </c>
      <c r="L816" t="b">
        <v>0</v>
      </c>
      <c r="M816">
        <f>IF(fact_daily_prices[[#This Row],[company_id]] =$B815,$F815)</f>
        <v>559.49</v>
      </c>
      <c r="N816" s="3">
        <f>IFERROR(IF(fact_daily_prices[[#This Row],[Prev_close]]="","",((fact_daily_prices[[#This Row],[close]]-fact_daily_prices[[#This Row],[Prev_close]] )/ fact_daily_prices[[#This Row],[Prev_close]])),0)</f>
        <v>8.4005076051404774E-3</v>
      </c>
      <c r="O816" s="1">
        <f>EOMONTH(fact_daily_prices[[#This Row],[date]],0)</f>
        <v>45716</v>
      </c>
      <c r="P816"/>
    </row>
    <row r="817" spans="1:16" x14ac:dyDescent="0.3">
      <c r="A817" s="1">
        <v>45715</v>
      </c>
      <c r="B817" t="s">
        <v>22</v>
      </c>
      <c r="C817">
        <v>559.12</v>
      </c>
      <c r="D817">
        <v>562.54</v>
      </c>
      <c r="E817">
        <v>555.70000000000005</v>
      </c>
      <c r="F817">
        <v>556.44000000000005</v>
      </c>
      <c r="G817">
        <v>22639</v>
      </c>
      <c r="H817">
        <v>58</v>
      </c>
      <c r="I817">
        <v>1</v>
      </c>
      <c r="J817">
        <v>556.44000000000005</v>
      </c>
      <c r="K817">
        <v>25383.449612403099</v>
      </c>
      <c r="L817" t="b">
        <v>0</v>
      </c>
      <c r="M817">
        <f>IF(fact_daily_prices[[#This Row],[company_id]] =$B816,$F816)</f>
        <v>564.19000000000005</v>
      </c>
      <c r="N817" s="3">
        <f>IFERROR(IF(fact_daily_prices[[#This Row],[Prev_close]]="","",((fact_daily_prices[[#This Row],[close]]-fact_daily_prices[[#This Row],[Prev_close]] )/ fact_daily_prices[[#This Row],[Prev_close]])),0)</f>
        <v>-1.3736507205019585E-2</v>
      </c>
      <c r="O817" s="1">
        <f>EOMONTH(fact_daily_prices[[#This Row],[date]],0)</f>
        <v>45716</v>
      </c>
      <c r="P817"/>
    </row>
    <row r="818" spans="1:16" x14ac:dyDescent="0.3">
      <c r="A818" s="1">
        <v>45716</v>
      </c>
      <c r="B818" t="s">
        <v>22</v>
      </c>
      <c r="C818">
        <v>567.91999999999996</v>
      </c>
      <c r="D818">
        <v>573.46</v>
      </c>
      <c r="E818">
        <v>562.38</v>
      </c>
      <c r="F818">
        <v>568.62</v>
      </c>
      <c r="G818">
        <v>4439</v>
      </c>
      <c r="H818">
        <v>59</v>
      </c>
      <c r="I818">
        <v>1</v>
      </c>
      <c r="J818">
        <v>568.62</v>
      </c>
      <c r="K818">
        <v>25383.449612403099</v>
      </c>
      <c r="L818" t="b">
        <v>0</v>
      </c>
      <c r="M818">
        <f>IF(fact_daily_prices[[#This Row],[company_id]] =$B817,$F817)</f>
        <v>556.44000000000005</v>
      </c>
      <c r="N818" s="3">
        <f>IFERROR(IF(fact_daily_prices[[#This Row],[Prev_close]]="","",((fact_daily_prices[[#This Row],[close]]-fact_daily_prices[[#This Row],[Prev_close]] )/ fact_daily_prices[[#This Row],[Prev_close]])),0)</f>
        <v>2.1889152469268831E-2</v>
      </c>
      <c r="O818" s="1">
        <f>EOMONTH(fact_daily_prices[[#This Row],[date]],0)</f>
        <v>45716</v>
      </c>
      <c r="P818"/>
    </row>
    <row r="819" spans="1:16" x14ac:dyDescent="0.3">
      <c r="A819" s="1">
        <v>45719</v>
      </c>
      <c r="B819" t="s">
        <v>22</v>
      </c>
      <c r="C819">
        <v>568.36</v>
      </c>
      <c r="D819">
        <v>577.20000000000005</v>
      </c>
      <c r="E819">
        <v>559.52</v>
      </c>
      <c r="F819">
        <v>568.65</v>
      </c>
      <c r="G819">
        <v>12577</v>
      </c>
      <c r="H819">
        <v>62</v>
      </c>
      <c r="I819">
        <v>1</v>
      </c>
      <c r="J819">
        <v>568.65</v>
      </c>
      <c r="K819">
        <v>25383.449612403099</v>
      </c>
      <c r="L819" t="b">
        <v>0</v>
      </c>
      <c r="M819">
        <f>IF(fact_daily_prices[[#This Row],[company_id]] =$B818,$F818)</f>
        <v>568.62</v>
      </c>
      <c r="N819" s="3">
        <f>IFERROR(IF(fact_daily_prices[[#This Row],[Prev_close]]="","",((fact_daily_prices[[#This Row],[close]]-fact_daily_prices[[#This Row],[Prev_close]] )/ fact_daily_prices[[#This Row],[Prev_close]])),0)</f>
        <v>5.275931201852329E-5</v>
      </c>
      <c r="O819" s="1">
        <f>EOMONTH(fact_daily_prices[[#This Row],[date]],0)</f>
        <v>45747</v>
      </c>
      <c r="P819"/>
    </row>
    <row r="820" spans="1:16" x14ac:dyDescent="0.3">
      <c r="A820" s="1">
        <v>45720</v>
      </c>
      <c r="B820" t="s">
        <v>22</v>
      </c>
      <c r="C820">
        <v>578.29999999999995</v>
      </c>
      <c r="D820">
        <v>582.74</v>
      </c>
      <c r="E820">
        <v>573.86</v>
      </c>
      <c r="F820">
        <v>574.03</v>
      </c>
      <c r="G820">
        <v>25255</v>
      </c>
      <c r="H820">
        <v>63</v>
      </c>
      <c r="I820">
        <v>1</v>
      </c>
      <c r="J820">
        <v>574.03</v>
      </c>
      <c r="K820">
        <v>25383.449612403099</v>
      </c>
      <c r="L820" t="b">
        <v>0</v>
      </c>
      <c r="M820">
        <f>IF(fact_daily_prices[[#This Row],[company_id]] =$B819,$F819)</f>
        <v>568.65</v>
      </c>
      <c r="N820" s="3">
        <f>IFERROR(IF(fact_daily_prices[[#This Row],[Prev_close]]="","",((fact_daily_prices[[#This Row],[close]]-fact_daily_prices[[#This Row],[Prev_close]] )/ fact_daily_prices[[#This Row],[Prev_close]])),0)</f>
        <v>9.4610041325947341E-3</v>
      </c>
      <c r="O820" s="1">
        <f>EOMONTH(fact_daily_prices[[#This Row],[date]],0)</f>
        <v>45747</v>
      </c>
      <c r="P820"/>
    </row>
    <row r="821" spans="1:16" x14ac:dyDescent="0.3">
      <c r="A821" s="1">
        <v>45721</v>
      </c>
      <c r="B821" t="s">
        <v>22</v>
      </c>
      <c r="C821">
        <v>573.70000000000005</v>
      </c>
      <c r="D821">
        <v>579.99</v>
      </c>
      <c r="E821">
        <v>567.41999999999996</v>
      </c>
      <c r="F821">
        <v>571.84</v>
      </c>
      <c r="G821">
        <v>36931</v>
      </c>
      <c r="H821">
        <v>64</v>
      </c>
      <c r="I821">
        <v>1</v>
      </c>
      <c r="J821">
        <v>571.84</v>
      </c>
      <c r="K821">
        <v>25383.449612403099</v>
      </c>
      <c r="L821" t="b">
        <v>0</v>
      </c>
      <c r="M821">
        <f>IF(fact_daily_prices[[#This Row],[company_id]] =$B820,$F820)</f>
        <v>574.03</v>
      </c>
      <c r="N821" s="3">
        <f>IFERROR(IF(fact_daily_prices[[#This Row],[Prev_close]]="","",((fact_daily_prices[[#This Row],[close]]-fact_daily_prices[[#This Row],[Prev_close]] )/ fact_daily_prices[[#This Row],[Prev_close]])),0)</f>
        <v>-3.8151316133302111E-3</v>
      </c>
      <c r="O821" s="1">
        <f>EOMONTH(fact_daily_prices[[#This Row],[date]],0)</f>
        <v>45747</v>
      </c>
      <c r="P821"/>
    </row>
    <row r="822" spans="1:16" x14ac:dyDescent="0.3">
      <c r="A822" s="1">
        <v>45722</v>
      </c>
      <c r="B822" t="s">
        <v>22</v>
      </c>
      <c r="C822">
        <v>569.87</v>
      </c>
      <c r="D822">
        <v>576.09</v>
      </c>
      <c r="E822">
        <v>563.64</v>
      </c>
      <c r="F822">
        <v>573.86</v>
      </c>
      <c r="G822">
        <v>36740</v>
      </c>
      <c r="H822">
        <v>65</v>
      </c>
      <c r="I822">
        <v>1</v>
      </c>
      <c r="J822">
        <v>573.86</v>
      </c>
      <c r="K822">
        <v>25383.449612403099</v>
      </c>
      <c r="L822" t="b">
        <v>0</v>
      </c>
      <c r="M822">
        <f>IF(fact_daily_prices[[#This Row],[company_id]] =$B821,$F821)</f>
        <v>571.84</v>
      </c>
      <c r="N822" s="3">
        <f>IFERROR(IF(fact_daily_prices[[#This Row],[Prev_close]]="","",((fact_daily_prices[[#This Row],[close]]-fact_daily_prices[[#This Row],[Prev_close]] )/ fact_daily_prices[[#This Row],[Prev_close]])),0)</f>
        <v>3.5324566312254857E-3</v>
      </c>
      <c r="O822" s="1">
        <f>EOMONTH(fact_daily_prices[[#This Row],[date]],0)</f>
        <v>45747</v>
      </c>
      <c r="P822"/>
    </row>
    <row r="823" spans="1:16" x14ac:dyDescent="0.3">
      <c r="A823" s="1">
        <v>45723</v>
      </c>
      <c r="B823" t="s">
        <v>22</v>
      </c>
      <c r="C823">
        <v>575.57000000000005</v>
      </c>
      <c r="D823">
        <v>577.97</v>
      </c>
      <c r="E823">
        <v>573.16999999999996</v>
      </c>
      <c r="F823">
        <v>576.15</v>
      </c>
      <c r="G823">
        <v>18374</v>
      </c>
      <c r="H823">
        <v>66</v>
      </c>
      <c r="I823">
        <v>1</v>
      </c>
      <c r="J823">
        <v>576.15</v>
      </c>
      <c r="K823">
        <v>25383.449612403099</v>
      </c>
      <c r="L823" t="b">
        <v>0</v>
      </c>
      <c r="M823">
        <f>IF(fact_daily_prices[[#This Row],[company_id]] =$B822,$F822)</f>
        <v>573.86</v>
      </c>
      <c r="N823" s="3">
        <f>IFERROR(IF(fact_daily_prices[[#This Row],[Prev_close]]="","",((fact_daily_prices[[#This Row],[close]]-fact_daily_prices[[#This Row],[Prev_close]] )/ fact_daily_prices[[#This Row],[Prev_close]])),0)</f>
        <v>3.9905203359703826E-3</v>
      </c>
      <c r="O823" s="1">
        <f>EOMONTH(fact_daily_prices[[#This Row],[date]],0)</f>
        <v>45747</v>
      </c>
      <c r="P823"/>
    </row>
    <row r="824" spans="1:16" x14ac:dyDescent="0.3">
      <c r="A824" s="1">
        <v>45726</v>
      </c>
      <c r="B824" t="s">
        <v>22</v>
      </c>
      <c r="C824">
        <v>555.85</v>
      </c>
      <c r="D824">
        <v>562.80999999999995</v>
      </c>
      <c r="E824">
        <v>548.89</v>
      </c>
      <c r="F824">
        <v>556.16999999999996</v>
      </c>
      <c r="G824">
        <v>1489</v>
      </c>
      <c r="H824">
        <v>69</v>
      </c>
      <c r="I824">
        <v>1</v>
      </c>
      <c r="J824">
        <v>556.16999999999996</v>
      </c>
      <c r="K824">
        <v>25383.449612403099</v>
      </c>
      <c r="L824" t="b">
        <v>1</v>
      </c>
      <c r="M824">
        <f>IF(fact_daily_prices[[#This Row],[company_id]] =$B823,$F823)</f>
        <v>576.15</v>
      </c>
      <c r="N824" s="3">
        <f>IFERROR(IF(fact_daily_prices[[#This Row],[Prev_close]]="","",((fact_daily_prices[[#This Row],[close]]-fact_daily_prices[[#This Row],[Prev_close]] )/ fact_daily_prices[[#This Row],[Prev_close]])),0)</f>
        <v>-3.4678469148659234E-2</v>
      </c>
      <c r="O824" s="1">
        <f>EOMONTH(fact_daily_prices[[#This Row],[date]],0)</f>
        <v>45747</v>
      </c>
      <c r="P824"/>
    </row>
    <row r="825" spans="1:16" x14ac:dyDescent="0.3">
      <c r="A825" s="1">
        <v>45727</v>
      </c>
      <c r="B825" t="s">
        <v>22</v>
      </c>
      <c r="C825">
        <v>560.1</v>
      </c>
      <c r="D825">
        <v>566.89</v>
      </c>
      <c r="E825">
        <v>553.30999999999995</v>
      </c>
      <c r="F825">
        <v>560.4</v>
      </c>
      <c r="G825">
        <v>20275</v>
      </c>
      <c r="H825">
        <v>70</v>
      </c>
      <c r="I825">
        <v>1</v>
      </c>
      <c r="J825">
        <v>560.4</v>
      </c>
      <c r="K825">
        <v>25383.449612403099</v>
      </c>
      <c r="L825" t="b">
        <v>0</v>
      </c>
      <c r="M825">
        <f>IF(fact_daily_prices[[#This Row],[company_id]] =$B824,$F824)</f>
        <v>556.16999999999996</v>
      </c>
      <c r="N825" s="3">
        <f>IFERROR(IF(fact_daily_prices[[#This Row],[Prev_close]]="","",((fact_daily_prices[[#This Row],[close]]-fact_daily_prices[[#This Row],[Prev_close]] )/ fact_daily_prices[[#This Row],[Prev_close]])),0)</f>
        <v>7.6055882194293444E-3</v>
      </c>
      <c r="O825" s="1">
        <f>EOMONTH(fact_daily_prices[[#This Row],[date]],0)</f>
        <v>45747</v>
      </c>
      <c r="P825"/>
    </row>
    <row r="826" spans="1:16" x14ac:dyDescent="0.3">
      <c r="A826" s="1">
        <v>45728</v>
      </c>
      <c r="B826" t="s">
        <v>22</v>
      </c>
      <c r="C826">
        <v>573.19000000000005</v>
      </c>
      <c r="D826">
        <v>580.03</v>
      </c>
      <c r="E826">
        <v>566.35</v>
      </c>
      <c r="F826">
        <v>574.58000000000004</v>
      </c>
      <c r="G826">
        <v>33821</v>
      </c>
      <c r="H826">
        <v>71</v>
      </c>
      <c r="I826">
        <v>1</v>
      </c>
      <c r="J826">
        <v>574.58000000000004</v>
      </c>
      <c r="K826">
        <v>25383.449612403099</v>
      </c>
      <c r="L826" t="b">
        <v>0</v>
      </c>
      <c r="M826">
        <f>IF(fact_daily_prices[[#This Row],[company_id]] =$B825,$F825)</f>
        <v>560.4</v>
      </c>
      <c r="N826" s="3">
        <f>IFERROR(IF(fact_daily_prices[[#This Row],[Prev_close]]="","",((fact_daily_prices[[#This Row],[close]]-fact_daily_prices[[#This Row],[Prev_close]] )/ fact_daily_prices[[#This Row],[Prev_close]])),0)</f>
        <v>2.530335474660968E-2</v>
      </c>
      <c r="O826" s="1">
        <f>EOMONTH(fact_daily_prices[[#This Row],[date]],0)</f>
        <v>45747</v>
      </c>
      <c r="P826"/>
    </row>
    <row r="827" spans="1:16" x14ac:dyDescent="0.3">
      <c r="A827" s="1">
        <v>45729</v>
      </c>
      <c r="B827" t="s">
        <v>22</v>
      </c>
      <c r="C827">
        <v>577.47</v>
      </c>
      <c r="D827">
        <v>583.11</v>
      </c>
      <c r="E827">
        <v>571.83000000000004</v>
      </c>
      <c r="F827">
        <v>578.64</v>
      </c>
      <c r="G827">
        <v>39712</v>
      </c>
      <c r="H827">
        <v>72</v>
      </c>
      <c r="I827">
        <v>1</v>
      </c>
      <c r="J827">
        <v>578.64</v>
      </c>
      <c r="K827">
        <v>25383.449612403099</v>
      </c>
      <c r="L827" t="b">
        <v>0</v>
      </c>
      <c r="M827">
        <f>IF(fact_daily_prices[[#This Row],[company_id]] =$B826,$F826)</f>
        <v>574.58000000000004</v>
      </c>
      <c r="N827" s="3">
        <f>IFERROR(IF(fact_daily_prices[[#This Row],[Prev_close]]="","",((fact_daily_prices[[#This Row],[close]]-fact_daily_prices[[#This Row],[Prev_close]] )/ fact_daily_prices[[#This Row],[Prev_close]])),0)</f>
        <v>7.0660308399177578E-3</v>
      </c>
      <c r="O827" s="1">
        <f>EOMONTH(fact_daily_prices[[#This Row],[date]],0)</f>
        <v>45747</v>
      </c>
      <c r="P827"/>
    </row>
    <row r="828" spans="1:16" x14ac:dyDescent="0.3">
      <c r="A828" s="1">
        <v>45730</v>
      </c>
      <c r="B828" t="s">
        <v>22</v>
      </c>
      <c r="C828">
        <v>571.99</v>
      </c>
      <c r="D828">
        <v>574.6</v>
      </c>
      <c r="E828">
        <v>569.38</v>
      </c>
      <c r="F828">
        <v>571.84</v>
      </c>
      <c r="G828">
        <v>2629</v>
      </c>
      <c r="H828">
        <v>73</v>
      </c>
      <c r="I828">
        <v>1</v>
      </c>
      <c r="J828">
        <v>571.84</v>
      </c>
      <c r="K828">
        <v>25383.449612403099</v>
      </c>
      <c r="L828" t="b">
        <v>0</v>
      </c>
      <c r="M828">
        <f>IF(fact_daily_prices[[#This Row],[company_id]] =$B827,$F827)</f>
        <v>578.64</v>
      </c>
      <c r="N828" s="3">
        <f>IFERROR(IF(fact_daily_prices[[#This Row],[Prev_close]]="","",((fact_daily_prices[[#This Row],[close]]-fact_daily_prices[[#This Row],[Prev_close]] )/ fact_daily_prices[[#This Row],[Prev_close]])),0)</f>
        <v>-1.175169362643432E-2</v>
      </c>
      <c r="O828" s="1">
        <f>EOMONTH(fact_daily_prices[[#This Row],[date]],0)</f>
        <v>45747</v>
      </c>
      <c r="P828"/>
    </row>
    <row r="829" spans="1:16" x14ac:dyDescent="0.3">
      <c r="A829" s="1">
        <v>45733</v>
      </c>
      <c r="B829" t="s">
        <v>22</v>
      </c>
      <c r="C829">
        <v>577.51</v>
      </c>
      <c r="D829">
        <v>586.70000000000005</v>
      </c>
      <c r="E829">
        <v>568.32000000000005</v>
      </c>
      <c r="F829">
        <v>576.67999999999995</v>
      </c>
      <c r="G829">
        <v>46450</v>
      </c>
      <c r="H829">
        <v>76</v>
      </c>
      <c r="I829">
        <v>1</v>
      </c>
      <c r="J829">
        <v>576.67999999999995</v>
      </c>
      <c r="K829">
        <v>25383.449612403099</v>
      </c>
      <c r="L829" t="b">
        <v>0</v>
      </c>
      <c r="M829">
        <f>IF(fact_daily_prices[[#This Row],[company_id]] =$B828,$F828)</f>
        <v>571.84</v>
      </c>
      <c r="N829" s="3">
        <f>IFERROR(IF(fact_daily_prices[[#This Row],[Prev_close]]="","",((fact_daily_prices[[#This Row],[close]]-fact_daily_prices[[#This Row],[Prev_close]] )/ fact_daily_prices[[#This Row],[Prev_close]])),0)</f>
        <v>8.4639059876887197E-3</v>
      </c>
      <c r="O829" s="1">
        <f>EOMONTH(fact_daily_prices[[#This Row],[date]],0)</f>
        <v>45747</v>
      </c>
      <c r="P829"/>
    </row>
    <row r="830" spans="1:16" x14ac:dyDescent="0.3">
      <c r="A830" s="1">
        <v>45734</v>
      </c>
      <c r="B830" t="s">
        <v>22</v>
      </c>
      <c r="C830">
        <v>585.22</v>
      </c>
      <c r="D830">
        <v>586.76</v>
      </c>
      <c r="E830">
        <v>583.66999999999996</v>
      </c>
      <c r="F830">
        <v>584.57000000000005</v>
      </c>
      <c r="G830">
        <v>19945</v>
      </c>
      <c r="H830">
        <v>77</v>
      </c>
      <c r="I830">
        <v>1</v>
      </c>
      <c r="J830">
        <v>584.57000000000005</v>
      </c>
      <c r="K830">
        <v>25383.449612403099</v>
      </c>
      <c r="L830" t="b">
        <v>0</v>
      </c>
      <c r="M830">
        <f>IF(fact_daily_prices[[#This Row],[company_id]] =$B829,$F829)</f>
        <v>576.67999999999995</v>
      </c>
      <c r="N830" s="3">
        <f>IFERROR(IF(fact_daily_prices[[#This Row],[Prev_close]]="","",((fact_daily_prices[[#This Row],[close]]-fact_daily_prices[[#This Row],[Prev_close]] )/ fact_daily_prices[[#This Row],[Prev_close]])),0)</f>
        <v>1.3681764583478013E-2</v>
      </c>
      <c r="O830" s="1">
        <f>EOMONTH(fact_daily_prices[[#This Row],[date]],0)</f>
        <v>45747</v>
      </c>
      <c r="P830"/>
    </row>
    <row r="831" spans="1:16" x14ac:dyDescent="0.3">
      <c r="A831" s="1">
        <v>45735</v>
      </c>
      <c r="B831" t="s">
        <v>22</v>
      </c>
      <c r="C831">
        <v>586.66999999999996</v>
      </c>
      <c r="D831">
        <v>590.07000000000005</v>
      </c>
      <c r="E831">
        <v>583.27</v>
      </c>
      <c r="F831">
        <v>588.49</v>
      </c>
      <c r="G831">
        <v>5886</v>
      </c>
      <c r="H831">
        <v>78</v>
      </c>
      <c r="I831">
        <v>1</v>
      </c>
      <c r="J831">
        <v>588.49</v>
      </c>
      <c r="K831">
        <v>25383.449612403099</v>
      </c>
      <c r="L831" t="b">
        <v>0</v>
      </c>
      <c r="M831">
        <f>IF(fact_daily_prices[[#This Row],[company_id]] =$B830,$F830)</f>
        <v>584.57000000000005</v>
      </c>
      <c r="N831" s="3">
        <f>IFERROR(IF(fact_daily_prices[[#This Row],[Prev_close]]="","",((fact_daily_prices[[#This Row],[close]]-fact_daily_prices[[#This Row],[Prev_close]] )/ fact_daily_prices[[#This Row],[Prev_close]])),0)</f>
        <v>6.705783738474364E-3</v>
      </c>
      <c r="O831" s="1">
        <f>EOMONTH(fact_daily_prices[[#This Row],[date]],0)</f>
        <v>45747</v>
      </c>
      <c r="P831"/>
    </row>
    <row r="832" spans="1:16" x14ac:dyDescent="0.3">
      <c r="A832" s="1">
        <v>45736</v>
      </c>
      <c r="B832" t="s">
        <v>22</v>
      </c>
      <c r="C832">
        <v>587.28</v>
      </c>
      <c r="D832">
        <v>595.84</v>
      </c>
      <c r="E832">
        <v>578.72</v>
      </c>
      <c r="F832">
        <v>588.08000000000004</v>
      </c>
      <c r="G832">
        <v>17767</v>
      </c>
      <c r="H832">
        <v>79</v>
      </c>
      <c r="I832">
        <v>1</v>
      </c>
      <c r="J832">
        <v>588.08000000000004</v>
      </c>
      <c r="K832">
        <v>25383.449612403099</v>
      </c>
      <c r="L832" t="b">
        <v>0</v>
      </c>
      <c r="M832">
        <f>IF(fact_daily_prices[[#This Row],[company_id]] =$B831,$F831)</f>
        <v>588.49</v>
      </c>
      <c r="N832" s="3">
        <f>IFERROR(IF(fact_daily_prices[[#This Row],[Prev_close]]="","",((fact_daily_prices[[#This Row],[close]]-fact_daily_prices[[#This Row],[Prev_close]] )/ fact_daily_prices[[#This Row],[Prev_close]])),0)</f>
        <v>-6.9669832962321906E-4</v>
      </c>
      <c r="O832" s="1">
        <f>EOMONTH(fact_daily_prices[[#This Row],[date]],0)</f>
        <v>45747</v>
      </c>
      <c r="P832"/>
    </row>
    <row r="833" spans="1:16" x14ac:dyDescent="0.3">
      <c r="A833" s="1">
        <v>45737</v>
      </c>
      <c r="B833" t="s">
        <v>22</v>
      </c>
      <c r="C833">
        <v>586.53</v>
      </c>
      <c r="D833">
        <v>592.87</v>
      </c>
      <c r="E833">
        <v>580.17999999999995</v>
      </c>
      <c r="F833">
        <v>586.42999999999995</v>
      </c>
      <c r="G833">
        <v>13226</v>
      </c>
      <c r="H833">
        <v>80</v>
      </c>
      <c r="I833">
        <v>1</v>
      </c>
      <c r="J833">
        <v>586.42999999999995</v>
      </c>
      <c r="K833">
        <v>25383.449612403099</v>
      </c>
      <c r="L833" t="b">
        <v>0</v>
      </c>
      <c r="M833">
        <f>IF(fact_daily_prices[[#This Row],[company_id]] =$B832,$F832)</f>
        <v>588.08000000000004</v>
      </c>
      <c r="N833" s="3">
        <f>IFERROR(IF(fact_daily_prices[[#This Row],[Prev_close]]="","",((fact_daily_prices[[#This Row],[close]]-fact_daily_prices[[#This Row],[Prev_close]] )/ fact_daily_prices[[#This Row],[Prev_close]])),0)</f>
        <v>-2.8057407155490594E-3</v>
      </c>
      <c r="O833" s="1">
        <f>EOMONTH(fact_daily_prices[[#This Row],[date]],0)</f>
        <v>45747</v>
      </c>
      <c r="P833"/>
    </row>
    <row r="834" spans="1:16" x14ac:dyDescent="0.3">
      <c r="A834" s="1">
        <v>45740</v>
      </c>
      <c r="B834" t="s">
        <v>22</v>
      </c>
      <c r="C834">
        <v>586.58000000000004</v>
      </c>
      <c r="D834">
        <v>592.20000000000005</v>
      </c>
      <c r="E834">
        <v>580.96</v>
      </c>
      <c r="F834">
        <v>584.75</v>
      </c>
      <c r="G834">
        <v>48788</v>
      </c>
      <c r="H834">
        <v>83</v>
      </c>
      <c r="I834">
        <v>1</v>
      </c>
      <c r="J834">
        <v>584.75</v>
      </c>
      <c r="K834">
        <v>25383.449612403099</v>
      </c>
      <c r="L834" t="b">
        <v>0</v>
      </c>
      <c r="M834">
        <f>IF(fact_daily_prices[[#This Row],[company_id]] =$B833,$F833)</f>
        <v>586.42999999999995</v>
      </c>
      <c r="N834" s="3">
        <f>IFERROR(IF(fact_daily_prices[[#This Row],[Prev_close]]="","",((fact_daily_prices[[#This Row],[close]]-fact_daily_prices[[#This Row],[Prev_close]] )/ fact_daily_prices[[#This Row],[Prev_close]])),0)</f>
        <v>-2.8647920467915183E-3</v>
      </c>
      <c r="O834" s="1">
        <f>EOMONTH(fact_daily_prices[[#This Row],[date]],0)</f>
        <v>45747</v>
      </c>
      <c r="P834"/>
    </row>
    <row r="835" spans="1:16" x14ac:dyDescent="0.3">
      <c r="A835" s="1">
        <v>45741</v>
      </c>
      <c r="B835" t="s">
        <v>22</v>
      </c>
      <c r="C835">
        <v>592.20000000000005</v>
      </c>
      <c r="D835">
        <v>599.79999999999995</v>
      </c>
      <c r="E835">
        <v>584.59</v>
      </c>
      <c r="F835">
        <v>590.05999999999995</v>
      </c>
      <c r="G835">
        <v>49908</v>
      </c>
      <c r="H835">
        <v>84</v>
      </c>
      <c r="I835">
        <v>1</v>
      </c>
      <c r="J835">
        <v>590.05999999999995</v>
      </c>
      <c r="K835">
        <v>25383.449612403099</v>
      </c>
      <c r="L835" t="b">
        <v>0</v>
      </c>
      <c r="M835">
        <f>IF(fact_daily_prices[[#This Row],[company_id]] =$B834,$F834)</f>
        <v>584.75</v>
      </c>
      <c r="N835" s="3">
        <f>IFERROR(IF(fact_daily_prices[[#This Row],[Prev_close]]="","",((fact_daily_prices[[#This Row],[close]]-fact_daily_prices[[#This Row],[Prev_close]] )/ fact_daily_prices[[#This Row],[Prev_close]])),0)</f>
        <v>9.0808037622914835E-3</v>
      </c>
      <c r="O835" s="1">
        <f>EOMONTH(fact_daily_prices[[#This Row],[date]],0)</f>
        <v>45747</v>
      </c>
      <c r="P835"/>
    </row>
    <row r="836" spans="1:16" x14ac:dyDescent="0.3">
      <c r="A836" s="1">
        <v>45742</v>
      </c>
      <c r="B836" t="s">
        <v>22</v>
      </c>
      <c r="C836">
        <v>578.85</v>
      </c>
      <c r="D836">
        <v>587.41999999999996</v>
      </c>
      <c r="E836">
        <v>570.27</v>
      </c>
      <c r="F836">
        <v>579.83000000000004</v>
      </c>
      <c r="G836">
        <v>49564</v>
      </c>
      <c r="H836">
        <v>85</v>
      </c>
      <c r="I836">
        <v>1</v>
      </c>
      <c r="J836">
        <v>579.83000000000004</v>
      </c>
      <c r="K836">
        <v>25383.449612403099</v>
      </c>
      <c r="L836" t="b">
        <v>0</v>
      </c>
      <c r="M836">
        <f>IF(fact_daily_prices[[#This Row],[company_id]] =$B835,$F835)</f>
        <v>590.05999999999995</v>
      </c>
      <c r="N836" s="3">
        <f>IFERROR(IF(fact_daily_prices[[#This Row],[Prev_close]]="","",((fact_daily_prices[[#This Row],[close]]-fact_daily_prices[[#This Row],[Prev_close]] )/ fact_daily_prices[[#This Row],[Prev_close]])),0)</f>
        <v>-1.7337219943734376E-2</v>
      </c>
      <c r="O836" s="1">
        <f>EOMONTH(fact_daily_prices[[#This Row],[date]],0)</f>
        <v>45747</v>
      </c>
      <c r="P836"/>
    </row>
    <row r="837" spans="1:16" x14ac:dyDescent="0.3">
      <c r="A837" s="1">
        <v>45743</v>
      </c>
      <c r="B837" t="s">
        <v>22</v>
      </c>
      <c r="C837">
        <v>577.47</v>
      </c>
      <c r="D837">
        <v>586.66</v>
      </c>
      <c r="E837">
        <v>568.27</v>
      </c>
      <c r="F837">
        <v>577.25</v>
      </c>
      <c r="G837">
        <v>11006</v>
      </c>
      <c r="H837">
        <v>86</v>
      </c>
      <c r="I837">
        <v>1</v>
      </c>
      <c r="J837">
        <v>577.25</v>
      </c>
      <c r="K837">
        <v>25383.449612403099</v>
      </c>
      <c r="L837" t="b">
        <v>0</v>
      </c>
      <c r="M837">
        <f>IF(fact_daily_prices[[#This Row],[company_id]] =$B836,$F836)</f>
        <v>579.83000000000004</v>
      </c>
      <c r="N837" s="3">
        <f>IFERROR(IF(fact_daily_prices[[#This Row],[Prev_close]]="","",((fact_daily_prices[[#This Row],[close]]-fact_daily_prices[[#This Row],[Prev_close]] )/ fact_daily_prices[[#This Row],[Prev_close]])),0)</f>
        <v>-4.4495800493248722E-3</v>
      </c>
      <c r="O837" s="1">
        <f>EOMONTH(fact_daily_prices[[#This Row],[date]],0)</f>
        <v>45747</v>
      </c>
      <c r="P837"/>
    </row>
    <row r="838" spans="1:16" x14ac:dyDescent="0.3">
      <c r="A838" s="1">
        <v>45744</v>
      </c>
      <c r="B838" t="s">
        <v>22</v>
      </c>
      <c r="C838">
        <v>590.28</v>
      </c>
      <c r="D838">
        <v>600.70000000000005</v>
      </c>
      <c r="E838">
        <v>579.85</v>
      </c>
      <c r="F838">
        <v>589.12</v>
      </c>
      <c r="G838">
        <v>21324</v>
      </c>
      <c r="H838">
        <v>87</v>
      </c>
      <c r="I838">
        <v>1</v>
      </c>
      <c r="J838">
        <v>589.12</v>
      </c>
      <c r="K838">
        <v>25383.449612403099</v>
      </c>
      <c r="L838" t="b">
        <v>0</v>
      </c>
      <c r="M838">
        <f>IF(fact_daily_prices[[#This Row],[company_id]] =$B837,$F837)</f>
        <v>577.25</v>
      </c>
      <c r="N838" s="3">
        <f>IFERROR(IF(fact_daily_prices[[#This Row],[Prev_close]]="","",((fact_daily_prices[[#This Row],[close]]-fact_daily_prices[[#This Row],[Prev_close]] )/ fact_daily_prices[[#This Row],[Prev_close]])),0)</f>
        <v>2.0563014291901265E-2</v>
      </c>
      <c r="O838" s="1">
        <f>EOMONTH(fact_daily_prices[[#This Row],[date]],0)</f>
        <v>45747</v>
      </c>
      <c r="P838"/>
    </row>
    <row r="839" spans="1:16" x14ac:dyDescent="0.3">
      <c r="A839" s="1">
        <v>45747</v>
      </c>
      <c r="B839" t="s">
        <v>22</v>
      </c>
      <c r="C839">
        <v>605.11</v>
      </c>
      <c r="D839">
        <v>610.51</v>
      </c>
      <c r="E839">
        <v>599.70000000000005</v>
      </c>
      <c r="F839">
        <v>601.52</v>
      </c>
      <c r="G839">
        <v>30063</v>
      </c>
      <c r="H839">
        <v>90</v>
      </c>
      <c r="I839">
        <v>1</v>
      </c>
      <c r="J839">
        <v>601.52</v>
      </c>
      <c r="K839">
        <v>25383.449612403099</v>
      </c>
      <c r="L839" t="b">
        <v>0</v>
      </c>
      <c r="M839">
        <f>IF(fact_daily_prices[[#This Row],[company_id]] =$B838,$F838)</f>
        <v>589.12</v>
      </c>
      <c r="N839" s="3">
        <f>IFERROR(IF(fact_daily_prices[[#This Row],[Prev_close]]="","",((fact_daily_prices[[#This Row],[close]]-fact_daily_prices[[#This Row],[Prev_close]] )/ fact_daily_prices[[#This Row],[Prev_close]])),0)</f>
        <v>2.104834329168926E-2</v>
      </c>
      <c r="O839" s="1">
        <f>EOMONTH(fact_daily_prices[[#This Row],[date]],0)</f>
        <v>45747</v>
      </c>
      <c r="P839"/>
    </row>
    <row r="840" spans="1:16" x14ac:dyDescent="0.3">
      <c r="A840" s="1">
        <v>45748</v>
      </c>
      <c r="B840" t="s">
        <v>22</v>
      </c>
      <c r="C840">
        <v>589.21</v>
      </c>
      <c r="D840">
        <v>590.92999999999995</v>
      </c>
      <c r="E840">
        <v>587.49</v>
      </c>
      <c r="F840">
        <v>590.55999999999995</v>
      </c>
      <c r="G840">
        <v>2093</v>
      </c>
      <c r="H840">
        <v>91</v>
      </c>
      <c r="I840">
        <v>1</v>
      </c>
      <c r="J840">
        <v>590.55999999999995</v>
      </c>
      <c r="K840">
        <v>25383.449612403099</v>
      </c>
      <c r="L840" t="b">
        <v>1</v>
      </c>
      <c r="M840">
        <f>IF(fact_daily_prices[[#This Row],[company_id]] =$B839,$F839)</f>
        <v>601.52</v>
      </c>
      <c r="N840" s="3">
        <f>IFERROR(IF(fact_daily_prices[[#This Row],[Prev_close]]="","",((fact_daily_prices[[#This Row],[close]]-fact_daily_prices[[#This Row],[Prev_close]] )/ fact_daily_prices[[#This Row],[Prev_close]])),0)</f>
        <v>-1.8220508046282811E-2</v>
      </c>
      <c r="O840" s="1">
        <f>EOMONTH(fact_daily_prices[[#This Row],[date]],0)</f>
        <v>45777</v>
      </c>
      <c r="P840"/>
    </row>
    <row r="841" spans="1:16" x14ac:dyDescent="0.3">
      <c r="A841" s="1">
        <v>45749</v>
      </c>
      <c r="B841" t="s">
        <v>22</v>
      </c>
      <c r="C841">
        <v>579.58000000000004</v>
      </c>
      <c r="D841">
        <v>587.16999999999996</v>
      </c>
      <c r="E841">
        <v>571.99</v>
      </c>
      <c r="F841">
        <v>582.34</v>
      </c>
      <c r="G841">
        <v>6710</v>
      </c>
      <c r="H841">
        <v>92</v>
      </c>
      <c r="I841">
        <v>1</v>
      </c>
      <c r="J841">
        <v>582.34</v>
      </c>
      <c r="K841">
        <v>25383.449612403099</v>
      </c>
      <c r="L841" t="b">
        <v>0</v>
      </c>
      <c r="M841">
        <f>IF(fact_daily_prices[[#This Row],[company_id]] =$B840,$F840)</f>
        <v>590.55999999999995</v>
      </c>
      <c r="N841" s="3">
        <f>IFERROR(IF(fact_daily_prices[[#This Row],[Prev_close]]="","",((fact_daily_prices[[#This Row],[close]]-fact_daily_prices[[#This Row],[Prev_close]] )/ fact_daily_prices[[#This Row],[Prev_close]])),0)</f>
        <v>-1.3918992143050519E-2</v>
      </c>
      <c r="O841" s="1">
        <f>EOMONTH(fact_daily_prices[[#This Row],[date]],0)</f>
        <v>45777</v>
      </c>
      <c r="P841"/>
    </row>
    <row r="842" spans="1:16" x14ac:dyDescent="0.3">
      <c r="A842" s="1">
        <v>45750</v>
      </c>
      <c r="B842" t="s">
        <v>22</v>
      </c>
      <c r="C842">
        <v>583.5</v>
      </c>
      <c r="D842">
        <v>586.96</v>
      </c>
      <c r="E842">
        <v>580.04</v>
      </c>
      <c r="F842">
        <v>580.49</v>
      </c>
      <c r="G842">
        <v>34457</v>
      </c>
      <c r="H842">
        <v>93</v>
      </c>
      <c r="I842">
        <v>1</v>
      </c>
      <c r="J842">
        <v>580.49</v>
      </c>
      <c r="K842">
        <v>25383.449612403099</v>
      </c>
      <c r="L842" t="b">
        <v>0</v>
      </c>
      <c r="M842">
        <f>IF(fact_daily_prices[[#This Row],[company_id]] =$B841,$F841)</f>
        <v>582.34</v>
      </c>
      <c r="N842" s="3">
        <f>IFERROR(IF(fact_daily_prices[[#This Row],[Prev_close]]="","",((fact_daily_prices[[#This Row],[close]]-fact_daily_prices[[#This Row],[Prev_close]] )/ fact_daily_prices[[#This Row],[Prev_close]])),0)</f>
        <v>-3.1768382731737861E-3</v>
      </c>
      <c r="O842" s="1">
        <f>EOMONTH(fact_daily_prices[[#This Row],[date]],0)</f>
        <v>45777</v>
      </c>
      <c r="P842"/>
    </row>
    <row r="843" spans="1:16" x14ac:dyDescent="0.3">
      <c r="A843" s="1">
        <v>45751</v>
      </c>
      <c r="B843" t="s">
        <v>22</v>
      </c>
      <c r="C843">
        <v>589.28</v>
      </c>
      <c r="D843">
        <v>596.4</v>
      </c>
      <c r="E843">
        <v>582.16</v>
      </c>
      <c r="F843">
        <v>587.20000000000005</v>
      </c>
      <c r="G843">
        <v>1365</v>
      </c>
      <c r="H843">
        <v>94</v>
      </c>
      <c r="I843">
        <v>1</v>
      </c>
      <c r="J843">
        <v>587.20000000000005</v>
      </c>
      <c r="K843">
        <v>25383.449612403099</v>
      </c>
      <c r="L843" t="b">
        <v>1</v>
      </c>
      <c r="M843">
        <f>IF(fact_daily_prices[[#This Row],[company_id]] =$B842,$F842)</f>
        <v>580.49</v>
      </c>
      <c r="N843" s="3">
        <f>IFERROR(IF(fact_daily_prices[[#This Row],[Prev_close]]="","",((fact_daily_prices[[#This Row],[close]]-fact_daily_prices[[#This Row],[Prev_close]] )/ fact_daily_prices[[#This Row],[Prev_close]])),0)</f>
        <v>1.1559199986218602E-2</v>
      </c>
      <c r="O843" s="1">
        <f>EOMONTH(fact_daily_prices[[#This Row],[date]],0)</f>
        <v>45777</v>
      </c>
      <c r="P843"/>
    </row>
    <row r="844" spans="1:16" x14ac:dyDescent="0.3">
      <c r="A844" s="1">
        <v>45754</v>
      </c>
      <c r="B844" t="s">
        <v>22</v>
      </c>
      <c r="C844">
        <v>577.20000000000005</v>
      </c>
      <c r="D844">
        <v>584.16</v>
      </c>
      <c r="E844">
        <v>570.24</v>
      </c>
      <c r="F844">
        <v>573.97</v>
      </c>
      <c r="G844">
        <v>25476</v>
      </c>
      <c r="H844">
        <v>97</v>
      </c>
      <c r="I844">
        <v>1</v>
      </c>
      <c r="J844">
        <v>573.97</v>
      </c>
      <c r="K844">
        <v>25383.449612403099</v>
      </c>
      <c r="L844" t="b">
        <v>0</v>
      </c>
      <c r="M844">
        <f>IF(fact_daily_prices[[#This Row],[company_id]] =$B843,$F843)</f>
        <v>587.20000000000005</v>
      </c>
      <c r="N844" s="3">
        <f>IFERROR(IF(fact_daily_prices[[#This Row],[Prev_close]]="","",((fact_daily_prices[[#This Row],[close]]-fact_daily_prices[[#This Row],[Prev_close]] )/ fact_daily_prices[[#This Row],[Prev_close]])),0)</f>
        <v>-2.2530653950953709E-2</v>
      </c>
      <c r="O844" s="1">
        <f>EOMONTH(fact_daily_prices[[#This Row],[date]],0)</f>
        <v>45777</v>
      </c>
      <c r="P844"/>
    </row>
    <row r="845" spans="1:16" x14ac:dyDescent="0.3">
      <c r="A845" s="1">
        <v>45755</v>
      </c>
      <c r="B845" t="s">
        <v>22</v>
      </c>
      <c r="C845">
        <v>572.39</v>
      </c>
      <c r="D845">
        <v>578.72</v>
      </c>
      <c r="E845">
        <v>566.05999999999995</v>
      </c>
      <c r="F845">
        <v>573.71</v>
      </c>
      <c r="G845">
        <v>33001</v>
      </c>
      <c r="H845">
        <v>98</v>
      </c>
      <c r="I845">
        <v>1</v>
      </c>
      <c r="J845">
        <v>573.71</v>
      </c>
      <c r="K845">
        <v>25383.449612403099</v>
      </c>
      <c r="L845" t="b">
        <v>0</v>
      </c>
      <c r="M845">
        <f>IF(fact_daily_prices[[#This Row],[company_id]] =$B844,$F844)</f>
        <v>573.97</v>
      </c>
      <c r="N845" s="3">
        <f>IFERROR(IF(fact_daily_prices[[#This Row],[Prev_close]]="","",((fact_daily_prices[[#This Row],[close]]-fact_daily_prices[[#This Row],[Prev_close]] )/ fact_daily_prices[[#This Row],[Prev_close]])),0)</f>
        <v>-4.5298534766623845E-4</v>
      </c>
      <c r="O845" s="1">
        <f>EOMONTH(fact_daily_prices[[#This Row],[date]],0)</f>
        <v>45777</v>
      </c>
      <c r="P845"/>
    </row>
    <row r="846" spans="1:16" x14ac:dyDescent="0.3">
      <c r="A846" s="1">
        <v>45756</v>
      </c>
      <c r="B846" t="s">
        <v>22</v>
      </c>
      <c r="C846">
        <v>570.05999999999995</v>
      </c>
      <c r="D846">
        <v>578.96</v>
      </c>
      <c r="E846">
        <v>561.16</v>
      </c>
      <c r="F846">
        <v>570.42999999999995</v>
      </c>
      <c r="G846">
        <v>22372</v>
      </c>
      <c r="H846">
        <v>99</v>
      </c>
      <c r="I846">
        <v>1</v>
      </c>
      <c r="J846">
        <v>570.42999999999995</v>
      </c>
      <c r="K846">
        <v>25383.449612403099</v>
      </c>
      <c r="L846" t="b">
        <v>0</v>
      </c>
      <c r="M846">
        <f>IF(fact_daily_prices[[#This Row],[company_id]] =$B845,$F845)</f>
        <v>573.71</v>
      </c>
      <c r="N846" s="3">
        <f>IFERROR(IF(fact_daily_prices[[#This Row],[Prev_close]]="","",((fact_daily_prices[[#This Row],[close]]-fact_daily_prices[[#This Row],[Prev_close]] )/ fact_daily_prices[[#This Row],[Prev_close]])),0)</f>
        <v>-5.7171741820782034E-3</v>
      </c>
      <c r="O846" s="1">
        <f>EOMONTH(fact_daily_prices[[#This Row],[date]],0)</f>
        <v>45777</v>
      </c>
      <c r="P846"/>
    </row>
    <row r="847" spans="1:16" x14ac:dyDescent="0.3">
      <c r="A847" s="1">
        <v>45757</v>
      </c>
      <c r="B847" t="s">
        <v>22</v>
      </c>
      <c r="C847">
        <v>580.02</v>
      </c>
      <c r="D847">
        <v>580.96</v>
      </c>
      <c r="E847">
        <v>579.07000000000005</v>
      </c>
      <c r="F847">
        <v>580.17999999999995</v>
      </c>
      <c r="G847">
        <v>28923</v>
      </c>
      <c r="H847">
        <v>100</v>
      </c>
      <c r="I847">
        <v>1</v>
      </c>
      <c r="J847">
        <v>580.17999999999995</v>
      </c>
      <c r="K847">
        <v>25383.449612403099</v>
      </c>
      <c r="L847" t="b">
        <v>0</v>
      </c>
      <c r="M847">
        <f>IF(fact_daily_prices[[#This Row],[company_id]] =$B846,$F846)</f>
        <v>570.42999999999995</v>
      </c>
      <c r="N847" s="3">
        <f>IFERROR(IF(fact_daily_prices[[#This Row],[Prev_close]]="","",((fact_daily_prices[[#This Row],[close]]-fact_daily_prices[[#This Row],[Prev_close]] )/ fact_daily_prices[[#This Row],[Prev_close]])),0)</f>
        <v>1.7092368914678403E-2</v>
      </c>
      <c r="O847" s="1">
        <f>EOMONTH(fact_daily_prices[[#This Row],[date]],0)</f>
        <v>45777</v>
      </c>
      <c r="P847"/>
    </row>
    <row r="848" spans="1:16" x14ac:dyDescent="0.3">
      <c r="A848" s="1">
        <v>45758</v>
      </c>
      <c r="B848" t="s">
        <v>22</v>
      </c>
      <c r="C848">
        <v>568.01</v>
      </c>
      <c r="D848">
        <v>578.45000000000005</v>
      </c>
      <c r="E848">
        <v>557.57000000000005</v>
      </c>
      <c r="F848">
        <v>568.17999999999995</v>
      </c>
      <c r="G848">
        <v>10306</v>
      </c>
      <c r="H848">
        <v>101</v>
      </c>
      <c r="I848">
        <v>1</v>
      </c>
      <c r="J848">
        <v>568.17999999999995</v>
      </c>
      <c r="K848">
        <v>25383.449612403099</v>
      </c>
      <c r="L848" t="b">
        <v>0</v>
      </c>
      <c r="M848">
        <f>IF(fact_daily_prices[[#This Row],[company_id]] =$B847,$F847)</f>
        <v>580.17999999999995</v>
      </c>
      <c r="N848" s="3">
        <f>IFERROR(IF(fact_daily_prices[[#This Row],[Prev_close]]="","",((fact_daily_prices[[#This Row],[close]]-fact_daily_prices[[#This Row],[Prev_close]] )/ fact_daily_prices[[#This Row],[Prev_close]])),0)</f>
        <v>-2.0683236237029889E-2</v>
      </c>
      <c r="O848" s="1">
        <f>EOMONTH(fact_daily_prices[[#This Row],[date]],0)</f>
        <v>45777</v>
      </c>
      <c r="P848"/>
    </row>
    <row r="849" spans="1:16" x14ac:dyDescent="0.3">
      <c r="A849" s="1">
        <v>45761</v>
      </c>
      <c r="B849" t="s">
        <v>22</v>
      </c>
      <c r="C849">
        <v>568.69000000000005</v>
      </c>
      <c r="D849">
        <v>578.16</v>
      </c>
      <c r="E849">
        <v>559.22</v>
      </c>
      <c r="F849">
        <v>568.98</v>
      </c>
      <c r="G849">
        <v>38228</v>
      </c>
      <c r="H849">
        <v>104</v>
      </c>
      <c r="I849">
        <v>1</v>
      </c>
      <c r="J849">
        <v>568.98</v>
      </c>
      <c r="K849">
        <v>25383.449612403099</v>
      </c>
      <c r="L849" t="b">
        <v>0</v>
      </c>
      <c r="M849">
        <f>IF(fact_daily_prices[[#This Row],[company_id]] =$B848,$F848)</f>
        <v>568.17999999999995</v>
      </c>
      <c r="N849" s="3">
        <f>IFERROR(IF(fact_daily_prices[[#This Row],[Prev_close]]="","",((fact_daily_prices[[#This Row],[close]]-fact_daily_prices[[#This Row],[Prev_close]] )/ fact_daily_prices[[#This Row],[Prev_close]])),0)</f>
        <v>1.4080045056145381E-3</v>
      </c>
      <c r="O849" s="1">
        <f>EOMONTH(fact_daily_prices[[#This Row],[date]],0)</f>
        <v>45777</v>
      </c>
      <c r="P849"/>
    </row>
    <row r="850" spans="1:16" x14ac:dyDescent="0.3">
      <c r="A850" s="1">
        <v>45762</v>
      </c>
      <c r="B850" t="s">
        <v>22</v>
      </c>
      <c r="C850">
        <v>565.70000000000005</v>
      </c>
      <c r="D850">
        <v>571.58000000000004</v>
      </c>
      <c r="E850">
        <v>559.83000000000004</v>
      </c>
      <c r="F850">
        <v>566.29999999999995</v>
      </c>
      <c r="G850">
        <v>20212</v>
      </c>
      <c r="H850">
        <v>105</v>
      </c>
      <c r="I850">
        <v>1</v>
      </c>
      <c r="J850">
        <v>566.29999999999995</v>
      </c>
      <c r="K850">
        <v>25383.449612403099</v>
      </c>
      <c r="L850" t="b">
        <v>0</v>
      </c>
      <c r="M850">
        <f>IF(fact_daily_prices[[#This Row],[company_id]] =$B849,$F849)</f>
        <v>568.98</v>
      </c>
      <c r="N850" s="3">
        <f>IFERROR(IF(fact_daily_prices[[#This Row],[Prev_close]]="","",((fact_daily_prices[[#This Row],[close]]-fact_daily_prices[[#This Row],[Prev_close]] )/ fact_daily_prices[[#This Row],[Prev_close]])),0)</f>
        <v>-4.7101831347324393E-3</v>
      </c>
      <c r="O850" s="1">
        <f>EOMONTH(fact_daily_prices[[#This Row],[date]],0)</f>
        <v>45777</v>
      </c>
      <c r="P850"/>
    </row>
    <row r="851" spans="1:16" x14ac:dyDescent="0.3">
      <c r="A851" s="1">
        <v>45763</v>
      </c>
      <c r="B851" t="s">
        <v>22</v>
      </c>
      <c r="C851">
        <v>577.64</v>
      </c>
      <c r="D851">
        <v>578.52</v>
      </c>
      <c r="E851">
        <v>576.76</v>
      </c>
      <c r="F851">
        <v>577.02</v>
      </c>
      <c r="G851">
        <v>5594</v>
      </c>
      <c r="H851">
        <v>106</v>
      </c>
      <c r="I851">
        <v>1</v>
      </c>
      <c r="J851">
        <v>577.02</v>
      </c>
      <c r="K851">
        <v>25383.449612403099</v>
      </c>
      <c r="L851" t="b">
        <v>0</v>
      </c>
      <c r="M851">
        <f>IF(fact_daily_prices[[#This Row],[company_id]] =$B850,$F850)</f>
        <v>566.29999999999995</v>
      </c>
      <c r="N851" s="3">
        <f>IFERROR(IF(fact_daily_prices[[#This Row],[Prev_close]]="","",((fact_daily_prices[[#This Row],[close]]-fact_daily_prices[[#This Row],[Prev_close]] )/ fact_daily_prices[[#This Row],[Prev_close]])),0)</f>
        <v>1.8929895814939129E-2</v>
      </c>
      <c r="O851" s="1">
        <f>EOMONTH(fact_daily_prices[[#This Row],[date]],0)</f>
        <v>45777</v>
      </c>
      <c r="P851"/>
    </row>
    <row r="852" spans="1:16" x14ac:dyDescent="0.3">
      <c r="A852" s="1">
        <v>45764</v>
      </c>
      <c r="B852" t="s">
        <v>22</v>
      </c>
      <c r="C852">
        <v>583.79999999999995</v>
      </c>
      <c r="D852">
        <v>586.24</v>
      </c>
      <c r="E852">
        <v>581.36</v>
      </c>
      <c r="F852">
        <v>581.52</v>
      </c>
      <c r="G852">
        <v>30179</v>
      </c>
      <c r="H852">
        <v>107</v>
      </c>
      <c r="I852">
        <v>1</v>
      </c>
      <c r="J852">
        <v>581.52</v>
      </c>
      <c r="K852">
        <v>25383.449612403099</v>
      </c>
      <c r="L852" t="b">
        <v>0</v>
      </c>
      <c r="M852">
        <f>IF(fact_daily_prices[[#This Row],[company_id]] =$B851,$F851)</f>
        <v>577.02</v>
      </c>
      <c r="N852" s="3">
        <f>IFERROR(IF(fact_daily_prices[[#This Row],[Prev_close]]="","",((fact_daily_prices[[#This Row],[close]]-fact_daily_prices[[#This Row],[Prev_close]] )/ fact_daily_prices[[#This Row],[Prev_close]])),0)</f>
        <v>7.7986898201102221E-3</v>
      </c>
      <c r="O852" s="1">
        <f>EOMONTH(fact_daily_prices[[#This Row],[date]],0)</f>
        <v>45777</v>
      </c>
      <c r="P852"/>
    </row>
    <row r="853" spans="1:16" x14ac:dyDescent="0.3">
      <c r="A853" s="1">
        <v>45765</v>
      </c>
      <c r="B853" t="s">
        <v>22</v>
      </c>
      <c r="C853">
        <v>579.82000000000005</v>
      </c>
      <c r="D853">
        <v>584.94000000000005</v>
      </c>
      <c r="E853">
        <v>574.70000000000005</v>
      </c>
      <c r="F853">
        <v>577.38</v>
      </c>
      <c r="G853">
        <v>33933</v>
      </c>
      <c r="H853">
        <v>108</v>
      </c>
      <c r="I853">
        <v>1</v>
      </c>
      <c r="J853">
        <v>577.38</v>
      </c>
      <c r="K853">
        <v>25383.449612403099</v>
      </c>
      <c r="L853" t="b">
        <v>0</v>
      </c>
      <c r="M853">
        <f>IF(fact_daily_prices[[#This Row],[company_id]] =$B852,$F852)</f>
        <v>581.52</v>
      </c>
      <c r="N853" s="3">
        <f>IFERROR(IF(fact_daily_prices[[#This Row],[Prev_close]]="","",((fact_daily_prices[[#This Row],[close]]-fact_daily_prices[[#This Row],[Prev_close]] )/ fact_daily_prices[[#This Row],[Prev_close]])),0)</f>
        <v>-7.1192736277341908E-3</v>
      </c>
      <c r="O853" s="1">
        <f>EOMONTH(fact_daily_prices[[#This Row],[date]],0)</f>
        <v>45777</v>
      </c>
      <c r="P853"/>
    </row>
    <row r="854" spans="1:16" x14ac:dyDescent="0.3">
      <c r="A854" s="1">
        <v>45768</v>
      </c>
      <c r="B854" t="s">
        <v>22</v>
      </c>
      <c r="C854">
        <v>578.51</v>
      </c>
      <c r="D854">
        <v>583.96</v>
      </c>
      <c r="E854">
        <v>573.05999999999995</v>
      </c>
      <c r="F854">
        <v>583.76</v>
      </c>
      <c r="G854">
        <v>18375</v>
      </c>
      <c r="H854">
        <v>111</v>
      </c>
      <c r="I854">
        <v>1</v>
      </c>
      <c r="J854">
        <v>583.76</v>
      </c>
      <c r="K854">
        <v>25383.449612403099</v>
      </c>
      <c r="L854" t="b">
        <v>0</v>
      </c>
      <c r="M854">
        <f>IF(fact_daily_prices[[#This Row],[company_id]] =$B853,$F853)</f>
        <v>577.38</v>
      </c>
      <c r="N854" s="3">
        <f>IFERROR(IF(fact_daily_prices[[#This Row],[Prev_close]]="","",((fact_daily_prices[[#This Row],[close]]-fact_daily_prices[[#This Row],[Prev_close]] )/ fact_daily_prices[[#This Row],[Prev_close]])),0)</f>
        <v>1.1049915133880626E-2</v>
      </c>
      <c r="O854" s="1">
        <f>EOMONTH(fact_daily_prices[[#This Row],[date]],0)</f>
        <v>45777</v>
      </c>
      <c r="P854"/>
    </row>
    <row r="855" spans="1:16" x14ac:dyDescent="0.3">
      <c r="A855" s="1">
        <v>45769</v>
      </c>
      <c r="B855" t="s">
        <v>22</v>
      </c>
      <c r="C855">
        <v>582.07000000000005</v>
      </c>
      <c r="D855">
        <v>584.64</v>
      </c>
      <c r="E855">
        <v>579.51</v>
      </c>
      <c r="F855">
        <v>581.04999999999995</v>
      </c>
      <c r="G855">
        <v>37607</v>
      </c>
      <c r="H855">
        <v>112</v>
      </c>
      <c r="I855">
        <v>1</v>
      </c>
      <c r="J855">
        <v>581.04999999999995</v>
      </c>
      <c r="K855">
        <v>25383.449612403099</v>
      </c>
      <c r="L855" t="b">
        <v>0</v>
      </c>
      <c r="M855">
        <f>IF(fact_daily_prices[[#This Row],[company_id]] =$B854,$F854)</f>
        <v>583.76</v>
      </c>
      <c r="N855" s="3">
        <f>IFERROR(IF(fact_daily_prices[[#This Row],[Prev_close]]="","",((fact_daily_prices[[#This Row],[close]]-fact_daily_prices[[#This Row],[Prev_close]] )/ fact_daily_prices[[#This Row],[Prev_close]])),0)</f>
        <v>-4.6423187611347753E-3</v>
      </c>
      <c r="O855" s="1">
        <f>EOMONTH(fact_daily_prices[[#This Row],[date]],0)</f>
        <v>45777</v>
      </c>
      <c r="P855"/>
    </row>
    <row r="856" spans="1:16" x14ac:dyDescent="0.3">
      <c r="A856" s="1">
        <v>45770</v>
      </c>
      <c r="B856" t="s">
        <v>22</v>
      </c>
      <c r="C856">
        <v>588.88</v>
      </c>
      <c r="D856">
        <v>595.84</v>
      </c>
      <c r="E856">
        <v>581.91999999999996</v>
      </c>
      <c r="F856">
        <v>588.54999999999995</v>
      </c>
      <c r="G856">
        <v>47287</v>
      </c>
      <c r="H856">
        <v>113</v>
      </c>
      <c r="I856">
        <v>1</v>
      </c>
      <c r="J856">
        <v>588.54999999999995</v>
      </c>
      <c r="K856">
        <v>25383.449612403099</v>
      </c>
      <c r="L856" t="b">
        <v>0</v>
      </c>
      <c r="M856">
        <f>IF(fact_daily_prices[[#This Row],[company_id]] =$B855,$F855)</f>
        <v>581.04999999999995</v>
      </c>
      <c r="N856" s="3">
        <f>IFERROR(IF(fact_daily_prices[[#This Row],[Prev_close]]="","",((fact_daily_prices[[#This Row],[close]]-fact_daily_prices[[#This Row],[Prev_close]] )/ fact_daily_prices[[#This Row],[Prev_close]])),0)</f>
        <v>1.290766715428965E-2</v>
      </c>
      <c r="O856" s="1">
        <f>EOMONTH(fact_daily_prices[[#This Row],[date]],0)</f>
        <v>45777</v>
      </c>
      <c r="P856"/>
    </row>
    <row r="857" spans="1:16" x14ac:dyDescent="0.3">
      <c r="A857" s="1">
        <v>45771</v>
      </c>
      <c r="B857" t="s">
        <v>22</v>
      </c>
      <c r="C857">
        <v>587.01</v>
      </c>
      <c r="D857">
        <v>591.80999999999995</v>
      </c>
      <c r="E857">
        <v>582.21</v>
      </c>
      <c r="F857">
        <v>586.94000000000005</v>
      </c>
      <c r="G857">
        <v>11776</v>
      </c>
      <c r="H857">
        <v>114</v>
      </c>
      <c r="I857">
        <v>1</v>
      </c>
      <c r="J857">
        <v>586.94000000000005</v>
      </c>
      <c r="K857">
        <v>25383.449612403099</v>
      </c>
      <c r="L857" t="b">
        <v>0</v>
      </c>
      <c r="M857">
        <f>IF(fact_daily_prices[[#This Row],[company_id]] =$B856,$F856)</f>
        <v>588.54999999999995</v>
      </c>
      <c r="N857" s="3">
        <f>IFERROR(IF(fact_daily_prices[[#This Row],[Prev_close]]="","",((fact_daily_prices[[#This Row],[close]]-fact_daily_prices[[#This Row],[Prev_close]] )/ fact_daily_prices[[#This Row],[Prev_close]])),0)</f>
        <v>-2.7355364879787613E-3</v>
      </c>
      <c r="O857" s="1">
        <f>EOMONTH(fact_daily_prices[[#This Row],[date]],0)</f>
        <v>45777</v>
      </c>
      <c r="P857"/>
    </row>
    <row r="858" spans="1:16" x14ac:dyDescent="0.3">
      <c r="A858" s="1">
        <v>45772</v>
      </c>
      <c r="B858" t="s">
        <v>22</v>
      </c>
      <c r="C858">
        <v>591.54</v>
      </c>
      <c r="D858">
        <v>595.75</v>
      </c>
      <c r="E858">
        <v>587.33000000000004</v>
      </c>
      <c r="F858">
        <v>594.92999999999995</v>
      </c>
      <c r="G858">
        <v>9210</v>
      </c>
      <c r="H858">
        <v>115</v>
      </c>
      <c r="I858">
        <v>1</v>
      </c>
      <c r="J858">
        <v>594.92999999999995</v>
      </c>
      <c r="K858">
        <v>25383.449612403099</v>
      </c>
      <c r="L858" t="b">
        <v>0</v>
      </c>
      <c r="M858">
        <f>IF(fact_daily_prices[[#This Row],[company_id]] =$B857,$F857)</f>
        <v>586.94000000000005</v>
      </c>
      <c r="N858" s="3">
        <f>IFERROR(IF(fact_daily_prices[[#This Row],[Prev_close]]="","",((fact_daily_prices[[#This Row],[close]]-fact_daily_prices[[#This Row],[Prev_close]] )/ fact_daily_prices[[#This Row],[Prev_close]])),0)</f>
        <v>1.3612975772651199E-2</v>
      </c>
      <c r="O858" s="1">
        <f>EOMONTH(fact_daily_prices[[#This Row],[date]],0)</f>
        <v>45777</v>
      </c>
      <c r="P858"/>
    </row>
    <row r="859" spans="1:16" x14ac:dyDescent="0.3">
      <c r="A859" s="1">
        <v>45775</v>
      </c>
      <c r="B859" t="s">
        <v>22</v>
      </c>
      <c r="C859">
        <v>596.76</v>
      </c>
      <c r="D859">
        <v>603.64</v>
      </c>
      <c r="E859">
        <v>589.88</v>
      </c>
      <c r="F859">
        <v>598.35</v>
      </c>
      <c r="G859">
        <v>40850</v>
      </c>
      <c r="H859">
        <v>118</v>
      </c>
      <c r="I859">
        <v>1</v>
      </c>
      <c r="J859">
        <v>598.35</v>
      </c>
      <c r="K859">
        <v>25383.449612403099</v>
      </c>
      <c r="L859" t="b">
        <v>0</v>
      </c>
      <c r="M859">
        <f>IF(fact_daily_prices[[#This Row],[company_id]] =$B858,$F858)</f>
        <v>594.92999999999995</v>
      </c>
      <c r="N859" s="3">
        <f>IFERROR(IF(fact_daily_prices[[#This Row],[Prev_close]]="","",((fact_daily_prices[[#This Row],[close]]-fact_daily_prices[[#This Row],[Prev_close]] )/ fact_daily_prices[[#This Row],[Prev_close]])),0)</f>
        <v>5.7485754626595952E-3</v>
      </c>
      <c r="O859" s="1">
        <f>EOMONTH(fact_daily_prices[[#This Row],[date]],0)</f>
        <v>45777</v>
      </c>
      <c r="P859"/>
    </row>
    <row r="860" spans="1:16" x14ac:dyDescent="0.3">
      <c r="A860" s="1">
        <v>45776</v>
      </c>
      <c r="B860" t="s">
        <v>22</v>
      </c>
      <c r="C860">
        <v>623.65</v>
      </c>
      <c r="D860">
        <v>630.80999999999995</v>
      </c>
      <c r="E860">
        <v>616.49</v>
      </c>
      <c r="F860">
        <v>623.59</v>
      </c>
      <c r="G860">
        <v>12094</v>
      </c>
      <c r="H860">
        <v>119</v>
      </c>
      <c r="I860">
        <v>1</v>
      </c>
      <c r="J860">
        <v>623.59</v>
      </c>
      <c r="K860">
        <v>25383.449612403099</v>
      </c>
      <c r="L860" t="b">
        <v>0</v>
      </c>
      <c r="M860">
        <f>IF(fact_daily_prices[[#This Row],[company_id]] =$B859,$F859)</f>
        <v>598.35</v>
      </c>
      <c r="N860" s="3">
        <f>IFERROR(IF(fact_daily_prices[[#This Row],[Prev_close]]="","",((fact_daily_prices[[#This Row],[close]]-fact_daily_prices[[#This Row],[Prev_close]] )/ fact_daily_prices[[#This Row],[Prev_close]])),0)</f>
        <v>4.2182669006434373E-2</v>
      </c>
      <c r="O860" s="1">
        <f>EOMONTH(fact_daily_prices[[#This Row],[date]],0)</f>
        <v>45777</v>
      </c>
      <c r="P860"/>
    </row>
    <row r="861" spans="1:16" x14ac:dyDescent="0.3">
      <c r="A861" s="1">
        <v>45777</v>
      </c>
      <c r="B861" t="s">
        <v>22</v>
      </c>
      <c r="C861">
        <v>623.32000000000005</v>
      </c>
      <c r="D861">
        <v>634.89</v>
      </c>
      <c r="E861">
        <v>611.74</v>
      </c>
      <c r="F861">
        <v>623.32000000000005</v>
      </c>
      <c r="G861">
        <v>7838</v>
      </c>
      <c r="H861">
        <v>120</v>
      </c>
      <c r="I861">
        <v>1</v>
      </c>
      <c r="J861">
        <v>623.32000000000005</v>
      </c>
      <c r="K861">
        <v>25383.449612403099</v>
      </c>
      <c r="L861" t="b">
        <v>0</v>
      </c>
      <c r="M861">
        <f>IF(fact_daily_prices[[#This Row],[company_id]] =$B860,$F860)</f>
        <v>623.59</v>
      </c>
      <c r="N861" s="3">
        <f>IFERROR(IF(fact_daily_prices[[#This Row],[Prev_close]]="","",((fact_daily_prices[[#This Row],[close]]-fact_daily_prices[[#This Row],[Prev_close]] )/ fact_daily_prices[[#This Row],[Prev_close]])),0)</f>
        <v>-4.3297679565095946E-4</v>
      </c>
      <c r="O861" s="1">
        <f>EOMONTH(fact_daily_prices[[#This Row],[date]],0)</f>
        <v>45777</v>
      </c>
      <c r="P861"/>
    </row>
    <row r="862" spans="1:16" x14ac:dyDescent="0.3">
      <c r="A862" s="1">
        <v>45778</v>
      </c>
      <c r="B862" t="s">
        <v>22</v>
      </c>
      <c r="C862">
        <v>626.39</v>
      </c>
      <c r="D862">
        <v>634.23</v>
      </c>
      <c r="E862">
        <v>618.54999999999995</v>
      </c>
      <c r="F862">
        <v>626.48</v>
      </c>
      <c r="G862">
        <v>5996</v>
      </c>
      <c r="H862">
        <v>121</v>
      </c>
      <c r="I862">
        <v>1</v>
      </c>
      <c r="J862">
        <v>626.48</v>
      </c>
      <c r="K862">
        <v>25383.449612403099</v>
      </c>
      <c r="L862" t="b">
        <v>0</v>
      </c>
      <c r="M862">
        <f>IF(fact_daily_prices[[#This Row],[company_id]] =$B861,$F861)</f>
        <v>623.32000000000005</v>
      </c>
      <c r="N862" s="3">
        <f>IFERROR(IF(fact_daily_prices[[#This Row],[Prev_close]]="","",((fact_daily_prices[[#This Row],[close]]-fact_daily_prices[[#This Row],[Prev_close]] )/ fact_daily_prices[[#This Row],[Prev_close]])),0)</f>
        <v>5.0696271578001151E-3</v>
      </c>
      <c r="O862" s="1">
        <f>EOMONTH(fact_daily_prices[[#This Row],[date]],0)</f>
        <v>45808</v>
      </c>
      <c r="P862"/>
    </row>
    <row r="863" spans="1:16" x14ac:dyDescent="0.3">
      <c r="A863" s="1">
        <v>45779</v>
      </c>
      <c r="B863" t="s">
        <v>22</v>
      </c>
      <c r="C863">
        <v>622.95000000000005</v>
      </c>
      <c r="D863">
        <v>635.26</v>
      </c>
      <c r="E863">
        <v>610.64</v>
      </c>
      <c r="F863">
        <v>622.86</v>
      </c>
      <c r="G863">
        <v>15211</v>
      </c>
      <c r="H863">
        <v>122</v>
      </c>
      <c r="I863">
        <v>1</v>
      </c>
      <c r="J863">
        <v>622.86</v>
      </c>
      <c r="K863">
        <v>25383.449612403099</v>
      </c>
      <c r="L863" t="b">
        <v>0</v>
      </c>
      <c r="M863">
        <f>IF(fact_daily_prices[[#This Row],[company_id]] =$B862,$F862)</f>
        <v>626.48</v>
      </c>
      <c r="N863" s="3">
        <f>IFERROR(IF(fact_daily_prices[[#This Row],[Prev_close]]="","",((fact_daily_prices[[#This Row],[close]]-fact_daily_prices[[#This Row],[Prev_close]] )/ fact_daily_prices[[#This Row],[Prev_close]])),0)</f>
        <v>-5.7783169454731264E-3</v>
      </c>
      <c r="O863" s="1">
        <f>EOMONTH(fact_daily_prices[[#This Row],[date]],0)</f>
        <v>45808</v>
      </c>
      <c r="P863"/>
    </row>
    <row r="864" spans="1:16" x14ac:dyDescent="0.3">
      <c r="A864" s="1">
        <v>45782</v>
      </c>
      <c r="B864" t="s">
        <v>22</v>
      </c>
      <c r="C864">
        <v>625.52</v>
      </c>
      <c r="D864">
        <v>633.76</v>
      </c>
      <c r="E864">
        <v>617.28</v>
      </c>
      <c r="F864">
        <v>623.03</v>
      </c>
      <c r="G864">
        <v>25229</v>
      </c>
      <c r="H864">
        <v>125</v>
      </c>
      <c r="I864">
        <v>1</v>
      </c>
      <c r="J864">
        <v>623.03</v>
      </c>
      <c r="K864">
        <v>25383.449612403099</v>
      </c>
      <c r="L864" t="b">
        <v>0</v>
      </c>
      <c r="M864">
        <f>IF(fact_daily_prices[[#This Row],[company_id]] =$B863,$F863)</f>
        <v>622.86</v>
      </c>
      <c r="N864" s="3">
        <f>IFERROR(IF(fact_daily_prices[[#This Row],[Prev_close]]="","",((fact_daily_prices[[#This Row],[close]]-fact_daily_prices[[#This Row],[Prev_close]] )/ fact_daily_prices[[#This Row],[Prev_close]])),0)</f>
        <v>2.7293452782320117E-4</v>
      </c>
      <c r="O864" s="1">
        <f>EOMONTH(fact_daily_prices[[#This Row],[date]],0)</f>
        <v>45808</v>
      </c>
      <c r="P864"/>
    </row>
    <row r="865" spans="1:16" x14ac:dyDescent="0.3">
      <c r="A865" s="1">
        <v>45783</v>
      </c>
      <c r="B865" t="s">
        <v>22</v>
      </c>
      <c r="C865">
        <v>605.57000000000005</v>
      </c>
      <c r="D865">
        <v>609.47</v>
      </c>
      <c r="E865">
        <v>601.67999999999995</v>
      </c>
      <c r="F865">
        <v>602.32000000000005</v>
      </c>
      <c r="G865">
        <v>29554</v>
      </c>
      <c r="H865">
        <v>126</v>
      </c>
      <c r="I865">
        <v>1</v>
      </c>
      <c r="J865">
        <v>602.32000000000005</v>
      </c>
      <c r="K865">
        <v>25383.449612403099</v>
      </c>
      <c r="L865" t="b">
        <v>0</v>
      </c>
      <c r="M865">
        <f>IF(fact_daily_prices[[#This Row],[company_id]] =$B864,$F864)</f>
        <v>623.03</v>
      </c>
      <c r="N865" s="3">
        <f>IFERROR(IF(fact_daily_prices[[#This Row],[Prev_close]]="","",((fact_daily_prices[[#This Row],[close]]-fact_daily_prices[[#This Row],[Prev_close]] )/ fact_daily_prices[[#This Row],[Prev_close]])),0)</f>
        <v>-3.3240774922555776E-2</v>
      </c>
      <c r="O865" s="1">
        <f>EOMONTH(fact_daily_prices[[#This Row],[date]],0)</f>
        <v>45808</v>
      </c>
      <c r="P865"/>
    </row>
    <row r="866" spans="1:16" x14ac:dyDescent="0.3">
      <c r="A866" s="1">
        <v>45784</v>
      </c>
      <c r="B866" t="s">
        <v>22</v>
      </c>
      <c r="C866">
        <v>608.86</v>
      </c>
      <c r="D866">
        <v>616.1</v>
      </c>
      <c r="E866">
        <v>601.62</v>
      </c>
      <c r="F866">
        <v>606.01</v>
      </c>
      <c r="G866">
        <v>40605</v>
      </c>
      <c r="H866">
        <v>127</v>
      </c>
      <c r="I866">
        <v>1</v>
      </c>
      <c r="J866">
        <v>606.01</v>
      </c>
      <c r="K866">
        <v>25383.449612403099</v>
      </c>
      <c r="L866" t="b">
        <v>0</v>
      </c>
      <c r="M866">
        <f>IF(fact_daily_prices[[#This Row],[company_id]] =$B865,$F865)</f>
        <v>602.32000000000005</v>
      </c>
      <c r="N866" s="3">
        <f>IFERROR(IF(fact_daily_prices[[#This Row],[Prev_close]]="","",((fact_daily_prices[[#This Row],[close]]-fact_daily_prices[[#This Row],[Prev_close]] )/ fact_daily_prices[[#This Row],[Prev_close]])),0)</f>
        <v>6.1263115951652623E-3</v>
      </c>
      <c r="O866" s="1">
        <f>EOMONTH(fact_daily_prices[[#This Row],[date]],0)</f>
        <v>45808</v>
      </c>
      <c r="P866"/>
    </row>
    <row r="867" spans="1:16" x14ac:dyDescent="0.3">
      <c r="A867" s="1">
        <v>45785</v>
      </c>
      <c r="B867" t="s">
        <v>22</v>
      </c>
      <c r="C867">
        <v>612.99</v>
      </c>
      <c r="D867">
        <v>621.1</v>
      </c>
      <c r="E867">
        <v>604.89</v>
      </c>
      <c r="F867">
        <v>616.5</v>
      </c>
      <c r="G867">
        <v>26515</v>
      </c>
      <c r="H867">
        <v>128</v>
      </c>
      <c r="I867">
        <v>1</v>
      </c>
      <c r="J867">
        <v>616.5</v>
      </c>
      <c r="K867">
        <v>25383.449612403099</v>
      </c>
      <c r="L867" t="b">
        <v>0</v>
      </c>
      <c r="M867">
        <f>IF(fact_daily_prices[[#This Row],[company_id]] =$B866,$F866)</f>
        <v>606.01</v>
      </c>
      <c r="N867" s="3">
        <f>IFERROR(IF(fact_daily_prices[[#This Row],[Prev_close]]="","",((fact_daily_prices[[#This Row],[close]]-fact_daily_prices[[#This Row],[Prev_close]] )/ fact_daily_prices[[#This Row],[Prev_close]])),0)</f>
        <v>1.7309945380439281E-2</v>
      </c>
      <c r="O867" s="1">
        <f>EOMONTH(fact_daily_prices[[#This Row],[date]],0)</f>
        <v>45808</v>
      </c>
      <c r="P867"/>
    </row>
    <row r="868" spans="1:16" x14ac:dyDescent="0.3">
      <c r="A868" s="1">
        <v>45786</v>
      </c>
      <c r="B868" t="s">
        <v>22</v>
      </c>
      <c r="C868">
        <v>618.54999999999995</v>
      </c>
      <c r="D868">
        <v>625.92999999999995</v>
      </c>
      <c r="E868">
        <v>611.16999999999996</v>
      </c>
      <c r="F868">
        <v>619.73</v>
      </c>
      <c r="G868">
        <v>33254</v>
      </c>
      <c r="H868">
        <v>129</v>
      </c>
      <c r="I868">
        <v>1</v>
      </c>
      <c r="J868">
        <v>619.73</v>
      </c>
      <c r="K868">
        <v>25383.449612403099</v>
      </c>
      <c r="L868" t="b">
        <v>0</v>
      </c>
      <c r="M868">
        <f>IF(fact_daily_prices[[#This Row],[company_id]] =$B867,$F867)</f>
        <v>616.5</v>
      </c>
      <c r="N868" s="3">
        <f>IFERROR(IF(fact_daily_prices[[#This Row],[Prev_close]]="","",((fact_daily_prices[[#This Row],[close]]-fact_daily_prices[[#This Row],[Prev_close]] )/ fact_daily_prices[[#This Row],[Prev_close]])),0)</f>
        <v>5.2392538523925681E-3</v>
      </c>
      <c r="O868" s="1">
        <f>EOMONTH(fact_daily_prices[[#This Row],[date]],0)</f>
        <v>45808</v>
      </c>
      <c r="P868"/>
    </row>
    <row r="869" spans="1:16" x14ac:dyDescent="0.3">
      <c r="A869" s="1">
        <v>45789</v>
      </c>
      <c r="B869" t="s">
        <v>22</v>
      </c>
      <c r="C869">
        <v>615.22</v>
      </c>
      <c r="D869">
        <v>621.58000000000004</v>
      </c>
      <c r="E869">
        <v>608.85</v>
      </c>
      <c r="F869">
        <v>609.70000000000005</v>
      </c>
      <c r="G869">
        <v>1917</v>
      </c>
      <c r="H869">
        <v>132</v>
      </c>
      <c r="I869">
        <v>1</v>
      </c>
      <c r="J869">
        <v>609.70000000000005</v>
      </c>
      <c r="K869">
        <v>25383.449612403099</v>
      </c>
      <c r="L869" t="b">
        <v>1</v>
      </c>
      <c r="M869">
        <f>IF(fact_daily_prices[[#This Row],[company_id]] =$B868,$F868)</f>
        <v>619.73</v>
      </c>
      <c r="N869" s="3">
        <f>IFERROR(IF(fact_daily_prices[[#This Row],[Prev_close]]="","",((fact_daily_prices[[#This Row],[close]]-fact_daily_prices[[#This Row],[Prev_close]] )/ fact_daily_prices[[#This Row],[Prev_close]])),0)</f>
        <v>-1.6184467429364358E-2</v>
      </c>
      <c r="O869" s="1">
        <f>EOMONTH(fact_daily_prices[[#This Row],[date]],0)</f>
        <v>45808</v>
      </c>
      <c r="P869"/>
    </row>
    <row r="870" spans="1:16" x14ac:dyDescent="0.3">
      <c r="A870" s="1">
        <v>45790</v>
      </c>
      <c r="B870" t="s">
        <v>22</v>
      </c>
      <c r="C870">
        <v>600.82000000000005</v>
      </c>
      <c r="D870">
        <v>605.61</v>
      </c>
      <c r="E870">
        <v>596.04</v>
      </c>
      <c r="F870">
        <v>603.72</v>
      </c>
      <c r="G870">
        <v>40104</v>
      </c>
      <c r="H870">
        <v>133</v>
      </c>
      <c r="I870">
        <v>1</v>
      </c>
      <c r="J870">
        <v>603.72</v>
      </c>
      <c r="K870">
        <v>25383.449612403099</v>
      </c>
      <c r="L870" t="b">
        <v>0</v>
      </c>
      <c r="M870">
        <f>IF(fact_daily_prices[[#This Row],[company_id]] =$B869,$F869)</f>
        <v>609.70000000000005</v>
      </c>
      <c r="N870" s="3">
        <f>IFERROR(IF(fact_daily_prices[[#This Row],[Prev_close]]="","",((fact_daily_prices[[#This Row],[close]]-fact_daily_prices[[#This Row],[Prev_close]] )/ fact_daily_prices[[#This Row],[Prev_close]])),0)</f>
        <v>-9.8081023454158079E-3</v>
      </c>
      <c r="O870" s="1">
        <f>EOMONTH(fact_daily_prices[[#This Row],[date]],0)</f>
        <v>45808</v>
      </c>
      <c r="P870"/>
    </row>
    <row r="871" spans="1:16" x14ac:dyDescent="0.3">
      <c r="A871" s="1">
        <v>45791</v>
      </c>
      <c r="B871" t="s">
        <v>22</v>
      </c>
      <c r="C871">
        <v>582.57000000000005</v>
      </c>
      <c r="D871">
        <v>587.76</v>
      </c>
      <c r="E871">
        <v>577.39</v>
      </c>
      <c r="F871">
        <v>585.65</v>
      </c>
      <c r="G871">
        <v>10941</v>
      </c>
      <c r="H871">
        <v>134</v>
      </c>
      <c r="I871">
        <v>1</v>
      </c>
      <c r="J871">
        <v>585.65</v>
      </c>
      <c r="K871">
        <v>25383.449612403099</v>
      </c>
      <c r="L871" t="b">
        <v>0</v>
      </c>
      <c r="M871">
        <f>IF(fact_daily_prices[[#This Row],[company_id]] =$B870,$F870)</f>
        <v>603.72</v>
      </c>
      <c r="N871" s="3">
        <f>IFERROR(IF(fact_daily_prices[[#This Row],[Prev_close]]="","",((fact_daily_prices[[#This Row],[close]]-fact_daily_prices[[#This Row],[Prev_close]] )/ fact_daily_prices[[#This Row],[Prev_close]])),0)</f>
        <v>-2.9931093884582337E-2</v>
      </c>
      <c r="O871" s="1">
        <f>EOMONTH(fact_daily_prices[[#This Row],[date]],0)</f>
        <v>45808</v>
      </c>
      <c r="P871"/>
    </row>
    <row r="872" spans="1:16" x14ac:dyDescent="0.3">
      <c r="A872" s="1">
        <v>45792</v>
      </c>
      <c r="B872" t="s">
        <v>22</v>
      </c>
      <c r="C872">
        <v>593.82000000000005</v>
      </c>
      <c r="D872">
        <v>599.94000000000005</v>
      </c>
      <c r="E872">
        <v>587.69000000000005</v>
      </c>
      <c r="F872">
        <v>593.05999999999995</v>
      </c>
      <c r="G872">
        <v>22133</v>
      </c>
      <c r="H872">
        <v>135</v>
      </c>
      <c r="I872">
        <v>1</v>
      </c>
      <c r="J872">
        <v>593.05999999999995</v>
      </c>
      <c r="K872">
        <v>25383.449612403099</v>
      </c>
      <c r="L872" t="b">
        <v>0</v>
      </c>
      <c r="M872">
        <f>IF(fact_daily_prices[[#This Row],[company_id]] =$B871,$F871)</f>
        <v>585.65</v>
      </c>
      <c r="N872" s="3">
        <f>IFERROR(IF(fact_daily_prices[[#This Row],[Prev_close]]="","",((fact_daily_prices[[#This Row],[close]]-fact_daily_prices[[#This Row],[Prev_close]] )/ fact_daily_prices[[#This Row],[Prev_close]])),0)</f>
        <v>1.2652608213096505E-2</v>
      </c>
      <c r="O872" s="1">
        <f>EOMONTH(fact_daily_prices[[#This Row],[date]],0)</f>
        <v>45808</v>
      </c>
      <c r="P872"/>
    </row>
    <row r="873" spans="1:16" x14ac:dyDescent="0.3">
      <c r="A873" s="1">
        <v>45793</v>
      </c>
      <c r="B873" t="s">
        <v>22</v>
      </c>
      <c r="C873">
        <v>582.07000000000005</v>
      </c>
      <c r="D873">
        <v>586.44000000000005</v>
      </c>
      <c r="E873">
        <v>577.70000000000005</v>
      </c>
      <c r="F873">
        <v>585.73</v>
      </c>
      <c r="G873">
        <v>13192</v>
      </c>
      <c r="H873">
        <v>136</v>
      </c>
      <c r="I873">
        <v>1</v>
      </c>
      <c r="J873">
        <v>585.73</v>
      </c>
      <c r="K873">
        <v>25383.449612403099</v>
      </c>
      <c r="L873" t="b">
        <v>0</v>
      </c>
      <c r="M873">
        <f>IF(fact_daily_prices[[#This Row],[company_id]] =$B872,$F872)</f>
        <v>593.05999999999995</v>
      </c>
      <c r="N873" s="3">
        <f>IFERROR(IF(fact_daily_prices[[#This Row],[Prev_close]]="","",((fact_daily_prices[[#This Row],[close]]-fact_daily_prices[[#This Row],[Prev_close]] )/ fact_daily_prices[[#This Row],[Prev_close]])),0)</f>
        <v>-1.235962634472048E-2</v>
      </c>
      <c r="O873" s="1">
        <f>EOMONTH(fact_daily_prices[[#This Row],[date]],0)</f>
        <v>45808</v>
      </c>
      <c r="P873"/>
    </row>
    <row r="874" spans="1:16" x14ac:dyDescent="0.3">
      <c r="A874" s="1">
        <v>45796</v>
      </c>
      <c r="B874" t="s">
        <v>22</v>
      </c>
      <c r="C874">
        <v>585.13</v>
      </c>
      <c r="D874">
        <v>592.79999999999995</v>
      </c>
      <c r="E874">
        <v>577.46</v>
      </c>
      <c r="F874">
        <v>585.66</v>
      </c>
      <c r="G874">
        <v>22259</v>
      </c>
      <c r="H874">
        <v>139</v>
      </c>
      <c r="I874">
        <v>1</v>
      </c>
      <c r="J874">
        <v>585.66</v>
      </c>
      <c r="K874">
        <v>25383.449612403099</v>
      </c>
      <c r="L874" t="b">
        <v>0</v>
      </c>
      <c r="M874">
        <f>IF(fact_daily_prices[[#This Row],[company_id]] =$B873,$F873)</f>
        <v>585.73</v>
      </c>
      <c r="N874" s="3">
        <f>IFERROR(IF(fact_daily_prices[[#This Row],[Prev_close]]="","",((fact_daily_prices[[#This Row],[close]]-fact_daily_prices[[#This Row],[Prev_close]] )/ fact_daily_prices[[#This Row],[Prev_close]])),0)</f>
        <v>-1.1950898878331317E-4</v>
      </c>
      <c r="O874" s="1">
        <f>EOMONTH(fact_daily_prices[[#This Row],[date]],0)</f>
        <v>45808</v>
      </c>
      <c r="P874"/>
    </row>
    <row r="875" spans="1:16" x14ac:dyDescent="0.3">
      <c r="A875" s="1">
        <v>45797</v>
      </c>
      <c r="B875" t="s">
        <v>22</v>
      </c>
      <c r="C875">
        <v>583.30999999999995</v>
      </c>
      <c r="D875">
        <v>589.98</v>
      </c>
      <c r="E875">
        <v>576.64</v>
      </c>
      <c r="F875">
        <v>584.66</v>
      </c>
      <c r="G875">
        <v>48269</v>
      </c>
      <c r="H875">
        <v>140</v>
      </c>
      <c r="I875">
        <v>1</v>
      </c>
      <c r="J875">
        <v>584.66</v>
      </c>
      <c r="K875">
        <v>25383.449612403099</v>
      </c>
      <c r="L875" t="b">
        <v>0</v>
      </c>
      <c r="M875">
        <f>IF(fact_daily_prices[[#This Row],[company_id]] =$B874,$F874)</f>
        <v>585.66</v>
      </c>
      <c r="N875" s="3">
        <f>IFERROR(IF(fact_daily_prices[[#This Row],[Prev_close]]="","",((fact_daily_prices[[#This Row],[close]]-fact_daily_prices[[#This Row],[Prev_close]] )/ fact_daily_prices[[#This Row],[Prev_close]])),0)</f>
        <v>-1.7074753269815252E-3</v>
      </c>
      <c r="O875" s="1">
        <f>EOMONTH(fact_daily_prices[[#This Row],[date]],0)</f>
        <v>45808</v>
      </c>
      <c r="P875"/>
    </row>
    <row r="876" spans="1:16" x14ac:dyDescent="0.3">
      <c r="A876" s="1">
        <v>45798</v>
      </c>
      <c r="B876" t="s">
        <v>22</v>
      </c>
      <c r="C876">
        <v>596.15</v>
      </c>
      <c r="D876">
        <v>602.25</v>
      </c>
      <c r="E876">
        <v>590.04999999999995</v>
      </c>
      <c r="F876">
        <v>595.87</v>
      </c>
      <c r="G876">
        <v>6213</v>
      </c>
      <c r="H876">
        <v>141</v>
      </c>
      <c r="I876">
        <v>1</v>
      </c>
      <c r="J876">
        <v>595.87</v>
      </c>
      <c r="K876">
        <v>25383.449612403099</v>
      </c>
      <c r="L876" t="b">
        <v>0</v>
      </c>
      <c r="M876">
        <f>IF(fact_daily_prices[[#This Row],[company_id]] =$B875,$F875)</f>
        <v>584.66</v>
      </c>
      <c r="N876" s="3">
        <f>IFERROR(IF(fact_daily_prices[[#This Row],[Prev_close]]="","",((fact_daily_prices[[#This Row],[close]]-fact_daily_prices[[#This Row],[Prev_close]] )/ fact_daily_prices[[#This Row],[Prev_close]])),0)</f>
        <v>1.9173536756405495E-2</v>
      </c>
      <c r="O876" s="1">
        <f>EOMONTH(fact_daily_prices[[#This Row],[date]],0)</f>
        <v>45808</v>
      </c>
      <c r="P876"/>
    </row>
    <row r="877" spans="1:16" x14ac:dyDescent="0.3">
      <c r="A877" s="1">
        <v>45799</v>
      </c>
      <c r="B877" t="s">
        <v>22</v>
      </c>
      <c r="C877">
        <v>598.41999999999996</v>
      </c>
      <c r="D877">
        <v>607.16999999999996</v>
      </c>
      <c r="E877">
        <v>589.66999999999996</v>
      </c>
      <c r="F877">
        <v>596.65</v>
      </c>
      <c r="G877">
        <v>26520</v>
      </c>
      <c r="H877">
        <v>142</v>
      </c>
      <c r="I877">
        <v>1</v>
      </c>
      <c r="J877">
        <v>596.65</v>
      </c>
      <c r="K877">
        <v>25383.449612403099</v>
      </c>
      <c r="L877" t="b">
        <v>0</v>
      </c>
      <c r="M877">
        <f>IF(fact_daily_prices[[#This Row],[company_id]] =$B876,$F876)</f>
        <v>595.87</v>
      </c>
      <c r="N877" s="3">
        <f>IFERROR(IF(fact_daily_prices[[#This Row],[Prev_close]]="","",((fact_daily_prices[[#This Row],[close]]-fact_daily_prices[[#This Row],[Prev_close]] )/ fact_daily_prices[[#This Row],[Prev_close]])),0)</f>
        <v>1.3090103546075029E-3</v>
      </c>
      <c r="O877" s="1">
        <f>EOMONTH(fact_daily_prices[[#This Row],[date]],0)</f>
        <v>45808</v>
      </c>
      <c r="P877"/>
    </row>
    <row r="878" spans="1:16" x14ac:dyDescent="0.3">
      <c r="A878" s="1">
        <v>45800</v>
      </c>
      <c r="B878" t="s">
        <v>22</v>
      </c>
      <c r="C878">
        <v>599.02</v>
      </c>
      <c r="D878">
        <v>606.24</v>
      </c>
      <c r="E878">
        <v>591.79999999999995</v>
      </c>
      <c r="F878">
        <v>602.9</v>
      </c>
      <c r="G878">
        <v>43570</v>
      </c>
      <c r="H878">
        <v>143</v>
      </c>
      <c r="I878">
        <v>1</v>
      </c>
      <c r="J878">
        <v>602.9</v>
      </c>
      <c r="K878">
        <v>25383.449612403099</v>
      </c>
      <c r="L878" t="b">
        <v>0</v>
      </c>
      <c r="M878">
        <f>IF(fact_daily_prices[[#This Row],[company_id]] =$B877,$F877)</f>
        <v>596.65</v>
      </c>
      <c r="N878" s="3">
        <f>IFERROR(IF(fact_daily_prices[[#This Row],[Prev_close]]="","",((fact_daily_prices[[#This Row],[close]]-fact_daily_prices[[#This Row],[Prev_close]] )/ fact_daily_prices[[#This Row],[Prev_close]])),0)</f>
        <v>1.0475152937232885E-2</v>
      </c>
      <c r="O878" s="1">
        <f>EOMONTH(fact_daily_prices[[#This Row],[date]],0)</f>
        <v>45808</v>
      </c>
      <c r="P878"/>
    </row>
    <row r="879" spans="1:16" x14ac:dyDescent="0.3">
      <c r="A879" s="1">
        <v>45803</v>
      </c>
      <c r="B879" t="s">
        <v>22</v>
      </c>
      <c r="C879">
        <v>608.66</v>
      </c>
      <c r="D879">
        <v>614.41</v>
      </c>
      <c r="E879">
        <v>602.9</v>
      </c>
      <c r="F879">
        <v>607.21</v>
      </c>
      <c r="G879">
        <v>12413</v>
      </c>
      <c r="H879">
        <v>146</v>
      </c>
      <c r="I879">
        <v>1</v>
      </c>
      <c r="J879">
        <v>607.21</v>
      </c>
      <c r="K879">
        <v>25383.449612403099</v>
      </c>
      <c r="L879" t="b">
        <v>0</v>
      </c>
      <c r="M879">
        <f>IF(fact_daily_prices[[#This Row],[company_id]] =$B878,$F878)</f>
        <v>602.9</v>
      </c>
      <c r="N879" s="3">
        <f>IFERROR(IF(fact_daily_prices[[#This Row],[Prev_close]]="","",((fact_daily_prices[[#This Row],[close]]-fact_daily_prices[[#This Row],[Prev_close]] )/ fact_daily_prices[[#This Row],[Prev_close]])),0)</f>
        <v>7.1487808923537226E-3</v>
      </c>
      <c r="O879" s="1">
        <f>EOMONTH(fact_daily_prices[[#This Row],[date]],0)</f>
        <v>45808</v>
      </c>
      <c r="P879"/>
    </row>
    <row r="880" spans="1:16" x14ac:dyDescent="0.3">
      <c r="A880" s="1">
        <v>45804</v>
      </c>
      <c r="B880" t="s">
        <v>22</v>
      </c>
      <c r="C880">
        <v>621.78</v>
      </c>
      <c r="D880">
        <v>626.53</v>
      </c>
      <c r="E880">
        <v>617.03</v>
      </c>
      <c r="F880">
        <v>617.85</v>
      </c>
      <c r="G880">
        <v>24513</v>
      </c>
      <c r="H880">
        <v>147</v>
      </c>
      <c r="I880">
        <v>1</v>
      </c>
      <c r="J880">
        <v>617.85</v>
      </c>
      <c r="K880">
        <v>25383.449612403099</v>
      </c>
      <c r="L880" t="b">
        <v>0</v>
      </c>
      <c r="M880">
        <f>IF(fact_daily_prices[[#This Row],[company_id]] =$B879,$F879)</f>
        <v>607.21</v>
      </c>
      <c r="N880" s="3">
        <f>IFERROR(IF(fact_daily_prices[[#This Row],[Prev_close]]="","",((fact_daily_prices[[#This Row],[close]]-fact_daily_prices[[#This Row],[Prev_close]] )/ fact_daily_prices[[#This Row],[Prev_close]])),0)</f>
        <v>1.752276807035455E-2</v>
      </c>
      <c r="O880" s="1">
        <f>EOMONTH(fact_daily_prices[[#This Row],[date]],0)</f>
        <v>45808</v>
      </c>
      <c r="P880"/>
    </row>
    <row r="881" spans="1:16" x14ac:dyDescent="0.3">
      <c r="A881" s="1">
        <v>45805</v>
      </c>
      <c r="B881" t="s">
        <v>22</v>
      </c>
      <c r="C881">
        <v>612.91999999999996</v>
      </c>
      <c r="D881">
        <v>617.17999999999995</v>
      </c>
      <c r="E881">
        <v>608.66</v>
      </c>
      <c r="F881">
        <v>616.14</v>
      </c>
      <c r="G881">
        <v>30299</v>
      </c>
      <c r="H881">
        <v>148</v>
      </c>
      <c r="I881">
        <v>1</v>
      </c>
      <c r="J881">
        <v>616.14</v>
      </c>
      <c r="K881">
        <v>25383.449612403099</v>
      </c>
      <c r="L881" t="b">
        <v>0</v>
      </c>
      <c r="M881">
        <f>IF(fact_daily_prices[[#This Row],[company_id]] =$B880,$F880)</f>
        <v>617.85</v>
      </c>
      <c r="N881" s="3">
        <f>IFERROR(IF(fact_daily_prices[[#This Row],[Prev_close]]="","",((fact_daily_prices[[#This Row],[close]]-fact_daily_prices[[#This Row],[Prev_close]] )/ fact_daily_prices[[#This Row],[Prev_close]])),0)</f>
        <v>-2.7676620538966356E-3</v>
      </c>
      <c r="O881" s="1">
        <f>EOMONTH(fact_daily_prices[[#This Row],[date]],0)</f>
        <v>45808</v>
      </c>
      <c r="P881"/>
    </row>
    <row r="882" spans="1:16" x14ac:dyDescent="0.3">
      <c r="A882" s="1">
        <v>45806</v>
      </c>
      <c r="B882" t="s">
        <v>22</v>
      </c>
      <c r="C882">
        <v>628.16999999999996</v>
      </c>
      <c r="D882">
        <v>634.08000000000004</v>
      </c>
      <c r="E882">
        <v>622.26</v>
      </c>
      <c r="F882">
        <v>630.97</v>
      </c>
      <c r="G882">
        <v>23250</v>
      </c>
      <c r="H882">
        <v>149</v>
      </c>
      <c r="I882">
        <v>1</v>
      </c>
      <c r="J882">
        <v>630.97</v>
      </c>
      <c r="K882">
        <v>25383.449612403099</v>
      </c>
      <c r="L882" t="b">
        <v>0</v>
      </c>
      <c r="M882">
        <f>IF(fact_daily_prices[[#This Row],[company_id]] =$B881,$F881)</f>
        <v>616.14</v>
      </c>
      <c r="N882" s="3">
        <f>IFERROR(IF(fact_daily_prices[[#This Row],[Prev_close]]="","",((fact_daily_prices[[#This Row],[close]]-fact_daily_prices[[#This Row],[Prev_close]] )/ fact_daily_prices[[#This Row],[Prev_close]])),0)</f>
        <v>2.4069205050800211E-2</v>
      </c>
      <c r="O882" s="1">
        <f>EOMONTH(fact_daily_prices[[#This Row],[date]],0)</f>
        <v>45808</v>
      </c>
      <c r="P882"/>
    </row>
    <row r="883" spans="1:16" x14ac:dyDescent="0.3">
      <c r="A883" s="1">
        <v>45807</v>
      </c>
      <c r="B883" t="s">
        <v>22</v>
      </c>
      <c r="C883">
        <v>611.52</v>
      </c>
      <c r="D883">
        <v>618.13</v>
      </c>
      <c r="E883">
        <v>604.91</v>
      </c>
      <c r="F883">
        <v>615.53</v>
      </c>
      <c r="G883">
        <v>2262</v>
      </c>
      <c r="H883">
        <v>150</v>
      </c>
      <c r="I883">
        <v>1</v>
      </c>
      <c r="J883">
        <v>615.53</v>
      </c>
      <c r="K883">
        <v>25383.449612403099</v>
      </c>
      <c r="L883" t="b">
        <v>1</v>
      </c>
      <c r="M883">
        <f>IF(fact_daily_prices[[#This Row],[company_id]] =$B882,$F882)</f>
        <v>630.97</v>
      </c>
      <c r="N883" s="3">
        <f>IFERROR(IF(fact_daily_prices[[#This Row],[Prev_close]]="","",((fact_daily_prices[[#This Row],[close]]-fact_daily_prices[[#This Row],[Prev_close]] )/ fact_daily_prices[[#This Row],[Prev_close]])),0)</f>
        <v>-2.4470260075756461E-2</v>
      </c>
      <c r="O883" s="1">
        <f>EOMONTH(fact_daily_prices[[#This Row],[date]],0)</f>
        <v>45808</v>
      </c>
      <c r="P883"/>
    </row>
    <row r="884" spans="1:16" x14ac:dyDescent="0.3">
      <c r="A884" s="1">
        <v>45810</v>
      </c>
      <c r="B884" t="s">
        <v>22</v>
      </c>
      <c r="C884">
        <v>624.28</v>
      </c>
      <c r="D884">
        <v>630.87</v>
      </c>
      <c r="E884">
        <v>617.69000000000005</v>
      </c>
      <c r="F884">
        <v>622.37</v>
      </c>
      <c r="G884">
        <v>41150</v>
      </c>
      <c r="H884">
        <v>153</v>
      </c>
      <c r="I884">
        <v>1</v>
      </c>
      <c r="J884">
        <v>622.37</v>
      </c>
      <c r="K884">
        <v>25383.449612403099</v>
      </c>
      <c r="L884" t="b">
        <v>0</v>
      </c>
      <c r="M884">
        <f>IF(fact_daily_prices[[#This Row],[company_id]] =$B883,$F883)</f>
        <v>615.53</v>
      </c>
      <c r="N884" s="3">
        <f>IFERROR(IF(fact_daily_prices[[#This Row],[Prev_close]]="","",((fact_daily_prices[[#This Row],[close]]-fact_daily_prices[[#This Row],[Prev_close]] )/ fact_daily_prices[[#This Row],[Prev_close]])),0)</f>
        <v>1.1112374701476828E-2</v>
      </c>
      <c r="O884" s="1">
        <f>EOMONTH(fact_daily_prices[[#This Row],[date]],0)</f>
        <v>45838</v>
      </c>
      <c r="P884"/>
    </row>
    <row r="885" spans="1:16" x14ac:dyDescent="0.3">
      <c r="A885" s="1">
        <v>45811</v>
      </c>
      <c r="B885" t="s">
        <v>22</v>
      </c>
      <c r="C885">
        <v>612.58000000000004</v>
      </c>
      <c r="D885">
        <v>619.28</v>
      </c>
      <c r="E885">
        <v>605.87</v>
      </c>
      <c r="F885">
        <v>615.75</v>
      </c>
      <c r="G885">
        <v>29850</v>
      </c>
      <c r="H885">
        <v>154</v>
      </c>
      <c r="I885">
        <v>1</v>
      </c>
      <c r="J885">
        <v>615.75</v>
      </c>
      <c r="K885">
        <v>25383.449612403099</v>
      </c>
      <c r="L885" t="b">
        <v>0</v>
      </c>
      <c r="M885">
        <f>IF(fact_daily_prices[[#This Row],[company_id]] =$B884,$F884)</f>
        <v>622.37</v>
      </c>
      <c r="N885" s="3">
        <f>IFERROR(IF(fact_daily_prices[[#This Row],[Prev_close]]="","",((fact_daily_prices[[#This Row],[close]]-fact_daily_prices[[#This Row],[Prev_close]] )/ fact_daily_prices[[#This Row],[Prev_close]])),0)</f>
        <v>-1.0636759483908293E-2</v>
      </c>
      <c r="O885" s="1">
        <f>EOMONTH(fact_daily_prices[[#This Row],[date]],0)</f>
        <v>45838</v>
      </c>
      <c r="P885"/>
    </row>
    <row r="886" spans="1:16" x14ac:dyDescent="0.3">
      <c r="A886" s="1">
        <v>45812</v>
      </c>
      <c r="B886" t="s">
        <v>22</v>
      </c>
      <c r="C886">
        <v>606.78</v>
      </c>
      <c r="D886">
        <v>612.46</v>
      </c>
      <c r="E886">
        <v>601.1</v>
      </c>
      <c r="F886">
        <v>612.09</v>
      </c>
      <c r="G886">
        <v>47830</v>
      </c>
      <c r="H886">
        <v>155</v>
      </c>
      <c r="I886">
        <v>1</v>
      </c>
      <c r="J886">
        <v>612.09</v>
      </c>
      <c r="K886">
        <v>25383.449612403099</v>
      </c>
      <c r="L886" t="b">
        <v>0</v>
      </c>
      <c r="M886">
        <f>IF(fact_daily_prices[[#This Row],[company_id]] =$B885,$F885)</f>
        <v>615.75</v>
      </c>
      <c r="N886" s="3">
        <f>IFERROR(IF(fact_daily_prices[[#This Row],[Prev_close]]="","",((fact_daily_prices[[#This Row],[close]]-fact_daily_prices[[#This Row],[Prev_close]] )/ fact_daily_prices[[#This Row],[Prev_close]])),0)</f>
        <v>-5.9439707673568298E-3</v>
      </c>
      <c r="O886" s="1">
        <f>EOMONTH(fact_daily_prices[[#This Row],[date]],0)</f>
        <v>45838</v>
      </c>
      <c r="P886"/>
    </row>
    <row r="887" spans="1:16" x14ac:dyDescent="0.3">
      <c r="A887" s="1">
        <v>45813</v>
      </c>
      <c r="B887" t="s">
        <v>22</v>
      </c>
      <c r="C887">
        <v>616.54</v>
      </c>
      <c r="D887">
        <v>624.08000000000004</v>
      </c>
      <c r="E887">
        <v>609.01</v>
      </c>
      <c r="F887">
        <v>616.64</v>
      </c>
      <c r="G887">
        <v>34998</v>
      </c>
      <c r="H887">
        <v>156</v>
      </c>
      <c r="I887">
        <v>1</v>
      </c>
      <c r="J887">
        <v>616.64</v>
      </c>
      <c r="K887">
        <v>25383.449612403099</v>
      </c>
      <c r="L887" t="b">
        <v>0</v>
      </c>
      <c r="M887">
        <f>IF(fact_daily_prices[[#This Row],[company_id]] =$B886,$F886)</f>
        <v>612.09</v>
      </c>
      <c r="N887" s="3">
        <f>IFERROR(IF(fact_daily_prices[[#This Row],[Prev_close]]="","",((fact_daily_prices[[#This Row],[close]]-fact_daily_prices[[#This Row],[Prev_close]] )/ fact_daily_prices[[#This Row],[Prev_close]])),0)</f>
        <v>7.4335473541471912E-3</v>
      </c>
      <c r="O887" s="1">
        <f>EOMONTH(fact_daily_prices[[#This Row],[date]],0)</f>
        <v>45838</v>
      </c>
      <c r="P887"/>
    </row>
    <row r="888" spans="1:16" x14ac:dyDescent="0.3">
      <c r="A888" s="1">
        <v>45814</v>
      </c>
      <c r="B888" t="s">
        <v>22</v>
      </c>
      <c r="C888">
        <v>626.04</v>
      </c>
      <c r="D888">
        <v>631.69000000000005</v>
      </c>
      <c r="E888">
        <v>620.39</v>
      </c>
      <c r="F888">
        <v>621.16999999999996</v>
      </c>
      <c r="G888">
        <v>15715</v>
      </c>
      <c r="H888">
        <v>157</v>
      </c>
      <c r="I888">
        <v>1</v>
      </c>
      <c r="J888">
        <v>621.16999999999996</v>
      </c>
      <c r="K888">
        <v>25383.449612403099</v>
      </c>
      <c r="L888" t="b">
        <v>0</v>
      </c>
      <c r="M888">
        <f>IF(fact_daily_prices[[#This Row],[company_id]] =$B887,$F887)</f>
        <v>616.64</v>
      </c>
      <c r="N888" s="3">
        <f>IFERROR(IF(fact_daily_prices[[#This Row],[Prev_close]]="","",((fact_daily_prices[[#This Row],[close]]-fact_daily_prices[[#This Row],[Prev_close]] )/ fact_daily_prices[[#This Row],[Prev_close]])),0)</f>
        <v>7.3462636222106463E-3</v>
      </c>
      <c r="O888" s="1">
        <f>EOMONTH(fact_daily_prices[[#This Row],[date]],0)</f>
        <v>45838</v>
      </c>
      <c r="P888"/>
    </row>
    <row r="889" spans="1:16" x14ac:dyDescent="0.3">
      <c r="A889" s="1">
        <v>45817</v>
      </c>
      <c r="B889" t="s">
        <v>22</v>
      </c>
      <c r="C889">
        <v>620.39</v>
      </c>
      <c r="D889">
        <v>626.91999999999996</v>
      </c>
      <c r="E889">
        <v>613.87</v>
      </c>
      <c r="F889">
        <v>626.08000000000004</v>
      </c>
      <c r="G889">
        <v>14232</v>
      </c>
      <c r="H889">
        <v>160</v>
      </c>
      <c r="I889">
        <v>1</v>
      </c>
      <c r="J889">
        <v>626.08000000000004</v>
      </c>
      <c r="K889">
        <v>25383.449612403099</v>
      </c>
      <c r="L889" t="b">
        <v>0</v>
      </c>
      <c r="M889">
        <f>IF(fact_daily_prices[[#This Row],[company_id]] =$B888,$F888)</f>
        <v>621.16999999999996</v>
      </c>
      <c r="N889" s="3">
        <f>IFERROR(IF(fact_daily_prices[[#This Row],[Prev_close]]="","",((fact_daily_prices[[#This Row],[close]]-fact_daily_prices[[#This Row],[Prev_close]] )/ fact_daily_prices[[#This Row],[Prev_close]])),0)</f>
        <v>7.9044383985061775E-3</v>
      </c>
      <c r="O889" s="1">
        <f>EOMONTH(fact_daily_prices[[#This Row],[date]],0)</f>
        <v>45838</v>
      </c>
      <c r="P889"/>
    </row>
    <row r="890" spans="1:16" x14ac:dyDescent="0.3">
      <c r="A890" s="1">
        <v>45818</v>
      </c>
      <c r="B890" t="s">
        <v>22</v>
      </c>
      <c r="C890">
        <v>614.02</v>
      </c>
      <c r="D890">
        <v>623.63</v>
      </c>
      <c r="E890">
        <v>604.41</v>
      </c>
      <c r="F890">
        <v>615.39</v>
      </c>
      <c r="G890">
        <v>26500</v>
      </c>
      <c r="H890">
        <v>161</v>
      </c>
      <c r="I890">
        <v>1</v>
      </c>
      <c r="J890">
        <v>615.39</v>
      </c>
      <c r="K890">
        <v>25383.449612403099</v>
      </c>
      <c r="L890" t="b">
        <v>0</v>
      </c>
      <c r="M890">
        <f>IF(fact_daily_prices[[#This Row],[company_id]] =$B889,$F889)</f>
        <v>626.08000000000004</v>
      </c>
      <c r="N890" s="3">
        <f>IFERROR(IF(fact_daily_prices[[#This Row],[Prev_close]]="","",((fact_daily_prices[[#This Row],[close]]-fact_daily_prices[[#This Row],[Prev_close]] )/ fact_daily_prices[[#This Row],[Prev_close]])),0)</f>
        <v>-1.7074495272169778E-2</v>
      </c>
      <c r="O890" s="1">
        <f>EOMONTH(fact_daily_prices[[#This Row],[date]],0)</f>
        <v>45838</v>
      </c>
      <c r="P890"/>
    </row>
    <row r="891" spans="1:16" x14ac:dyDescent="0.3">
      <c r="A891" s="1">
        <v>45819</v>
      </c>
      <c r="B891" t="s">
        <v>22</v>
      </c>
      <c r="C891">
        <v>624.99</v>
      </c>
      <c r="D891">
        <v>627.94000000000005</v>
      </c>
      <c r="E891">
        <v>622.04</v>
      </c>
      <c r="F891">
        <v>626.88</v>
      </c>
      <c r="G891">
        <v>23449</v>
      </c>
      <c r="H891">
        <v>162</v>
      </c>
      <c r="I891">
        <v>1</v>
      </c>
      <c r="J891">
        <v>626.88</v>
      </c>
      <c r="K891">
        <v>25383.449612403099</v>
      </c>
      <c r="L891" t="b">
        <v>0</v>
      </c>
      <c r="M891">
        <f>IF(fact_daily_prices[[#This Row],[company_id]] =$B890,$F890)</f>
        <v>615.39</v>
      </c>
      <c r="N891" s="3">
        <f>IFERROR(IF(fact_daily_prices[[#This Row],[Prev_close]]="","",((fact_daily_prices[[#This Row],[close]]-fact_daily_prices[[#This Row],[Prev_close]] )/ fact_daily_prices[[#This Row],[Prev_close]])),0)</f>
        <v>1.8671086627992019E-2</v>
      </c>
      <c r="O891" s="1">
        <f>EOMONTH(fact_daily_prices[[#This Row],[date]],0)</f>
        <v>45838</v>
      </c>
      <c r="P891"/>
    </row>
    <row r="892" spans="1:16" x14ac:dyDescent="0.3">
      <c r="A892" s="1">
        <v>45820</v>
      </c>
      <c r="B892" t="s">
        <v>22</v>
      </c>
      <c r="C892">
        <v>621.49</v>
      </c>
      <c r="D892">
        <v>625.11</v>
      </c>
      <c r="E892">
        <v>617.87</v>
      </c>
      <c r="F892">
        <v>619.95000000000005</v>
      </c>
      <c r="G892">
        <v>26338</v>
      </c>
      <c r="H892">
        <v>163</v>
      </c>
      <c r="I892">
        <v>1</v>
      </c>
      <c r="J892">
        <v>619.95000000000005</v>
      </c>
      <c r="K892">
        <v>25383.449612403099</v>
      </c>
      <c r="L892" t="b">
        <v>0</v>
      </c>
      <c r="M892">
        <f>IF(fact_daily_prices[[#This Row],[company_id]] =$B891,$F891)</f>
        <v>626.88</v>
      </c>
      <c r="N892" s="3">
        <f>IFERROR(IF(fact_daily_prices[[#This Row],[Prev_close]]="","",((fact_daily_prices[[#This Row],[close]]-fact_daily_prices[[#This Row],[Prev_close]] )/ fact_daily_prices[[#This Row],[Prev_close]])),0)</f>
        <v>-1.1054747320061176E-2</v>
      </c>
      <c r="O892" s="1">
        <f>EOMONTH(fact_daily_prices[[#This Row],[date]],0)</f>
        <v>45838</v>
      </c>
      <c r="P892"/>
    </row>
    <row r="893" spans="1:16" x14ac:dyDescent="0.3">
      <c r="A893" s="1">
        <v>45821</v>
      </c>
      <c r="B893" t="s">
        <v>22</v>
      </c>
      <c r="C893">
        <v>615.36</v>
      </c>
      <c r="D893">
        <v>619.89</v>
      </c>
      <c r="E893">
        <v>610.83000000000004</v>
      </c>
      <c r="F893">
        <v>614.13</v>
      </c>
      <c r="G893">
        <v>46961</v>
      </c>
      <c r="H893">
        <v>164</v>
      </c>
      <c r="I893">
        <v>1</v>
      </c>
      <c r="J893">
        <v>614.13</v>
      </c>
      <c r="K893">
        <v>25383.449612403099</v>
      </c>
      <c r="L893" t="b">
        <v>0</v>
      </c>
      <c r="M893">
        <f>IF(fact_daily_prices[[#This Row],[company_id]] =$B892,$F892)</f>
        <v>619.95000000000005</v>
      </c>
      <c r="N893" s="3">
        <f>IFERROR(IF(fact_daily_prices[[#This Row],[Prev_close]]="","",((fact_daily_prices[[#This Row],[close]]-fact_daily_prices[[#This Row],[Prev_close]] )/ fact_daily_prices[[#This Row],[Prev_close]])),0)</f>
        <v>-9.387853859182272E-3</v>
      </c>
      <c r="O893" s="1">
        <f>EOMONTH(fact_daily_prices[[#This Row],[date]],0)</f>
        <v>45838</v>
      </c>
      <c r="P893"/>
    </row>
    <row r="894" spans="1:16" x14ac:dyDescent="0.3">
      <c r="A894" s="1">
        <v>45824</v>
      </c>
      <c r="B894" t="s">
        <v>22</v>
      </c>
      <c r="C894">
        <v>616.98</v>
      </c>
      <c r="D894">
        <v>620.16</v>
      </c>
      <c r="E894">
        <v>613.79999999999995</v>
      </c>
      <c r="F894">
        <v>619.23</v>
      </c>
      <c r="G894">
        <v>20539</v>
      </c>
      <c r="H894">
        <v>167</v>
      </c>
      <c r="I894">
        <v>1</v>
      </c>
      <c r="J894">
        <v>619.23</v>
      </c>
      <c r="K894">
        <v>25383.449612403099</v>
      </c>
      <c r="L894" t="b">
        <v>0</v>
      </c>
      <c r="M894">
        <f>IF(fact_daily_prices[[#This Row],[company_id]] =$B893,$F893)</f>
        <v>614.13</v>
      </c>
      <c r="N894" s="3">
        <f>IFERROR(IF(fact_daily_prices[[#This Row],[Prev_close]]="","",((fact_daily_prices[[#This Row],[close]]-fact_daily_prices[[#This Row],[Prev_close]] )/ fact_daily_prices[[#This Row],[Prev_close]])),0)</f>
        <v>8.3044306580040434E-3</v>
      </c>
      <c r="O894" s="1">
        <f>EOMONTH(fact_daily_prices[[#This Row],[date]],0)</f>
        <v>45838</v>
      </c>
      <c r="P894"/>
    </row>
    <row r="895" spans="1:16" x14ac:dyDescent="0.3">
      <c r="A895" s="1">
        <v>45825</v>
      </c>
      <c r="B895" t="s">
        <v>22</v>
      </c>
      <c r="C895">
        <v>618.47</v>
      </c>
      <c r="D895">
        <v>629.16</v>
      </c>
      <c r="E895">
        <v>607.78</v>
      </c>
      <c r="F895">
        <v>617.15</v>
      </c>
      <c r="G895">
        <v>15119</v>
      </c>
      <c r="H895">
        <v>168</v>
      </c>
      <c r="I895">
        <v>1</v>
      </c>
      <c r="J895">
        <v>617.15</v>
      </c>
      <c r="K895">
        <v>25383.449612403099</v>
      </c>
      <c r="L895" t="b">
        <v>0</v>
      </c>
      <c r="M895">
        <f>IF(fact_daily_prices[[#This Row],[company_id]] =$B894,$F894)</f>
        <v>619.23</v>
      </c>
      <c r="N895" s="3">
        <f>IFERROR(IF(fact_daily_prices[[#This Row],[Prev_close]]="","",((fact_daily_prices[[#This Row],[close]]-fact_daily_prices[[#This Row],[Prev_close]] )/ fact_daily_prices[[#This Row],[Prev_close]])),0)</f>
        <v>-3.3590103838638968E-3</v>
      </c>
      <c r="O895" s="1">
        <f>EOMONTH(fact_daily_prices[[#This Row],[date]],0)</f>
        <v>45838</v>
      </c>
      <c r="P895"/>
    </row>
    <row r="896" spans="1:16" x14ac:dyDescent="0.3">
      <c r="A896" s="1">
        <v>45826</v>
      </c>
      <c r="B896" t="s">
        <v>22</v>
      </c>
      <c r="C896">
        <v>620.35</v>
      </c>
      <c r="D896">
        <v>621.12</v>
      </c>
      <c r="E896">
        <v>619.59</v>
      </c>
      <c r="F896">
        <v>619.70000000000005</v>
      </c>
      <c r="G896">
        <v>35710</v>
      </c>
      <c r="H896">
        <v>169</v>
      </c>
      <c r="I896">
        <v>1</v>
      </c>
      <c r="J896">
        <v>619.70000000000005</v>
      </c>
      <c r="K896">
        <v>25383.449612403099</v>
      </c>
      <c r="L896" t="b">
        <v>0</v>
      </c>
      <c r="M896">
        <f>IF(fact_daily_prices[[#This Row],[company_id]] =$B895,$F895)</f>
        <v>617.15</v>
      </c>
      <c r="N896" s="3">
        <f>IFERROR(IF(fact_daily_prices[[#This Row],[Prev_close]]="","",((fact_daily_prices[[#This Row],[close]]-fact_daily_prices[[#This Row],[Prev_close]] )/ fact_daily_prices[[#This Row],[Prev_close]])),0)</f>
        <v>4.1318966215669909E-3</v>
      </c>
      <c r="O896" s="1">
        <f>EOMONTH(fact_daily_prices[[#This Row],[date]],0)</f>
        <v>45838</v>
      </c>
      <c r="P896"/>
    </row>
    <row r="897" spans="1:16" x14ac:dyDescent="0.3">
      <c r="A897" s="1">
        <v>45827</v>
      </c>
      <c r="B897" t="s">
        <v>22</v>
      </c>
      <c r="C897">
        <v>606.08000000000004</v>
      </c>
      <c r="D897">
        <v>612.86</v>
      </c>
      <c r="E897">
        <v>599.29</v>
      </c>
      <c r="F897">
        <v>603.23</v>
      </c>
      <c r="G897">
        <v>26479</v>
      </c>
      <c r="H897">
        <v>170</v>
      </c>
      <c r="I897">
        <v>1</v>
      </c>
      <c r="J897">
        <v>603.23</v>
      </c>
      <c r="K897">
        <v>25383.449612403099</v>
      </c>
      <c r="L897" t="b">
        <v>0</v>
      </c>
      <c r="M897">
        <f>IF(fact_daily_prices[[#This Row],[company_id]] =$B896,$F896)</f>
        <v>619.70000000000005</v>
      </c>
      <c r="N897" s="3">
        <f>IFERROR(IF(fact_daily_prices[[#This Row],[Prev_close]]="","",((fact_daily_prices[[#This Row],[close]]-fact_daily_prices[[#This Row],[Prev_close]] )/ fact_daily_prices[[#This Row],[Prev_close]])),0)</f>
        <v>-2.6577376149749921E-2</v>
      </c>
      <c r="O897" s="1">
        <f>EOMONTH(fact_daily_prices[[#This Row],[date]],0)</f>
        <v>45838</v>
      </c>
      <c r="P897"/>
    </row>
    <row r="898" spans="1:16" x14ac:dyDescent="0.3">
      <c r="A898" s="1">
        <v>45828</v>
      </c>
      <c r="B898" t="s">
        <v>22</v>
      </c>
      <c r="C898">
        <v>606.75</v>
      </c>
      <c r="D898">
        <v>608.20000000000005</v>
      </c>
      <c r="E898">
        <v>605.29</v>
      </c>
      <c r="F898">
        <v>605.54</v>
      </c>
      <c r="G898">
        <v>18033</v>
      </c>
      <c r="H898">
        <v>171</v>
      </c>
      <c r="I898">
        <v>1</v>
      </c>
      <c r="J898">
        <v>605.54</v>
      </c>
      <c r="K898">
        <v>25383.449612403099</v>
      </c>
      <c r="L898" t="b">
        <v>0</v>
      </c>
      <c r="M898">
        <f>IF(fact_daily_prices[[#This Row],[company_id]] =$B897,$F897)</f>
        <v>603.23</v>
      </c>
      <c r="N898" s="3">
        <f>IFERROR(IF(fact_daily_prices[[#This Row],[Prev_close]]="","",((fact_daily_prices[[#This Row],[close]]-fact_daily_prices[[#This Row],[Prev_close]] )/ fact_daily_prices[[#This Row],[Prev_close]])),0)</f>
        <v>3.8293851433117473E-3</v>
      </c>
      <c r="O898" s="1">
        <f>EOMONTH(fact_daily_prices[[#This Row],[date]],0)</f>
        <v>45838</v>
      </c>
      <c r="P898"/>
    </row>
    <row r="899" spans="1:16" x14ac:dyDescent="0.3">
      <c r="A899" s="1">
        <v>45831</v>
      </c>
      <c r="B899" t="s">
        <v>22</v>
      </c>
      <c r="C899">
        <v>606.75</v>
      </c>
      <c r="D899">
        <v>610.46</v>
      </c>
      <c r="E899">
        <v>603.03</v>
      </c>
      <c r="F899">
        <v>607.35</v>
      </c>
      <c r="G899">
        <v>18420</v>
      </c>
      <c r="H899">
        <v>174</v>
      </c>
      <c r="I899">
        <v>1</v>
      </c>
      <c r="J899">
        <v>607.35</v>
      </c>
      <c r="K899">
        <v>25383.449612403099</v>
      </c>
      <c r="L899" t="b">
        <v>0</v>
      </c>
      <c r="M899">
        <f>IF(fact_daily_prices[[#This Row],[company_id]] =$B898,$F898)</f>
        <v>605.54</v>
      </c>
      <c r="N899" s="3">
        <f>IFERROR(IF(fact_daily_prices[[#This Row],[Prev_close]]="","",((fact_daily_prices[[#This Row],[close]]-fact_daily_prices[[#This Row],[Prev_close]] )/ fact_daily_prices[[#This Row],[Prev_close]])),0)</f>
        <v>2.9890676090762944E-3</v>
      </c>
      <c r="O899" s="1">
        <f>EOMONTH(fact_daily_prices[[#This Row],[date]],0)</f>
        <v>45838</v>
      </c>
      <c r="P899"/>
    </row>
    <row r="900" spans="1:16" x14ac:dyDescent="0.3">
      <c r="A900" s="1">
        <v>45832</v>
      </c>
      <c r="B900" t="s">
        <v>22</v>
      </c>
      <c r="C900">
        <v>602.71</v>
      </c>
      <c r="D900">
        <v>604.36</v>
      </c>
      <c r="E900">
        <v>601.05999999999995</v>
      </c>
      <c r="F900">
        <v>603.6</v>
      </c>
      <c r="G900">
        <v>12349</v>
      </c>
      <c r="H900">
        <v>175</v>
      </c>
      <c r="I900">
        <v>1</v>
      </c>
      <c r="J900">
        <v>603.6</v>
      </c>
      <c r="K900">
        <v>25383.449612403099</v>
      </c>
      <c r="L900" t="b">
        <v>0</v>
      </c>
      <c r="M900">
        <f>IF(fact_daily_prices[[#This Row],[company_id]] =$B899,$F899)</f>
        <v>607.35</v>
      </c>
      <c r="N900" s="3">
        <f>IFERROR(IF(fact_daily_prices[[#This Row],[Prev_close]]="","",((fact_daily_prices[[#This Row],[close]]-fact_daily_prices[[#This Row],[Prev_close]] )/ fact_daily_prices[[#This Row],[Prev_close]])),0)</f>
        <v>-6.1743640405038276E-3</v>
      </c>
      <c r="O900" s="1">
        <f>EOMONTH(fact_daily_prices[[#This Row],[date]],0)</f>
        <v>45838</v>
      </c>
      <c r="P900"/>
    </row>
    <row r="901" spans="1:16" x14ac:dyDescent="0.3">
      <c r="A901" s="1">
        <v>45833</v>
      </c>
      <c r="B901" t="s">
        <v>22</v>
      </c>
      <c r="C901">
        <v>588.89</v>
      </c>
      <c r="D901">
        <v>598.74</v>
      </c>
      <c r="E901">
        <v>579.04</v>
      </c>
      <c r="F901">
        <v>588.16999999999996</v>
      </c>
      <c r="G901">
        <v>13453</v>
      </c>
      <c r="H901">
        <v>176</v>
      </c>
      <c r="I901">
        <v>1</v>
      </c>
      <c r="J901">
        <v>588.16999999999996</v>
      </c>
      <c r="K901">
        <v>25383.449612403099</v>
      </c>
      <c r="L901" t="b">
        <v>0</v>
      </c>
      <c r="M901">
        <f>IF(fact_daily_prices[[#This Row],[company_id]] =$B900,$F900)</f>
        <v>603.6</v>
      </c>
      <c r="N901" s="3">
        <f>IFERROR(IF(fact_daily_prices[[#This Row],[Prev_close]]="","",((fact_daily_prices[[#This Row],[close]]-fact_daily_prices[[#This Row],[Prev_close]] )/ fact_daily_prices[[#This Row],[Prev_close]])),0)</f>
        <v>-2.556328694499679E-2</v>
      </c>
      <c r="O901" s="1">
        <f>EOMONTH(fact_daily_prices[[#This Row],[date]],0)</f>
        <v>45838</v>
      </c>
      <c r="P901"/>
    </row>
    <row r="902" spans="1:16" x14ac:dyDescent="0.3">
      <c r="A902" s="1">
        <v>45834</v>
      </c>
      <c r="B902" t="s">
        <v>22</v>
      </c>
      <c r="C902">
        <v>590.9</v>
      </c>
      <c r="D902">
        <v>596.89</v>
      </c>
      <c r="E902">
        <v>584.91999999999996</v>
      </c>
      <c r="F902">
        <v>586.74</v>
      </c>
      <c r="G902">
        <v>16830</v>
      </c>
      <c r="H902">
        <v>177</v>
      </c>
      <c r="I902">
        <v>1</v>
      </c>
      <c r="J902">
        <v>586.74</v>
      </c>
      <c r="K902">
        <v>25383.449612403099</v>
      </c>
      <c r="L902" t="b">
        <v>0</v>
      </c>
      <c r="M902">
        <f>IF(fact_daily_prices[[#This Row],[company_id]] =$B901,$F901)</f>
        <v>588.16999999999996</v>
      </c>
      <c r="N902" s="3">
        <f>IFERROR(IF(fact_daily_prices[[#This Row],[Prev_close]]="","",((fact_daily_prices[[#This Row],[close]]-fact_daily_prices[[#This Row],[Prev_close]] )/ fact_daily_prices[[#This Row],[Prev_close]])),0)</f>
        <v>-2.4312698709555913E-3</v>
      </c>
      <c r="O902" s="1">
        <f>EOMONTH(fact_daily_prices[[#This Row],[date]],0)</f>
        <v>45838</v>
      </c>
      <c r="P902"/>
    </row>
    <row r="903" spans="1:16" x14ac:dyDescent="0.3">
      <c r="A903" s="1">
        <v>45835</v>
      </c>
      <c r="B903" t="s">
        <v>22</v>
      </c>
      <c r="C903">
        <v>582.32000000000005</v>
      </c>
      <c r="D903">
        <v>587.76</v>
      </c>
      <c r="E903">
        <v>576.87</v>
      </c>
      <c r="F903">
        <v>586.6</v>
      </c>
      <c r="G903">
        <v>46066</v>
      </c>
      <c r="H903">
        <v>178</v>
      </c>
      <c r="I903">
        <v>1</v>
      </c>
      <c r="J903">
        <v>586.6</v>
      </c>
      <c r="K903">
        <v>25383.449612403099</v>
      </c>
      <c r="L903" t="b">
        <v>0</v>
      </c>
      <c r="M903">
        <f>IF(fact_daily_prices[[#This Row],[company_id]] =$B902,$F902)</f>
        <v>586.74</v>
      </c>
      <c r="N903" s="3">
        <f>IFERROR(IF(fact_daily_prices[[#This Row],[Prev_close]]="","",((fact_daily_prices[[#This Row],[close]]-fact_daily_prices[[#This Row],[Prev_close]] )/ fact_daily_prices[[#This Row],[Prev_close]])),0)</f>
        <v>-2.3860653781911299E-4</v>
      </c>
      <c r="O903" s="1">
        <f>EOMONTH(fact_daily_prices[[#This Row],[date]],0)</f>
        <v>45838</v>
      </c>
      <c r="P903"/>
    </row>
    <row r="904" spans="1:16" x14ac:dyDescent="0.3">
      <c r="A904" s="1">
        <v>45838</v>
      </c>
      <c r="B904" t="s">
        <v>22</v>
      </c>
      <c r="C904">
        <v>582.63</v>
      </c>
      <c r="D904">
        <v>590.62</v>
      </c>
      <c r="E904">
        <v>574.65</v>
      </c>
      <c r="F904">
        <v>584.03</v>
      </c>
      <c r="G904">
        <v>11692</v>
      </c>
      <c r="H904">
        <v>181</v>
      </c>
      <c r="I904">
        <v>1</v>
      </c>
      <c r="J904">
        <v>584.03</v>
      </c>
      <c r="K904">
        <v>25383.449612403099</v>
      </c>
      <c r="L904" t="b">
        <v>0</v>
      </c>
      <c r="M904">
        <f>IF(fact_daily_prices[[#This Row],[company_id]] =$B903,$F903)</f>
        <v>586.6</v>
      </c>
      <c r="N904" s="3">
        <f>IFERROR(IF(fact_daily_prices[[#This Row],[Prev_close]]="","",((fact_daily_prices[[#This Row],[close]]-fact_daily_prices[[#This Row],[Prev_close]] )/ fact_daily_prices[[#This Row],[Prev_close]])),0)</f>
        <v>-4.3811796795091206E-3</v>
      </c>
      <c r="O904" s="1">
        <f>EOMONTH(fact_daily_prices[[#This Row],[date]],0)</f>
        <v>45838</v>
      </c>
      <c r="P904"/>
    </row>
    <row r="905" spans="1:16" x14ac:dyDescent="0.3">
      <c r="A905" s="1">
        <v>45658</v>
      </c>
      <c r="B905" t="s">
        <v>23</v>
      </c>
      <c r="C905">
        <v>991.39</v>
      </c>
      <c r="D905">
        <v>1001.97</v>
      </c>
      <c r="E905">
        <v>980.81</v>
      </c>
      <c r="F905">
        <v>986.3</v>
      </c>
      <c r="G905">
        <v>25423</v>
      </c>
      <c r="H905">
        <v>1</v>
      </c>
      <c r="I905">
        <v>4</v>
      </c>
      <c r="J905">
        <v>246.57499999999999</v>
      </c>
      <c r="K905">
        <v>24664.891472868221</v>
      </c>
      <c r="L905" t="b">
        <v>0</v>
      </c>
      <c r="M905" t="b">
        <f>IF(fact_daily_prices[[#This Row],[company_id]] =$B904,$F904)</f>
        <v>0</v>
      </c>
      <c r="N905" s="3">
        <f>IFERROR(IF(fact_daily_prices[[#This Row],[Prev_close]]="","",((fact_daily_prices[[#This Row],[close]]-fact_daily_prices[[#This Row],[Prev_close]] )/ fact_daily_prices[[#This Row],[Prev_close]])),0)</f>
        <v>0</v>
      </c>
      <c r="O905" s="1">
        <f>EOMONTH(fact_daily_prices[[#This Row],[date]],0)</f>
        <v>45688</v>
      </c>
      <c r="P905"/>
    </row>
    <row r="906" spans="1:16" x14ac:dyDescent="0.3">
      <c r="A906" s="1">
        <v>45659</v>
      </c>
      <c r="B906" t="s">
        <v>23</v>
      </c>
      <c r="C906">
        <v>972.56</v>
      </c>
      <c r="D906">
        <v>983.93</v>
      </c>
      <c r="E906">
        <v>961.19</v>
      </c>
      <c r="F906">
        <v>977.8</v>
      </c>
      <c r="G906">
        <v>2961</v>
      </c>
      <c r="H906">
        <v>2</v>
      </c>
      <c r="I906">
        <v>4</v>
      </c>
      <c r="J906">
        <v>244.45</v>
      </c>
      <c r="K906">
        <v>24664.891472868221</v>
      </c>
      <c r="L906" t="b">
        <v>0</v>
      </c>
      <c r="M906">
        <f>IF(fact_daily_prices[[#This Row],[company_id]] =$B905,$F905)</f>
        <v>986.3</v>
      </c>
      <c r="N906" s="3">
        <f>IFERROR(IF(fact_daily_prices[[#This Row],[Prev_close]]="","",((fact_daily_prices[[#This Row],[close]]-fact_daily_prices[[#This Row],[Prev_close]] )/ fact_daily_prices[[#This Row],[Prev_close]])),0)</f>
        <v>-8.6180675250937845E-3</v>
      </c>
      <c r="O906" s="1">
        <f>EOMONTH(fact_daily_prices[[#This Row],[date]],0)</f>
        <v>45688</v>
      </c>
      <c r="P906"/>
    </row>
    <row r="907" spans="1:16" x14ac:dyDescent="0.3">
      <c r="A907" s="1">
        <v>45660</v>
      </c>
      <c r="B907" t="s">
        <v>23</v>
      </c>
      <c r="C907">
        <v>985.67</v>
      </c>
      <c r="D907">
        <v>997.34</v>
      </c>
      <c r="E907">
        <v>974</v>
      </c>
      <c r="F907">
        <v>990.54</v>
      </c>
      <c r="G907">
        <v>14255</v>
      </c>
      <c r="H907">
        <v>3</v>
      </c>
      <c r="I907">
        <v>4</v>
      </c>
      <c r="J907">
        <v>247.63499999999999</v>
      </c>
      <c r="K907">
        <v>24664.891472868221</v>
      </c>
      <c r="L907" t="b">
        <v>0</v>
      </c>
      <c r="M907">
        <f>IF(fact_daily_prices[[#This Row],[company_id]] =$B906,$F906)</f>
        <v>977.8</v>
      </c>
      <c r="N907" s="3">
        <f>IFERROR(IF(fact_daily_prices[[#This Row],[Prev_close]]="","",((fact_daily_prices[[#This Row],[close]]-fact_daily_prices[[#This Row],[Prev_close]] )/ fact_daily_prices[[#This Row],[Prev_close]])),0)</f>
        <v>1.3029249335242391E-2</v>
      </c>
      <c r="O907" s="1">
        <f>EOMONTH(fact_daily_prices[[#This Row],[date]],0)</f>
        <v>45688</v>
      </c>
      <c r="P907"/>
    </row>
    <row r="908" spans="1:16" x14ac:dyDescent="0.3">
      <c r="A908" s="1">
        <v>45663</v>
      </c>
      <c r="B908" t="s">
        <v>23</v>
      </c>
      <c r="C908">
        <v>997.05</v>
      </c>
      <c r="D908">
        <v>1010.86</v>
      </c>
      <c r="E908">
        <v>983.24</v>
      </c>
      <c r="F908">
        <v>992.23</v>
      </c>
      <c r="G908">
        <v>21389</v>
      </c>
      <c r="H908">
        <v>6</v>
      </c>
      <c r="I908">
        <v>4</v>
      </c>
      <c r="J908">
        <v>248.0575</v>
      </c>
      <c r="K908">
        <v>24664.891472868221</v>
      </c>
      <c r="L908" t="b">
        <v>0</v>
      </c>
      <c r="M908">
        <f>IF(fact_daily_prices[[#This Row],[company_id]] =$B907,$F907)</f>
        <v>990.54</v>
      </c>
      <c r="N908" s="3">
        <f>IFERROR(IF(fact_daily_prices[[#This Row],[Prev_close]]="","",((fact_daily_prices[[#This Row],[close]]-fact_daily_prices[[#This Row],[Prev_close]] )/ fact_daily_prices[[#This Row],[Prev_close]])),0)</f>
        <v>1.7061400852061044E-3</v>
      </c>
      <c r="O908" s="1">
        <f>EOMONTH(fact_daily_prices[[#This Row],[date]],0)</f>
        <v>45688</v>
      </c>
      <c r="P908"/>
    </row>
    <row r="909" spans="1:16" x14ac:dyDescent="0.3">
      <c r="A909" s="1">
        <v>45664</v>
      </c>
      <c r="B909" t="s">
        <v>23</v>
      </c>
      <c r="C909">
        <v>990.9</v>
      </c>
      <c r="D909">
        <v>992.43</v>
      </c>
      <c r="E909">
        <v>989.37</v>
      </c>
      <c r="F909">
        <v>991.2</v>
      </c>
      <c r="G909">
        <v>44919</v>
      </c>
      <c r="H909">
        <v>7</v>
      </c>
      <c r="I909">
        <v>4</v>
      </c>
      <c r="J909">
        <v>247.8</v>
      </c>
      <c r="K909">
        <v>24664.891472868221</v>
      </c>
      <c r="L909" t="b">
        <v>0</v>
      </c>
      <c r="M909">
        <f>IF(fact_daily_prices[[#This Row],[company_id]] =$B908,$F908)</f>
        <v>992.23</v>
      </c>
      <c r="N909" s="3">
        <f>IFERROR(IF(fact_daily_prices[[#This Row],[Prev_close]]="","",((fact_daily_prices[[#This Row],[close]]-fact_daily_prices[[#This Row],[Prev_close]] )/ fact_daily_prices[[#This Row],[Prev_close]])),0)</f>
        <v>-1.038065771040961E-3</v>
      </c>
      <c r="O909" s="1">
        <f>EOMONTH(fact_daily_prices[[#This Row],[date]],0)</f>
        <v>45688</v>
      </c>
      <c r="P909"/>
    </row>
    <row r="910" spans="1:16" x14ac:dyDescent="0.3">
      <c r="A910" s="1">
        <v>45665</v>
      </c>
      <c r="B910" t="s">
        <v>23</v>
      </c>
      <c r="C910">
        <v>999.71</v>
      </c>
      <c r="D910">
        <v>1009.49</v>
      </c>
      <c r="E910">
        <v>989.92</v>
      </c>
      <c r="F910">
        <v>995.36</v>
      </c>
      <c r="G910">
        <v>43358</v>
      </c>
      <c r="H910">
        <v>8</v>
      </c>
      <c r="I910">
        <v>4</v>
      </c>
      <c r="J910">
        <v>248.84</v>
      </c>
      <c r="K910">
        <v>24664.891472868221</v>
      </c>
      <c r="L910" t="b">
        <v>0</v>
      </c>
      <c r="M910">
        <f>IF(fact_daily_prices[[#This Row],[company_id]] =$B909,$F909)</f>
        <v>991.2</v>
      </c>
      <c r="N910" s="3">
        <f>IFERROR(IF(fact_daily_prices[[#This Row],[Prev_close]]="","",((fact_daily_prices[[#This Row],[close]]-fact_daily_prices[[#This Row],[Prev_close]] )/ fact_daily_prices[[#This Row],[Prev_close]])),0)</f>
        <v>4.1969330104923005E-3</v>
      </c>
      <c r="O910" s="1">
        <f>EOMONTH(fact_daily_prices[[#This Row],[date]],0)</f>
        <v>45688</v>
      </c>
      <c r="P910"/>
    </row>
    <row r="911" spans="1:16" x14ac:dyDescent="0.3">
      <c r="A911" s="1">
        <v>45666</v>
      </c>
      <c r="B911" t="s">
        <v>23</v>
      </c>
      <c r="C911">
        <v>1000.31</v>
      </c>
      <c r="D911">
        <v>1014.39</v>
      </c>
      <c r="E911">
        <v>986.23</v>
      </c>
      <c r="F911">
        <v>995.12</v>
      </c>
      <c r="G911">
        <v>32521</v>
      </c>
      <c r="H911">
        <v>9</v>
      </c>
      <c r="I911">
        <v>4</v>
      </c>
      <c r="J911">
        <v>248.78</v>
      </c>
      <c r="K911">
        <v>24664.891472868221</v>
      </c>
      <c r="L911" t="b">
        <v>0</v>
      </c>
      <c r="M911">
        <f>IF(fact_daily_prices[[#This Row],[company_id]] =$B910,$F910)</f>
        <v>995.36</v>
      </c>
      <c r="N911" s="3">
        <f>IFERROR(IF(fact_daily_prices[[#This Row],[Prev_close]]="","",((fact_daily_prices[[#This Row],[close]]-fact_daily_prices[[#This Row],[Prev_close]] )/ fact_daily_prices[[#This Row],[Prev_close]])),0)</f>
        <v>-2.4111879119113595E-4</v>
      </c>
      <c r="O911" s="1">
        <f>EOMONTH(fact_daily_prices[[#This Row],[date]],0)</f>
        <v>45688</v>
      </c>
      <c r="P911"/>
    </row>
    <row r="912" spans="1:16" x14ac:dyDescent="0.3">
      <c r="A912" s="1">
        <v>45667</v>
      </c>
      <c r="B912" t="s">
        <v>23</v>
      </c>
      <c r="C912">
        <v>1016.8</v>
      </c>
      <c r="D912">
        <v>1018.78</v>
      </c>
      <c r="E912">
        <v>1014.83</v>
      </c>
      <c r="F912">
        <v>1014.93</v>
      </c>
      <c r="G912">
        <v>32349</v>
      </c>
      <c r="H912">
        <v>10</v>
      </c>
      <c r="I912">
        <v>4</v>
      </c>
      <c r="J912">
        <v>253.73249999999999</v>
      </c>
      <c r="K912">
        <v>24664.891472868221</v>
      </c>
      <c r="L912" t="b">
        <v>0</v>
      </c>
      <c r="M912">
        <f>IF(fact_daily_prices[[#This Row],[company_id]] =$B911,$F911)</f>
        <v>995.12</v>
      </c>
      <c r="N912" s="3">
        <f>IFERROR(IF(fact_daily_prices[[#This Row],[Prev_close]]="","",((fact_daily_prices[[#This Row],[close]]-fact_daily_prices[[#This Row],[Prev_close]] )/ fact_daily_prices[[#This Row],[Prev_close]])),0)</f>
        <v>1.9907146876758527E-2</v>
      </c>
      <c r="O912" s="1">
        <f>EOMONTH(fact_daily_prices[[#This Row],[date]],0)</f>
        <v>45688</v>
      </c>
      <c r="P912"/>
    </row>
    <row r="913" spans="1:16" x14ac:dyDescent="0.3">
      <c r="A913" s="1">
        <v>45670</v>
      </c>
      <c r="B913" t="s">
        <v>23</v>
      </c>
      <c r="C913">
        <v>1004.74</v>
      </c>
      <c r="D913">
        <v>1018.95</v>
      </c>
      <c r="E913">
        <v>990.53</v>
      </c>
      <c r="F913">
        <v>1005.64</v>
      </c>
      <c r="G913">
        <v>33703</v>
      </c>
      <c r="H913">
        <v>13</v>
      </c>
      <c r="I913">
        <v>4</v>
      </c>
      <c r="J913">
        <v>251.41</v>
      </c>
      <c r="K913">
        <v>24664.891472868221</v>
      </c>
      <c r="L913" t="b">
        <v>0</v>
      </c>
      <c r="M913">
        <f>IF(fact_daily_prices[[#This Row],[company_id]] =$B912,$F912)</f>
        <v>1014.93</v>
      </c>
      <c r="N913" s="3">
        <f>IFERROR(IF(fact_daily_prices[[#This Row],[Prev_close]]="","",((fact_daily_prices[[#This Row],[close]]-fact_daily_prices[[#This Row],[Prev_close]] )/ fact_daily_prices[[#This Row],[Prev_close]])),0)</f>
        <v>-9.1533406244765289E-3</v>
      </c>
      <c r="O913" s="1">
        <f>EOMONTH(fact_daily_prices[[#This Row],[date]],0)</f>
        <v>45688</v>
      </c>
      <c r="P913"/>
    </row>
    <row r="914" spans="1:16" x14ac:dyDescent="0.3">
      <c r="A914" s="1">
        <v>45671</v>
      </c>
      <c r="B914" t="s">
        <v>23</v>
      </c>
      <c r="C914">
        <v>995.94</v>
      </c>
      <c r="D914">
        <v>1000.42</v>
      </c>
      <c r="E914">
        <v>991.46</v>
      </c>
      <c r="F914">
        <v>994.99</v>
      </c>
      <c r="G914">
        <v>5247</v>
      </c>
      <c r="H914">
        <v>14</v>
      </c>
      <c r="I914">
        <v>4</v>
      </c>
      <c r="J914">
        <v>248.7475</v>
      </c>
      <c r="K914">
        <v>24664.891472868221</v>
      </c>
      <c r="L914" t="b">
        <v>0</v>
      </c>
      <c r="M914">
        <f>IF(fact_daily_prices[[#This Row],[company_id]] =$B913,$F913)</f>
        <v>1005.64</v>
      </c>
      <c r="N914" s="3">
        <f>IFERROR(IF(fact_daily_prices[[#This Row],[Prev_close]]="","",((fact_daily_prices[[#This Row],[close]]-fact_daily_prices[[#This Row],[Prev_close]] )/ fact_daily_prices[[#This Row],[Prev_close]])),0)</f>
        <v>-1.0590270872280316E-2</v>
      </c>
      <c r="O914" s="1">
        <f>EOMONTH(fact_daily_prices[[#This Row],[date]],0)</f>
        <v>45688</v>
      </c>
      <c r="P914"/>
    </row>
    <row r="915" spans="1:16" x14ac:dyDescent="0.3">
      <c r="A915" s="1">
        <v>45672</v>
      </c>
      <c r="B915" t="s">
        <v>23</v>
      </c>
      <c r="C915">
        <v>978.62</v>
      </c>
      <c r="D915">
        <v>994.02</v>
      </c>
      <c r="E915">
        <v>963.22</v>
      </c>
      <c r="F915">
        <v>978.03</v>
      </c>
      <c r="G915">
        <v>11703</v>
      </c>
      <c r="H915">
        <v>15</v>
      </c>
      <c r="I915">
        <v>4</v>
      </c>
      <c r="J915">
        <v>244.50749999999999</v>
      </c>
      <c r="K915">
        <v>24664.891472868221</v>
      </c>
      <c r="L915" t="b">
        <v>0</v>
      </c>
      <c r="M915">
        <f>IF(fact_daily_prices[[#This Row],[company_id]] =$B914,$F914)</f>
        <v>994.99</v>
      </c>
      <c r="N915" s="3">
        <f>IFERROR(IF(fact_daily_prices[[#This Row],[Prev_close]]="","",((fact_daily_prices[[#This Row],[close]]-fact_daily_prices[[#This Row],[Prev_close]] )/ fact_daily_prices[[#This Row],[Prev_close]])),0)</f>
        <v>-1.704539744118035E-2</v>
      </c>
      <c r="O915" s="1">
        <f>EOMONTH(fact_daily_prices[[#This Row],[date]],0)</f>
        <v>45688</v>
      </c>
      <c r="P915"/>
    </row>
    <row r="916" spans="1:16" x14ac:dyDescent="0.3">
      <c r="A916" s="1">
        <v>45673</v>
      </c>
      <c r="B916" t="s">
        <v>23</v>
      </c>
      <c r="C916">
        <v>974.75</v>
      </c>
      <c r="D916">
        <v>986.87</v>
      </c>
      <c r="E916">
        <v>962.64</v>
      </c>
      <c r="F916">
        <v>971.63</v>
      </c>
      <c r="G916">
        <v>13392</v>
      </c>
      <c r="H916">
        <v>16</v>
      </c>
      <c r="I916">
        <v>4</v>
      </c>
      <c r="J916">
        <v>242.9075</v>
      </c>
      <c r="K916">
        <v>24664.891472868221</v>
      </c>
      <c r="L916" t="b">
        <v>0</v>
      </c>
      <c r="M916">
        <f>IF(fact_daily_prices[[#This Row],[company_id]] =$B915,$F915)</f>
        <v>978.03</v>
      </c>
      <c r="N916" s="3">
        <f>IFERROR(IF(fact_daily_prices[[#This Row],[Prev_close]]="","",((fact_daily_prices[[#This Row],[close]]-fact_daily_prices[[#This Row],[Prev_close]] )/ fact_daily_prices[[#This Row],[Prev_close]])),0)</f>
        <v>-6.5437665511282658E-3</v>
      </c>
      <c r="O916" s="1">
        <f>EOMONTH(fact_daily_prices[[#This Row],[date]],0)</f>
        <v>45688</v>
      </c>
      <c r="P916"/>
    </row>
    <row r="917" spans="1:16" x14ac:dyDescent="0.3">
      <c r="A917" s="1">
        <v>45674</v>
      </c>
      <c r="B917" t="s">
        <v>23</v>
      </c>
      <c r="C917">
        <v>961</v>
      </c>
      <c r="D917">
        <v>971.3</v>
      </c>
      <c r="E917">
        <v>950.7</v>
      </c>
      <c r="F917">
        <v>958.58</v>
      </c>
      <c r="G917">
        <v>7305</v>
      </c>
      <c r="H917">
        <v>17</v>
      </c>
      <c r="I917">
        <v>4</v>
      </c>
      <c r="J917">
        <v>239.64500000000001</v>
      </c>
      <c r="K917">
        <v>24664.891472868221</v>
      </c>
      <c r="L917" t="b">
        <v>0</v>
      </c>
      <c r="M917">
        <f>IF(fact_daily_prices[[#This Row],[company_id]] =$B916,$F916)</f>
        <v>971.63</v>
      </c>
      <c r="N917" s="3">
        <f>IFERROR(IF(fact_daily_prices[[#This Row],[Prev_close]]="","",((fact_daily_prices[[#This Row],[close]]-fact_daily_prices[[#This Row],[Prev_close]] )/ fact_daily_prices[[#This Row],[Prev_close]])),0)</f>
        <v>-1.3431038564062405E-2</v>
      </c>
      <c r="O917" s="1">
        <f>EOMONTH(fact_daily_prices[[#This Row],[date]],0)</f>
        <v>45688</v>
      </c>
      <c r="P917"/>
    </row>
    <row r="918" spans="1:16" x14ac:dyDescent="0.3">
      <c r="A918" s="1">
        <v>45677</v>
      </c>
      <c r="B918" t="s">
        <v>23</v>
      </c>
      <c r="C918">
        <v>966.25</v>
      </c>
      <c r="D918">
        <v>977.91</v>
      </c>
      <c r="E918">
        <v>954.59</v>
      </c>
      <c r="F918">
        <v>961.45</v>
      </c>
      <c r="G918">
        <v>13427</v>
      </c>
      <c r="H918">
        <v>20</v>
      </c>
      <c r="I918">
        <v>4</v>
      </c>
      <c r="J918">
        <v>240.36250000000001</v>
      </c>
      <c r="K918">
        <v>24664.891472868221</v>
      </c>
      <c r="L918" t="b">
        <v>0</v>
      </c>
      <c r="M918">
        <f>IF(fact_daily_prices[[#This Row],[company_id]] =$B917,$F917)</f>
        <v>958.58</v>
      </c>
      <c r="N918" s="3">
        <f>IFERROR(IF(fact_daily_prices[[#This Row],[Prev_close]]="","",((fact_daily_prices[[#This Row],[close]]-fact_daily_prices[[#This Row],[Prev_close]] )/ fact_daily_prices[[#This Row],[Prev_close]])),0)</f>
        <v>2.9940119760479087E-3</v>
      </c>
      <c r="O918" s="1">
        <f>EOMONTH(fact_daily_prices[[#This Row],[date]],0)</f>
        <v>45688</v>
      </c>
      <c r="P918"/>
    </row>
    <row r="919" spans="1:16" x14ac:dyDescent="0.3">
      <c r="A919" s="1">
        <v>45678</v>
      </c>
      <c r="B919" t="s">
        <v>23</v>
      </c>
      <c r="C919">
        <v>967.65</v>
      </c>
      <c r="D919">
        <v>979.42</v>
      </c>
      <c r="E919">
        <v>955.89</v>
      </c>
      <c r="F919">
        <v>961.93</v>
      </c>
      <c r="G919">
        <v>3230</v>
      </c>
      <c r="H919">
        <v>21</v>
      </c>
      <c r="I919">
        <v>4</v>
      </c>
      <c r="J919">
        <v>240.48249999999999</v>
      </c>
      <c r="K919">
        <v>24664.891472868221</v>
      </c>
      <c r="L919" t="b">
        <v>0</v>
      </c>
      <c r="M919">
        <f>IF(fact_daily_prices[[#This Row],[company_id]] =$B918,$F918)</f>
        <v>961.45</v>
      </c>
      <c r="N919" s="3">
        <f>IFERROR(IF(fact_daily_prices[[#This Row],[Prev_close]]="","",((fact_daily_prices[[#This Row],[close]]-fact_daily_prices[[#This Row],[Prev_close]] )/ fact_daily_prices[[#This Row],[Prev_close]])),0)</f>
        <v>4.9924593062551821E-4</v>
      </c>
      <c r="O919" s="1">
        <f>EOMONTH(fact_daily_prices[[#This Row],[date]],0)</f>
        <v>45688</v>
      </c>
      <c r="P919"/>
    </row>
    <row r="920" spans="1:16" x14ac:dyDescent="0.3">
      <c r="A920" s="1">
        <v>45679</v>
      </c>
      <c r="B920" t="s">
        <v>23</v>
      </c>
      <c r="C920">
        <v>946</v>
      </c>
      <c r="D920">
        <v>951.2</v>
      </c>
      <c r="E920">
        <v>940.81</v>
      </c>
      <c r="F920">
        <v>949.17</v>
      </c>
      <c r="G920">
        <v>27177</v>
      </c>
      <c r="H920">
        <v>22</v>
      </c>
      <c r="I920">
        <v>4</v>
      </c>
      <c r="J920">
        <v>237.29249999999999</v>
      </c>
      <c r="K920">
        <v>24664.891472868221</v>
      </c>
      <c r="L920" t="b">
        <v>0</v>
      </c>
      <c r="M920">
        <f>IF(fact_daily_prices[[#This Row],[company_id]] =$B919,$F919)</f>
        <v>961.93</v>
      </c>
      <c r="N920" s="3">
        <f>IFERROR(IF(fact_daily_prices[[#This Row],[Prev_close]]="","",((fact_daily_prices[[#This Row],[close]]-fact_daily_prices[[#This Row],[Prev_close]] )/ fact_daily_prices[[#This Row],[Prev_close]])),0)</f>
        <v>-1.3264998492613799E-2</v>
      </c>
      <c r="O920" s="1">
        <f>EOMONTH(fact_daily_prices[[#This Row],[date]],0)</f>
        <v>45688</v>
      </c>
      <c r="P920"/>
    </row>
    <row r="921" spans="1:16" x14ac:dyDescent="0.3">
      <c r="A921" s="1">
        <v>45680</v>
      </c>
      <c r="B921" t="s">
        <v>23</v>
      </c>
      <c r="C921">
        <v>954.96</v>
      </c>
      <c r="D921">
        <v>960</v>
      </c>
      <c r="E921">
        <v>949.92</v>
      </c>
      <c r="F921">
        <v>956.46</v>
      </c>
      <c r="G921">
        <v>47040</v>
      </c>
      <c r="H921">
        <v>23</v>
      </c>
      <c r="I921">
        <v>4</v>
      </c>
      <c r="J921">
        <v>239.11500000000001</v>
      </c>
      <c r="K921">
        <v>24664.891472868221</v>
      </c>
      <c r="L921" t="b">
        <v>0</v>
      </c>
      <c r="M921">
        <f>IF(fact_daily_prices[[#This Row],[company_id]] =$B920,$F920)</f>
        <v>949.17</v>
      </c>
      <c r="N921" s="3">
        <f>IFERROR(IF(fact_daily_prices[[#This Row],[Prev_close]]="","",((fact_daily_prices[[#This Row],[close]]-fact_daily_prices[[#This Row],[Prev_close]] )/ fact_daily_prices[[#This Row],[Prev_close]])),0)</f>
        <v>7.6803944498878788E-3</v>
      </c>
      <c r="O921" s="1">
        <f>EOMONTH(fact_daily_prices[[#This Row],[date]],0)</f>
        <v>45688</v>
      </c>
      <c r="P921"/>
    </row>
    <row r="922" spans="1:16" x14ac:dyDescent="0.3">
      <c r="A922" s="1">
        <v>45681</v>
      </c>
      <c r="B922" t="s">
        <v>23</v>
      </c>
      <c r="C922">
        <v>975.55</v>
      </c>
      <c r="D922">
        <v>991.98</v>
      </c>
      <c r="E922">
        <v>959.11</v>
      </c>
      <c r="F922">
        <v>975.15</v>
      </c>
      <c r="G922">
        <v>14780</v>
      </c>
      <c r="H922">
        <v>24</v>
      </c>
      <c r="I922">
        <v>4</v>
      </c>
      <c r="J922">
        <v>243.78749999999999</v>
      </c>
      <c r="K922">
        <v>24664.891472868221</v>
      </c>
      <c r="L922" t="b">
        <v>0</v>
      </c>
      <c r="M922">
        <f>IF(fact_daily_prices[[#This Row],[company_id]] =$B921,$F921)</f>
        <v>956.46</v>
      </c>
      <c r="N922" s="3">
        <f>IFERROR(IF(fact_daily_prices[[#This Row],[Prev_close]]="","",((fact_daily_prices[[#This Row],[close]]-fact_daily_prices[[#This Row],[Prev_close]] )/ fact_daily_prices[[#This Row],[Prev_close]])),0)</f>
        <v>1.9540806724797629E-2</v>
      </c>
      <c r="O922" s="1">
        <f>EOMONTH(fact_daily_prices[[#This Row],[date]],0)</f>
        <v>45688</v>
      </c>
      <c r="P922"/>
    </row>
    <row r="923" spans="1:16" x14ac:dyDescent="0.3">
      <c r="A923" s="1">
        <v>45684</v>
      </c>
      <c r="B923" t="s">
        <v>23</v>
      </c>
      <c r="C923">
        <v>981.78</v>
      </c>
      <c r="D923">
        <v>994.19</v>
      </c>
      <c r="E923">
        <v>969.38</v>
      </c>
      <c r="F923">
        <v>979.79</v>
      </c>
      <c r="G923">
        <v>39652</v>
      </c>
      <c r="H923">
        <v>27</v>
      </c>
      <c r="I923">
        <v>4</v>
      </c>
      <c r="J923">
        <v>244.94749999999999</v>
      </c>
      <c r="K923">
        <v>24664.891472868221</v>
      </c>
      <c r="L923" t="b">
        <v>0</v>
      </c>
      <c r="M923">
        <f>IF(fact_daily_prices[[#This Row],[company_id]] =$B922,$F922)</f>
        <v>975.15</v>
      </c>
      <c r="N923" s="3">
        <f>IFERROR(IF(fact_daily_prices[[#This Row],[Prev_close]]="","",((fact_daily_prices[[#This Row],[close]]-fact_daily_prices[[#This Row],[Prev_close]] )/ fact_daily_prices[[#This Row],[Prev_close]])),0)</f>
        <v>4.7582423216940848E-3</v>
      </c>
      <c r="O923" s="1">
        <f>EOMONTH(fact_daily_prices[[#This Row],[date]],0)</f>
        <v>45688</v>
      </c>
      <c r="P923"/>
    </row>
    <row r="924" spans="1:16" x14ac:dyDescent="0.3">
      <c r="A924" s="1">
        <v>45685</v>
      </c>
      <c r="B924" t="s">
        <v>23</v>
      </c>
      <c r="C924">
        <v>950.95</v>
      </c>
      <c r="D924">
        <v>958.47</v>
      </c>
      <c r="E924">
        <v>943.42</v>
      </c>
      <c r="F924">
        <v>949.12</v>
      </c>
      <c r="G924">
        <v>26901</v>
      </c>
      <c r="H924">
        <v>28</v>
      </c>
      <c r="I924">
        <v>4</v>
      </c>
      <c r="J924">
        <v>237.28</v>
      </c>
      <c r="K924">
        <v>24664.891472868221</v>
      </c>
      <c r="L924" t="b">
        <v>0</v>
      </c>
      <c r="M924">
        <f>IF(fact_daily_prices[[#This Row],[company_id]] =$B923,$F923)</f>
        <v>979.79</v>
      </c>
      <c r="N924" s="3">
        <f>IFERROR(IF(fact_daily_prices[[#This Row],[Prev_close]]="","",((fact_daily_prices[[#This Row],[close]]-fact_daily_prices[[#This Row],[Prev_close]] )/ fact_daily_prices[[#This Row],[Prev_close]])),0)</f>
        <v>-3.1302626072933958E-2</v>
      </c>
      <c r="O924" s="1">
        <f>EOMONTH(fact_daily_prices[[#This Row],[date]],0)</f>
        <v>45688</v>
      </c>
      <c r="P924"/>
    </row>
    <row r="925" spans="1:16" x14ac:dyDescent="0.3">
      <c r="A925" s="1">
        <v>45686</v>
      </c>
      <c r="B925" t="s">
        <v>23</v>
      </c>
      <c r="C925">
        <v>973.88</v>
      </c>
      <c r="D925">
        <v>985.72</v>
      </c>
      <c r="E925">
        <v>962.05</v>
      </c>
      <c r="F925">
        <v>973.41</v>
      </c>
      <c r="G925">
        <v>17260</v>
      </c>
      <c r="H925">
        <v>29</v>
      </c>
      <c r="I925">
        <v>4</v>
      </c>
      <c r="J925">
        <v>243.35249999999999</v>
      </c>
      <c r="K925">
        <v>24664.891472868221</v>
      </c>
      <c r="L925" t="b">
        <v>0</v>
      </c>
      <c r="M925">
        <f>IF(fact_daily_prices[[#This Row],[company_id]] =$B924,$F924)</f>
        <v>949.12</v>
      </c>
      <c r="N925" s="3">
        <f>IFERROR(IF(fact_daily_prices[[#This Row],[Prev_close]]="","",((fact_daily_prices[[#This Row],[close]]-fact_daily_prices[[#This Row],[Prev_close]] )/ fact_daily_prices[[#This Row],[Prev_close]])),0)</f>
        <v>2.5592127444369481E-2</v>
      </c>
      <c r="O925" s="1">
        <f>EOMONTH(fact_daily_prices[[#This Row],[date]],0)</f>
        <v>45688</v>
      </c>
      <c r="P925"/>
    </row>
    <row r="926" spans="1:16" x14ac:dyDescent="0.3">
      <c r="A926" s="1">
        <v>45687</v>
      </c>
      <c r="B926" t="s">
        <v>23</v>
      </c>
      <c r="C926">
        <v>985.89</v>
      </c>
      <c r="D926">
        <v>989.83</v>
      </c>
      <c r="E926">
        <v>981.96</v>
      </c>
      <c r="F926">
        <v>982.85</v>
      </c>
      <c r="G926">
        <v>42430</v>
      </c>
      <c r="H926">
        <v>30</v>
      </c>
      <c r="I926">
        <v>4</v>
      </c>
      <c r="J926">
        <v>245.71250000000001</v>
      </c>
      <c r="K926">
        <v>24664.891472868221</v>
      </c>
      <c r="L926" t="b">
        <v>0</v>
      </c>
      <c r="M926">
        <f>IF(fact_daily_prices[[#This Row],[company_id]] =$B925,$F925)</f>
        <v>973.41</v>
      </c>
      <c r="N926" s="3">
        <f>IFERROR(IF(fact_daily_prices[[#This Row],[Prev_close]]="","",((fact_daily_prices[[#This Row],[close]]-fact_daily_prices[[#This Row],[Prev_close]] )/ fact_daily_prices[[#This Row],[Prev_close]])),0)</f>
        <v>9.6978662639587172E-3</v>
      </c>
      <c r="O926" s="1">
        <f>EOMONTH(fact_daily_prices[[#This Row],[date]],0)</f>
        <v>45688</v>
      </c>
      <c r="P926"/>
    </row>
    <row r="927" spans="1:16" x14ac:dyDescent="0.3">
      <c r="A927" s="1">
        <v>45688</v>
      </c>
      <c r="B927" t="s">
        <v>23</v>
      </c>
      <c r="C927">
        <v>1004.86</v>
      </c>
      <c r="D927">
        <v>1020.89</v>
      </c>
      <c r="E927">
        <v>988.84</v>
      </c>
      <c r="F927">
        <v>1007.61</v>
      </c>
      <c r="G927">
        <v>14026</v>
      </c>
      <c r="H927">
        <v>31</v>
      </c>
      <c r="I927">
        <v>4</v>
      </c>
      <c r="J927">
        <v>251.9025</v>
      </c>
      <c r="K927">
        <v>24664.891472868221</v>
      </c>
      <c r="L927" t="b">
        <v>0</v>
      </c>
      <c r="M927">
        <f>IF(fact_daily_prices[[#This Row],[company_id]] =$B926,$F926)</f>
        <v>982.85</v>
      </c>
      <c r="N927" s="3">
        <f>IFERROR(IF(fact_daily_prices[[#This Row],[Prev_close]]="","",((fact_daily_prices[[#This Row],[close]]-fact_daily_prices[[#This Row],[Prev_close]] )/ fact_daily_prices[[#This Row],[Prev_close]])),0)</f>
        <v>2.5192043546828091E-2</v>
      </c>
      <c r="O927" s="1">
        <f>EOMONTH(fact_daily_prices[[#This Row],[date]],0)</f>
        <v>45688</v>
      </c>
      <c r="P927"/>
    </row>
    <row r="928" spans="1:16" x14ac:dyDescent="0.3">
      <c r="A928" s="1">
        <v>45691</v>
      </c>
      <c r="B928" t="s">
        <v>23</v>
      </c>
      <c r="C928">
        <v>1020.87</v>
      </c>
      <c r="D928">
        <v>1033.3800000000001</v>
      </c>
      <c r="E928">
        <v>1008.37</v>
      </c>
      <c r="F928">
        <v>1021.8</v>
      </c>
      <c r="G928">
        <v>43946</v>
      </c>
      <c r="H928">
        <v>34</v>
      </c>
      <c r="I928">
        <v>4</v>
      </c>
      <c r="J928">
        <v>255.45</v>
      </c>
      <c r="K928">
        <v>24664.891472868221</v>
      </c>
      <c r="L928" t="b">
        <v>0</v>
      </c>
      <c r="M928">
        <f>IF(fact_daily_prices[[#This Row],[company_id]] =$B927,$F927)</f>
        <v>1007.61</v>
      </c>
      <c r="N928" s="3">
        <f>IFERROR(IF(fact_daily_prices[[#This Row],[Prev_close]]="","",((fact_daily_prices[[#This Row],[close]]-fact_daily_prices[[#This Row],[Prev_close]] )/ fact_daily_prices[[#This Row],[Prev_close]])),0)</f>
        <v>1.4082829666239855E-2</v>
      </c>
      <c r="O928" s="1">
        <f>EOMONTH(fact_daily_prices[[#This Row],[date]],0)</f>
        <v>45716</v>
      </c>
      <c r="P928"/>
    </row>
    <row r="929" spans="1:16" x14ac:dyDescent="0.3">
      <c r="A929" s="1">
        <v>45692</v>
      </c>
      <c r="B929" t="s">
        <v>23</v>
      </c>
      <c r="C929">
        <v>1037.24</v>
      </c>
      <c r="D929">
        <v>1047.33</v>
      </c>
      <c r="E929">
        <v>1027.1500000000001</v>
      </c>
      <c r="F929">
        <v>1038.8</v>
      </c>
      <c r="G929">
        <v>8347</v>
      </c>
      <c r="H929">
        <v>35</v>
      </c>
      <c r="I929">
        <v>4</v>
      </c>
      <c r="J929">
        <v>259.7</v>
      </c>
      <c r="K929">
        <v>24664.891472868221</v>
      </c>
      <c r="L929" t="b">
        <v>0</v>
      </c>
      <c r="M929">
        <f>IF(fact_daily_prices[[#This Row],[company_id]] =$B928,$F928)</f>
        <v>1021.8</v>
      </c>
      <c r="N929" s="3">
        <f>IFERROR(IF(fact_daily_prices[[#This Row],[Prev_close]]="","",((fact_daily_prices[[#This Row],[close]]-fact_daily_prices[[#This Row],[Prev_close]] )/ fact_daily_prices[[#This Row],[Prev_close]])),0)</f>
        <v>1.6637306713642594E-2</v>
      </c>
      <c r="O929" s="1">
        <f>EOMONTH(fact_daily_prices[[#This Row],[date]],0)</f>
        <v>45716</v>
      </c>
      <c r="P929"/>
    </row>
    <row r="930" spans="1:16" x14ac:dyDescent="0.3">
      <c r="A930" s="1">
        <v>45693</v>
      </c>
      <c r="B930" t="s">
        <v>23</v>
      </c>
      <c r="C930">
        <v>1033.24</v>
      </c>
      <c r="D930">
        <v>1041.96</v>
      </c>
      <c r="E930">
        <v>1024.51</v>
      </c>
      <c r="F930">
        <v>1041.73</v>
      </c>
      <c r="G930">
        <v>5668</v>
      </c>
      <c r="H930">
        <v>36</v>
      </c>
      <c r="I930">
        <v>4</v>
      </c>
      <c r="J930">
        <v>260.4325</v>
      </c>
      <c r="K930">
        <v>24664.891472868221</v>
      </c>
      <c r="L930" t="b">
        <v>0</v>
      </c>
      <c r="M930">
        <f>IF(fact_daily_prices[[#This Row],[company_id]] =$B929,$F929)</f>
        <v>1038.8</v>
      </c>
      <c r="N930" s="3">
        <f>IFERROR(IF(fact_daily_prices[[#This Row],[Prev_close]]="","",((fact_daily_prices[[#This Row],[close]]-fact_daily_prices[[#This Row],[Prev_close]] )/ fact_daily_prices[[#This Row],[Prev_close]])),0)</f>
        <v>2.8205621871390681E-3</v>
      </c>
      <c r="O930" s="1">
        <f>EOMONTH(fact_daily_prices[[#This Row],[date]],0)</f>
        <v>45716</v>
      </c>
      <c r="P930"/>
    </row>
    <row r="931" spans="1:16" x14ac:dyDescent="0.3">
      <c r="A931" s="1">
        <v>45694</v>
      </c>
      <c r="B931" t="s">
        <v>23</v>
      </c>
      <c r="C931">
        <v>1045.6199999999999</v>
      </c>
      <c r="D931">
        <v>1054.74</v>
      </c>
      <c r="E931">
        <v>1036.49</v>
      </c>
      <c r="F931">
        <v>1038.54</v>
      </c>
      <c r="G931">
        <v>35484</v>
      </c>
      <c r="H931">
        <v>37</v>
      </c>
      <c r="I931">
        <v>4</v>
      </c>
      <c r="J931">
        <v>259.63499999999999</v>
      </c>
      <c r="K931">
        <v>24664.891472868221</v>
      </c>
      <c r="L931" t="b">
        <v>0</v>
      </c>
      <c r="M931">
        <f>IF(fact_daily_prices[[#This Row],[company_id]] =$B930,$F930)</f>
        <v>1041.73</v>
      </c>
      <c r="N931" s="3">
        <f>IFERROR(IF(fact_daily_prices[[#This Row],[Prev_close]]="","",((fact_daily_prices[[#This Row],[close]]-fact_daily_prices[[#This Row],[Prev_close]] )/ fact_daily_prices[[#This Row],[Prev_close]])),0)</f>
        <v>-3.0622138173999544E-3</v>
      </c>
      <c r="O931" s="1">
        <f>EOMONTH(fact_daily_prices[[#This Row],[date]],0)</f>
        <v>45716</v>
      </c>
      <c r="P931"/>
    </row>
    <row r="932" spans="1:16" x14ac:dyDescent="0.3">
      <c r="A932" s="1">
        <v>45695</v>
      </c>
      <c r="B932" t="s">
        <v>23</v>
      </c>
      <c r="C932">
        <v>1047.29</v>
      </c>
      <c r="D932">
        <v>1053.3800000000001</v>
      </c>
      <c r="E932">
        <v>1041.21</v>
      </c>
      <c r="F932">
        <v>1043.69</v>
      </c>
      <c r="G932">
        <v>35028</v>
      </c>
      <c r="H932">
        <v>38</v>
      </c>
      <c r="I932">
        <v>4</v>
      </c>
      <c r="J932">
        <v>260.92250000000001</v>
      </c>
      <c r="K932">
        <v>24664.891472868221</v>
      </c>
      <c r="L932" t="b">
        <v>0</v>
      </c>
      <c r="M932">
        <f>IF(fact_daily_prices[[#This Row],[company_id]] =$B931,$F931)</f>
        <v>1038.54</v>
      </c>
      <c r="N932" s="3">
        <f>IFERROR(IF(fact_daily_prices[[#This Row],[Prev_close]]="","",((fact_daily_prices[[#This Row],[close]]-fact_daily_prices[[#This Row],[Prev_close]] )/ fact_daily_prices[[#This Row],[Prev_close]])),0)</f>
        <v>4.9588845879793659E-3</v>
      </c>
      <c r="O932" s="1">
        <f>EOMONTH(fact_daily_prices[[#This Row],[date]],0)</f>
        <v>45716</v>
      </c>
      <c r="P932"/>
    </row>
    <row r="933" spans="1:16" x14ac:dyDescent="0.3">
      <c r="A933" s="1">
        <v>45698</v>
      </c>
      <c r="B933" t="s">
        <v>23</v>
      </c>
      <c r="C933">
        <v>1038.3699999999999</v>
      </c>
      <c r="D933">
        <v>1046.77</v>
      </c>
      <c r="E933">
        <v>1029.98</v>
      </c>
      <c r="F933">
        <v>1034.6600000000001</v>
      </c>
      <c r="G933">
        <v>31266</v>
      </c>
      <c r="H933">
        <v>41</v>
      </c>
      <c r="I933">
        <v>4</v>
      </c>
      <c r="J933">
        <v>258.66500000000002</v>
      </c>
      <c r="K933">
        <v>24664.891472868221</v>
      </c>
      <c r="L933" t="b">
        <v>0</v>
      </c>
      <c r="M933">
        <f>IF(fact_daily_prices[[#This Row],[company_id]] =$B932,$F932)</f>
        <v>1043.69</v>
      </c>
      <c r="N933" s="3">
        <f>IFERROR(IF(fact_daily_prices[[#This Row],[Prev_close]]="","",((fact_daily_prices[[#This Row],[close]]-fact_daily_prices[[#This Row],[Prev_close]] )/ fact_daily_prices[[#This Row],[Prev_close]])),0)</f>
        <v>-8.6519943661431762E-3</v>
      </c>
      <c r="O933" s="1">
        <f>EOMONTH(fact_daily_prices[[#This Row],[date]],0)</f>
        <v>45716</v>
      </c>
      <c r="P933"/>
    </row>
    <row r="934" spans="1:16" x14ac:dyDescent="0.3">
      <c r="A934" s="1">
        <v>45699</v>
      </c>
      <c r="B934" t="s">
        <v>23</v>
      </c>
      <c r="C934">
        <v>1039.08</v>
      </c>
      <c r="D934">
        <v>1052.96</v>
      </c>
      <c r="E934">
        <v>1025.2</v>
      </c>
      <c r="F934">
        <v>1040.58</v>
      </c>
      <c r="G934">
        <v>15011</v>
      </c>
      <c r="H934">
        <v>42</v>
      </c>
      <c r="I934">
        <v>4</v>
      </c>
      <c r="J934">
        <v>260.14499999999998</v>
      </c>
      <c r="K934">
        <v>24664.891472868221</v>
      </c>
      <c r="L934" t="b">
        <v>0</v>
      </c>
      <c r="M934">
        <f>IF(fact_daily_prices[[#This Row],[company_id]] =$B933,$F933)</f>
        <v>1034.6600000000001</v>
      </c>
      <c r="N934" s="3">
        <f>IFERROR(IF(fact_daily_prices[[#This Row],[Prev_close]]="","",((fact_daily_prices[[#This Row],[close]]-fact_daily_prices[[#This Row],[Prev_close]] )/ fact_daily_prices[[#This Row],[Prev_close]])),0)</f>
        <v>5.7216863510716996E-3</v>
      </c>
      <c r="O934" s="1">
        <f>EOMONTH(fact_daily_prices[[#This Row],[date]],0)</f>
        <v>45716</v>
      </c>
      <c r="P934"/>
    </row>
    <row r="935" spans="1:16" x14ac:dyDescent="0.3">
      <c r="A935" s="1">
        <v>45700</v>
      </c>
      <c r="B935" t="s">
        <v>23</v>
      </c>
      <c r="C935">
        <v>1004.46</v>
      </c>
      <c r="D935">
        <v>1019.37</v>
      </c>
      <c r="E935">
        <v>989.55</v>
      </c>
      <c r="F935">
        <v>1006.94</v>
      </c>
      <c r="G935">
        <v>40019</v>
      </c>
      <c r="H935">
        <v>43</v>
      </c>
      <c r="I935">
        <v>4</v>
      </c>
      <c r="J935">
        <v>251.73500000000001</v>
      </c>
      <c r="K935">
        <v>24664.891472868221</v>
      </c>
      <c r="L935" t="b">
        <v>0</v>
      </c>
      <c r="M935">
        <f>IF(fact_daily_prices[[#This Row],[company_id]] =$B934,$F934)</f>
        <v>1040.58</v>
      </c>
      <c r="N935" s="3">
        <f>IFERROR(IF(fact_daily_prices[[#This Row],[Prev_close]]="","",((fact_daily_prices[[#This Row],[close]]-fact_daily_prices[[#This Row],[Prev_close]] )/ fact_daily_prices[[#This Row],[Prev_close]])),0)</f>
        <v>-3.2328124699686593E-2</v>
      </c>
      <c r="O935" s="1">
        <f>EOMONTH(fact_daily_prices[[#This Row],[date]],0)</f>
        <v>45716</v>
      </c>
      <c r="P935"/>
    </row>
    <row r="936" spans="1:16" x14ac:dyDescent="0.3">
      <c r="A936" s="1">
        <v>45701</v>
      </c>
      <c r="B936" t="s">
        <v>23</v>
      </c>
      <c r="C936">
        <v>1007.03</v>
      </c>
      <c r="D936">
        <v>1009.81</v>
      </c>
      <c r="E936">
        <v>1004.25</v>
      </c>
      <c r="F936">
        <v>1007.73</v>
      </c>
      <c r="G936">
        <v>31663</v>
      </c>
      <c r="H936">
        <v>44</v>
      </c>
      <c r="I936">
        <v>4</v>
      </c>
      <c r="J936">
        <v>251.9325</v>
      </c>
      <c r="K936">
        <v>24664.891472868221</v>
      </c>
      <c r="L936" t="b">
        <v>0</v>
      </c>
      <c r="M936">
        <f>IF(fact_daily_prices[[#This Row],[company_id]] =$B935,$F935)</f>
        <v>1006.94</v>
      </c>
      <c r="N936" s="3">
        <f>IFERROR(IF(fact_daily_prices[[#This Row],[Prev_close]]="","",((fact_daily_prices[[#This Row],[close]]-fact_daily_prices[[#This Row],[Prev_close]] )/ fact_daily_prices[[#This Row],[Prev_close]])),0)</f>
        <v>7.8455518700216856E-4</v>
      </c>
      <c r="O936" s="1">
        <f>EOMONTH(fact_daily_prices[[#This Row],[date]],0)</f>
        <v>45716</v>
      </c>
      <c r="P936"/>
    </row>
    <row r="937" spans="1:16" x14ac:dyDescent="0.3">
      <c r="A937" s="1">
        <v>45702</v>
      </c>
      <c r="B937" t="s">
        <v>23</v>
      </c>
      <c r="C937">
        <v>1018.61</v>
      </c>
      <c r="D937">
        <v>1031.27</v>
      </c>
      <c r="E937">
        <v>1005.95</v>
      </c>
      <c r="F937">
        <v>1025.19</v>
      </c>
      <c r="G937">
        <v>42691</v>
      </c>
      <c r="H937">
        <v>45</v>
      </c>
      <c r="I937">
        <v>4</v>
      </c>
      <c r="J937">
        <v>256.29750000000001</v>
      </c>
      <c r="K937">
        <v>24664.891472868221</v>
      </c>
      <c r="L937" t="b">
        <v>0</v>
      </c>
      <c r="M937">
        <f>IF(fact_daily_prices[[#This Row],[company_id]] =$B936,$F936)</f>
        <v>1007.73</v>
      </c>
      <c r="N937" s="3">
        <f>IFERROR(IF(fact_daily_prices[[#This Row],[Prev_close]]="","",((fact_daily_prices[[#This Row],[close]]-fact_daily_prices[[#This Row],[Prev_close]] )/ fact_daily_prices[[#This Row],[Prev_close]])),0)</f>
        <v>1.7326069482897239E-2</v>
      </c>
      <c r="O937" s="1">
        <f>EOMONTH(fact_daily_prices[[#This Row],[date]],0)</f>
        <v>45716</v>
      </c>
      <c r="P937"/>
    </row>
    <row r="938" spans="1:16" x14ac:dyDescent="0.3">
      <c r="A938" s="1">
        <v>45705</v>
      </c>
      <c r="B938" t="s">
        <v>23</v>
      </c>
      <c r="C938">
        <v>1034.08</v>
      </c>
      <c r="D938">
        <v>1046.8499999999999</v>
      </c>
      <c r="E938">
        <v>1021.32</v>
      </c>
      <c r="F938">
        <v>1026.6500000000001</v>
      </c>
      <c r="G938">
        <v>32417</v>
      </c>
      <c r="H938">
        <v>48</v>
      </c>
      <c r="I938">
        <v>4</v>
      </c>
      <c r="J938">
        <v>256.66250000000002</v>
      </c>
      <c r="K938">
        <v>24664.891472868221</v>
      </c>
      <c r="L938" t="b">
        <v>0</v>
      </c>
      <c r="M938">
        <f>IF(fact_daily_prices[[#This Row],[company_id]] =$B937,$F937)</f>
        <v>1025.19</v>
      </c>
      <c r="N938" s="3">
        <f>IFERROR(IF(fact_daily_prices[[#This Row],[Prev_close]]="","",((fact_daily_prices[[#This Row],[close]]-fact_daily_prices[[#This Row],[Prev_close]] )/ fact_daily_prices[[#This Row],[Prev_close]])),0)</f>
        <v>1.4241262595226605E-3</v>
      </c>
      <c r="O938" s="1">
        <f>EOMONTH(fact_daily_prices[[#This Row],[date]],0)</f>
        <v>45716</v>
      </c>
      <c r="P938"/>
    </row>
    <row r="939" spans="1:16" x14ac:dyDescent="0.3">
      <c r="A939" s="1">
        <v>45706</v>
      </c>
      <c r="B939" t="s">
        <v>23</v>
      </c>
      <c r="C939">
        <v>1050.3699999999999</v>
      </c>
      <c r="D939">
        <v>1058.54</v>
      </c>
      <c r="E939">
        <v>1042.2</v>
      </c>
      <c r="F939">
        <v>1049.49</v>
      </c>
      <c r="G939">
        <v>47326</v>
      </c>
      <c r="H939">
        <v>49</v>
      </c>
      <c r="I939">
        <v>4</v>
      </c>
      <c r="J939">
        <v>262.3725</v>
      </c>
      <c r="K939">
        <v>24664.891472868221</v>
      </c>
      <c r="L939" t="b">
        <v>0</v>
      </c>
      <c r="M939">
        <f>IF(fact_daily_prices[[#This Row],[company_id]] =$B938,$F938)</f>
        <v>1026.6500000000001</v>
      </c>
      <c r="N939" s="3">
        <f>IFERROR(IF(fact_daily_prices[[#This Row],[Prev_close]]="","",((fact_daily_prices[[#This Row],[close]]-fact_daily_prices[[#This Row],[Prev_close]] )/ fact_daily_prices[[#This Row],[Prev_close]])),0)</f>
        <v>2.2247114401207729E-2</v>
      </c>
      <c r="O939" s="1">
        <f>EOMONTH(fact_daily_prices[[#This Row],[date]],0)</f>
        <v>45716</v>
      </c>
      <c r="P939"/>
    </row>
    <row r="940" spans="1:16" x14ac:dyDescent="0.3">
      <c r="A940" s="1">
        <v>45707</v>
      </c>
      <c r="B940" t="s">
        <v>23</v>
      </c>
      <c r="C940">
        <v>1047.18</v>
      </c>
      <c r="D940">
        <v>1048.68</v>
      </c>
      <c r="E940">
        <v>1045.69</v>
      </c>
      <c r="F940">
        <v>1046.26</v>
      </c>
      <c r="G940">
        <v>22031</v>
      </c>
      <c r="H940">
        <v>50</v>
      </c>
      <c r="I940">
        <v>4</v>
      </c>
      <c r="J940">
        <v>261.565</v>
      </c>
      <c r="K940">
        <v>24664.891472868221</v>
      </c>
      <c r="L940" t="b">
        <v>0</v>
      </c>
      <c r="M940">
        <f>IF(fact_daily_prices[[#This Row],[company_id]] =$B939,$F939)</f>
        <v>1049.49</v>
      </c>
      <c r="N940" s="3">
        <f>IFERROR(IF(fact_daily_prices[[#This Row],[Prev_close]]="","",((fact_daily_prices[[#This Row],[close]]-fact_daily_prices[[#This Row],[Prev_close]] )/ fact_daily_prices[[#This Row],[Prev_close]])),0)</f>
        <v>-3.077685351932861E-3</v>
      </c>
      <c r="O940" s="1">
        <f>EOMONTH(fact_daily_prices[[#This Row],[date]],0)</f>
        <v>45716</v>
      </c>
      <c r="P940"/>
    </row>
    <row r="941" spans="1:16" x14ac:dyDescent="0.3">
      <c r="A941" s="1">
        <v>45708</v>
      </c>
      <c r="B941" t="s">
        <v>23</v>
      </c>
      <c r="C941">
        <v>1064.21</v>
      </c>
      <c r="D941">
        <v>1080.78</v>
      </c>
      <c r="E941">
        <v>1047.6400000000001</v>
      </c>
      <c r="F941">
        <v>1059.81</v>
      </c>
      <c r="G941">
        <v>30432</v>
      </c>
      <c r="H941">
        <v>51</v>
      </c>
      <c r="I941">
        <v>4</v>
      </c>
      <c r="J941">
        <v>264.95249999999999</v>
      </c>
      <c r="K941">
        <v>24664.891472868221</v>
      </c>
      <c r="L941" t="b">
        <v>0</v>
      </c>
      <c r="M941">
        <f>IF(fact_daily_prices[[#This Row],[company_id]] =$B940,$F940)</f>
        <v>1046.26</v>
      </c>
      <c r="N941" s="3">
        <f>IFERROR(IF(fact_daily_prices[[#This Row],[Prev_close]]="","",((fact_daily_prices[[#This Row],[close]]-fact_daily_prices[[#This Row],[Prev_close]] )/ fact_daily_prices[[#This Row],[Prev_close]])),0)</f>
        <v>1.2950891747749082E-2</v>
      </c>
      <c r="O941" s="1">
        <f>EOMONTH(fact_daily_prices[[#This Row],[date]],0)</f>
        <v>45716</v>
      </c>
      <c r="P941"/>
    </row>
    <row r="942" spans="1:16" x14ac:dyDescent="0.3">
      <c r="A942" s="1">
        <v>45709</v>
      </c>
      <c r="B942" t="s">
        <v>23</v>
      </c>
      <c r="C942">
        <v>1050.69</v>
      </c>
      <c r="D942">
        <v>1060.51</v>
      </c>
      <c r="E942">
        <v>1040.8699999999999</v>
      </c>
      <c r="F942">
        <v>1048.4000000000001</v>
      </c>
      <c r="G942">
        <v>21884</v>
      </c>
      <c r="H942">
        <v>52</v>
      </c>
      <c r="I942">
        <v>4</v>
      </c>
      <c r="J942">
        <v>262.10000000000002</v>
      </c>
      <c r="K942">
        <v>24664.891472868221</v>
      </c>
      <c r="L942" t="b">
        <v>0</v>
      </c>
      <c r="M942">
        <f>IF(fact_daily_prices[[#This Row],[company_id]] =$B941,$F941)</f>
        <v>1059.81</v>
      </c>
      <c r="N942" s="3">
        <f>IFERROR(IF(fact_daily_prices[[#This Row],[Prev_close]]="","",((fact_daily_prices[[#This Row],[close]]-fact_daily_prices[[#This Row],[Prev_close]] )/ fact_daily_prices[[#This Row],[Prev_close]])),0)</f>
        <v>-1.0766080712580421E-2</v>
      </c>
      <c r="O942" s="1">
        <f>EOMONTH(fact_daily_prices[[#This Row],[date]],0)</f>
        <v>45716</v>
      </c>
      <c r="P942"/>
    </row>
    <row r="943" spans="1:16" x14ac:dyDescent="0.3">
      <c r="A943" s="1">
        <v>45712</v>
      </c>
      <c r="B943" t="s">
        <v>23</v>
      </c>
      <c r="C943">
        <v>1068.53</v>
      </c>
      <c r="D943">
        <v>1077.25</v>
      </c>
      <c r="E943">
        <v>1059.81</v>
      </c>
      <c r="F943">
        <v>1061.44</v>
      </c>
      <c r="G943">
        <v>44618</v>
      </c>
      <c r="H943">
        <v>55</v>
      </c>
      <c r="I943">
        <v>4</v>
      </c>
      <c r="J943">
        <v>265.36</v>
      </c>
      <c r="K943">
        <v>24664.891472868221</v>
      </c>
      <c r="L943" t="b">
        <v>0</v>
      </c>
      <c r="M943">
        <f>IF(fact_daily_prices[[#This Row],[company_id]] =$B942,$F942)</f>
        <v>1048.4000000000001</v>
      </c>
      <c r="N943" s="3">
        <f>IFERROR(IF(fact_daily_prices[[#This Row],[Prev_close]]="","",((fact_daily_prices[[#This Row],[close]]-fact_daily_prices[[#This Row],[Prev_close]] )/ fact_daily_prices[[#This Row],[Prev_close]])),0)</f>
        <v>1.2438000763067496E-2</v>
      </c>
      <c r="O943" s="1">
        <f>EOMONTH(fact_daily_prices[[#This Row],[date]],0)</f>
        <v>45716</v>
      </c>
      <c r="P943"/>
    </row>
    <row r="944" spans="1:16" x14ac:dyDescent="0.3">
      <c r="A944" s="1">
        <v>45713</v>
      </c>
      <c r="B944" t="s">
        <v>23</v>
      </c>
      <c r="C944">
        <v>1064.68</v>
      </c>
      <c r="D944">
        <v>1072.28</v>
      </c>
      <c r="E944">
        <v>1057.08</v>
      </c>
      <c r="F944">
        <v>1064.8</v>
      </c>
      <c r="G944">
        <v>21142</v>
      </c>
      <c r="H944">
        <v>56</v>
      </c>
      <c r="I944">
        <v>4</v>
      </c>
      <c r="J944">
        <v>266.2</v>
      </c>
      <c r="K944">
        <v>24664.891472868221</v>
      </c>
      <c r="L944" t="b">
        <v>0</v>
      </c>
      <c r="M944">
        <f>IF(fact_daily_prices[[#This Row],[company_id]] =$B943,$F943)</f>
        <v>1061.44</v>
      </c>
      <c r="N944" s="3">
        <f>IFERROR(IF(fact_daily_prices[[#This Row],[Prev_close]]="","",((fact_daily_prices[[#This Row],[close]]-fact_daily_prices[[#This Row],[Prev_close]] )/ fact_daily_prices[[#This Row],[Prev_close]])),0)</f>
        <v>3.1655110039191096E-3</v>
      </c>
      <c r="O944" s="1">
        <f>EOMONTH(fact_daily_prices[[#This Row],[date]],0)</f>
        <v>45716</v>
      </c>
      <c r="P944"/>
    </row>
    <row r="945" spans="1:16" x14ac:dyDescent="0.3">
      <c r="A945" s="1">
        <v>45714</v>
      </c>
      <c r="B945" t="s">
        <v>23</v>
      </c>
      <c r="C945">
        <v>1056.74</v>
      </c>
      <c r="D945">
        <v>1063.21</v>
      </c>
      <c r="E945">
        <v>1050.27</v>
      </c>
      <c r="F945">
        <v>1062.1099999999999</v>
      </c>
      <c r="G945">
        <v>9848</v>
      </c>
      <c r="H945">
        <v>57</v>
      </c>
      <c r="I945">
        <v>4</v>
      </c>
      <c r="J945">
        <v>265.52749999999997</v>
      </c>
      <c r="K945">
        <v>24664.891472868221</v>
      </c>
      <c r="L945" t="b">
        <v>0</v>
      </c>
      <c r="M945">
        <f>IF(fact_daily_prices[[#This Row],[company_id]] =$B944,$F944)</f>
        <v>1064.8</v>
      </c>
      <c r="N945" s="3">
        <f>IFERROR(IF(fact_daily_prices[[#This Row],[Prev_close]]="","",((fact_daily_prices[[#This Row],[close]]-fact_daily_prices[[#This Row],[Prev_close]] )/ fact_daily_prices[[#This Row],[Prev_close]])),0)</f>
        <v>-2.5262960180316065E-3</v>
      </c>
      <c r="O945" s="1">
        <f>EOMONTH(fact_daily_prices[[#This Row],[date]],0)</f>
        <v>45716</v>
      </c>
      <c r="P945"/>
    </row>
    <row r="946" spans="1:16" x14ac:dyDescent="0.3">
      <c r="A946" s="1">
        <v>45715</v>
      </c>
      <c r="B946" t="s">
        <v>23</v>
      </c>
      <c r="C946">
        <v>1033.3699999999999</v>
      </c>
      <c r="D946">
        <v>1045.6400000000001</v>
      </c>
      <c r="E946">
        <v>1021.1</v>
      </c>
      <c r="F946">
        <v>1028.47</v>
      </c>
      <c r="G946">
        <v>21908</v>
      </c>
      <c r="H946">
        <v>58</v>
      </c>
      <c r="I946">
        <v>4</v>
      </c>
      <c r="J946">
        <v>257.11750000000001</v>
      </c>
      <c r="K946">
        <v>24664.891472868221</v>
      </c>
      <c r="L946" t="b">
        <v>0</v>
      </c>
      <c r="M946">
        <f>IF(fact_daily_prices[[#This Row],[company_id]] =$B945,$F945)</f>
        <v>1062.1099999999999</v>
      </c>
      <c r="N946" s="3">
        <f>IFERROR(IF(fact_daily_prices[[#This Row],[Prev_close]]="","",((fact_daily_prices[[#This Row],[close]]-fact_daily_prices[[#This Row],[Prev_close]] )/ fact_daily_prices[[#This Row],[Prev_close]])),0)</f>
        <v>-3.1672802252120665E-2</v>
      </c>
      <c r="O946" s="1">
        <f>EOMONTH(fact_daily_prices[[#This Row],[date]],0)</f>
        <v>45716</v>
      </c>
      <c r="P946"/>
    </row>
    <row r="947" spans="1:16" x14ac:dyDescent="0.3">
      <c r="A947" s="1">
        <v>45716</v>
      </c>
      <c r="B947" t="s">
        <v>23</v>
      </c>
      <c r="C947">
        <v>1031.78</v>
      </c>
      <c r="D947">
        <v>1042.67</v>
      </c>
      <c r="E947">
        <v>1020.88</v>
      </c>
      <c r="F947">
        <v>1025.42</v>
      </c>
      <c r="G947">
        <v>43222</v>
      </c>
      <c r="H947">
        <v>59</v>
      </c>
      <c r="I947">
        <v>4</v>
      </c>
      <c r="J947">
        <v>256.35500000000002</v>
      </c>
      <c r="K947">
        <v>24664.891472868221</v>
      </c>
      <c r="L947" t="b">
        <v>0</v>
      </c>
      <c r="M947">
        <f>IF(fact_daily_prices[[#This Row],[company_id]] =$B946,$F946)</f>
        <v>1028.47</v>
      </c>
      <c r="N947" s="3">
        <f>IFERROR(IF(fact_daily_prices[[#This Row],[Prev_close]]="","",((fact_daily_prices[[#This Row],[close]]-fact_daily_prices[[#This Row],[Prev_close]] )/ fact_daily_prices[[#This Row],[Prev_close]])),0)</f>
        <v>-2.9655702159518066E-3</v>
      </c>
      <c r="O947" s="1">
        <f>EOMONTH(fact_daily_prices[[#This Row],[date]],0)</f>
        <v>45716</v>
      </c>
      <c r="P947"/>
    </row>
    <row r="948" spans="1:16" x14ac:dyDescent="0.3">
      <c r="A948" s="1">
        <v>45719</v>
      </c>
      <c r="B948" t="s">
        <v>23</v>
      </c>
      <c r="C948">
        <v>1023.93</v>
      </c>
      <c r="D948">
        <v>1031.3</v>
      </c>
      <c r="E948">
        <v>1016.57</v>
      </c>
      <c r="F948">
        <v>1028.43</v>
      </c>
      <c r="G948">
        <v>10968</v>
      </c>
      <c r="H948">
        <v>62</v>
      </c>
      <c r="I948">
        <v>4</v>
      </c>
      <c r="J948">
        <v>257.10750000000002</v>
      </c>
      <c r="K948">
        <v>24664.891472868221</v>
      </c>
      <c r="L948" t="b">
        <v>0</v>
      </c>
      <c r="M948">
        <f>IF(fact_daily_prices[[#This Row],[company_id]] =$B947,$F947)</f>
        <v>1025.42</v>
      </c>
      <c r="N948" s="3">
        <f>IFERROR(IF(fact_daily_prices[[#This Row],[Prev_close]]="","",((fact_daily_prices[[#This Row],[close]]-fact_daily_prices[[#This Row],[Prev_close]] )/ fact_daily_prices[[#This Row],[Prev_close]])),0)</f>
        <v>2.9353825749448914E-3</v>
      </c>
      <c r="O948" s="1">
        <f>EOMONTH(fact_daily_prices[[#This Row],[date]],0)</f>
        <v>45747</v>
      </c>
      <c r="P948"/>
    </row>
    <row r="949" spans="1:16" x14ac:dyDescent="0.3">
      <c r="A949" s="1">
        <v>45720</v>
      </c>
      <c r="B949" t="s">
        <v>23</v>
      </c>
      <c r="C949">
        <v>1040.21</v>
      </c>
      <c r="D949">
        <v>1045.2</v>
      </c>
      <c r="E949">
        <v>1035.22</v>
      </c>
      <c r="F949">
        <v>1039.47</v>
      </c>
      <c r="G949">
        <v>10275</v>
      </c>
      <c r="H949">
        <v>63</v>
      </c>
      <c r="I949">
        <v>4</v>
      </c>
      <c r="J949">
        <v>259.86750000000001</v>
      </c>
      <c r="K949">
        <v>24664.891472868221</v>
      </c>
      <c r="L949" t="b">
        <v>0</v>
      </c>
      <c r="M949">
        <f>IF(fact_daily_prices[[#This Row],[company_id]] =$B948,$F948)</f>
        <v>1028.43</v>
      </c>
      <c r="N949" s="3">
        <f>IFERROR(IF(fact_daily_prices[[#This Row],[Prev_close]]="","",((fact_daily_prices[[#This Row],[close]]-fact_daily_prices[[#This Row],[Prev_close]] )/ fact_daily_prices[[#This Row],[Prev_close]])),0)</f>
        <v>1.0734809369621619E-2</v>
      </c>
      <c r="O949" s="1">
        <f>EOMONTH(fact_daily_prices[[#This Row],[date]],0)</f>
        <v>45747</v>
      </c>
      <c r="P949"/>
    </row>
    <row r="950" spans="1:16" x14ac:dyDescent="0.3">
      <c r="A950" s="1">
        <v>45721</v>
      </c>
      <c r="B950" t="s">
        <v>23</v>
      </c>
      <c r="C950">
        <v>1051.72</v>
      </c>
      <c r="D950">
        <v>1062.8800000000001</v>
      </c>
      <c r="E950">
        <v>1040.56</v>
      </c>
      <c r="F950">
        <v>1060.3699999999999</v>
      </c>
      <c r="G950">
        <v>1406</v>
      </c>
      <c r="H950">
        <v>64</v>
      </c>
      <c r="I950">
        <v>4</v>
      </c>
      <c r="J950">
        <v>265.09249999999997</v>
      </c>
      <c r="K950">
        <v>24664.891472868221</v>
      </c>
      <c r="L950" t="b">
        <v>1</v>
      </c>
      <c r="M950">
        <f>IF(fact_daily_prices[[#This Row],[company_id]] =$B949,$F949)</f>
        <v>1039.47</v>
      </c>
      <c r="N950" s="3">
        <f>IFERROR(IF(fact_daily_prices[[#This Row],[Prev_close]]="","",((fact_daily_prices[[#This Row],[close]]-fact_daily_prices[[#This Row],[Prev_close]] )/ fact_daily_prices[[#This Row],[Prev_close]])),0)</f>
        <v>2.0106400377115127E-2</v>
      </c>
      <c r="O950" s="1">
        <f>EOMONTH(fact_daily_prices[[#This Row],[date]],0)</f>
        <v>45747</v>
      </c>
      <c r="P950"/>
    </row>
    <row r="951" spans="1:16" x14ac:dyDescent="0.3">
      <c r="A951" s="1">
        <v>45722</v>
      </c>
      <c r="B951" t="s">
        <v>23</v>
      </c>
      <c r="C951">
        <v>1093.5899999999999</v>
      </c>
      <c r="D951">
        <v>1099.73</v>
      </c>
      <c r="E951">
        <v>1087.45</v>
      </c>
      <c r="F951">
        <v>1088.1600000000001</v>
      </c>
      <c r="G951">
        <v>45036</v>
      </c>
      <c r="H951">
        <v>65</v>
      </c>
      <c r="I951">
        <v>4</v>
      </c>
      <c r="J951">
        <v>272.04000000000002</v>
      </c>
      <c r="K951">
        <v>24664.891472868221</v>
      </c>
      <c r="L951" t="b">
        <v>0</v>
      </c>
      <c r="M951">
        <f>IF(fact_daily_prices[[#This Row],[company_id]] =$B950,$F950)</f>
        <v>1060.3699999999999</v>
      </c>
      <c r="N951" s="3">
        <f>IFERROR(IF(fact_daily_prices[[#This Row],[Prev_close]]="","",((fact_daily_prices[[#This Row],[close]]-fact_daily_prices[[#This Row],[Prev_close]] )/ fact_daily_prices[[#This Row],[Prev_close]])),0)</f>
        <v>2.6207833114856319E-2</v>
      </c>
      <c r="O951" s="1">
        <f>EOMONTH(fact_daily_prices[[#This Row],[date]],0)</f>
        <v>45747</v>
      </c>
      <c r="P951"/>
    </row>
    <row r="952" spans="1:16" x14ac:dyDescent="0.3">
      <c r="A952" s="1">
        <v>45723</v>
      </c>
      <c r="B952" t="s">
        <v>23</v>
      </c>
      <c r="C952">
        <v>1106.33</v>
      </c>
      <c r="D952">
        <v>1112.54</v>
      </c>
      <c r="E952">
        <v>1100.1199999999999</v>
      </c>
      <c r="F952">
        <v>1105.6500000000001</v>
      </c>
      <c r="G952">
        <v>3618</v>
      </c>
      <c r="H952">
        <v>66</v>
      </c>
      <c r="I952">
        <v>4</v>
      </c>
      <c r="J952">
        <v>276.41250000000002</v>
      </c>
      <c r="K952">
        <v>24664.891472868221</v>
      </c>
      <c r="L952" t="b">
        <v>0</v>
      </c>
      <c r="M952">
        <f>IF(fact_daily_prices[[#This Row],[company_id]] =$B951,$F951)</f>
        <v>1088.1600000000001</v>
      </c>
      <c r="N952" s="3">
        <f>IFERROR(IF(fact_daily_prices[[#This Row],[Prev_close]]="","",((fact_daily_prices[[#This Row],[close]]-fact_daily_prices[[#This Row],[Prev_close]] )/ fact_daily_prices[[#This Row],[Prev_close]])),0)</f>
        <v>1.6073003970004419E-2</v>
      </c>
      <c r="O952" s="1">
        <f>EOMONTH(fact_daily_prices[[#This Row],[date]],0)</f>
        <v>45747</v>
      </c>
      <c r="P952"/>
    </row>
    <row r="953" spans="1:16" x14ac:dyDescent="0.3">
      <c r="A953" s="1">
        <v>45726</v>
      </c>
      <c r="B953" t="s">
        <v>23</v>
      </c>
      <c r="C953">
        <v>1094.6500000000001</v>
      </c>
      <c r="D953">
        <v>1112.52</v>
      </c>
      <c r="E953">
        <v>1076.78</v>
      </c>
      <c r="F953">
        <v>1098.1099999999999</v>
      </c>
      <c r="G953">
        <v>40696</v>
      </c>
      <c r="H953">
        <v>69</v>
      </c>
      <c r="I953">
        <v>4</v>
      </c>
      <c r="J953">
        <v>274.52749999999997</v>
      </c>
      <c r="K953">
        <v>24664.891472868221</v>
      </c>
      <c r="L953" t="b">
        <v>0</v>
      </c>
      <c r="M953">
        <f>IF(fact_daily_prices[[#This Row],[company_id]] =$B952,$F952)</f>
        <v>1105.6500000000001</v>
      </c>
      <c r="N953" s="3">
        <f>IFERROR(IF(fact_daily_prices[[#This Row],[Prev_close]]="","",((fact_daily_prices[[#This Row],[close]]-fact_daily_prices[[#This Row],[Prev_close]] )/ fact_daily_prices[[#This Row],[Prev_close]])),0)</f>
        <v>-6.8195179306292141E-3</v>
      </c>
      <c r="O953" s="1">
        <f>EOMONTH(fact_daily_prices[[#This Row],[date]],0)</f>
        <v>45747</v>
      </c>
      <c r="P953"/>
    </row>
    <row r="954" spans="1:16" x14ac:dyDescent="0.3">
      <c r="A954" s="1">
        <v>45727</v>
      </c>
      <c r="B954" t="s">
        <v>23</v>
      </c>
      <c r="C954">
        <v>1095.07</v>
      </c>
      <c r="D954">
        <v>1114.47</v>
      </c>
      <c r="E954">
        <v>1075.67</v>
      </c>
      <c r="F954">
        <v>1094.1600000000001</v>
      </c>
      <c r="G954">
        <v>15719</v>
      </c>
      <c r="H954">
        <v>70</v>
      </c>
      <c r="I954">
        <v>4</v>
      </c>
      <c r="J954">
        <v>273.54000000000002</v>
      </c>
      <c r="K954">
        <v>24664.891472868221</v>
      </c>
      <c r="L954" t="b">
        <v>0</v>
      </c>
      <c r="M954">
        <f>IF(fact_daily_prices[[#This Row],[company_id]] =$B953,$F953)</f>
        <v>1098.1099999999999</v>
      </c>
      <c r="N954" s="3">
        <f>IFERROR(IF(fact_daily_prices[[#This Row],[Prev_close]]="","",((fact_daily_prices[[#This Row],[close]]-fact_daily_prices[[#This Row],[Prev_close]] )/ fact_daily_prices[[#This Row],[Prev_close]])),0)</f>
        <v>-3.5970895447631096E-3</v>
      </c>
      <c r="O954" s="1">
        <f>EOMONTH(fact_daily_prices[[#This Row],[date]],0)</f>
        <v>45747</v>
      </c>
      <c r="P954"/>
    </row>
    <row r="955" spans="1:16" x14ac:dyDescent="0.3">
      <c r="A955" s="1">
        <v>45728</v>
      </c>
      <c r="B955" t="s">
        <v>23</v>
      </c>
      <c r="C955">
        <v>1101.6400000000001</v>
      </c>
      <c r="D955">
        <v>1109.94</v>
      </c>
      <c r="E955">
        <v>1093.3399999999999</v>
      </c>
      <c r="F955">
        <v>1104.6500000000001</v>
      </c>
      <c r="G955">
        <v>25042</v>
      </c>
      <c r="H955">
        <v>71</v>
      </c>
      <c r="I955">
        <v>4</v>
      </c>
      <c r="J955">
        <v>276.16250000000002</v>
      </c>
      <c r="K955">
        <v>24664.891472868221</v>
      </c>
      <c r="L955" t="b">
        <v>0</v>
      </c>
      <c r="M955">
        <f>IF(fact_daily_prices[[#This Row],[company_id]] =$B954,$F954)</f>
        <v>1094.1600000000001</v>
      </c>
      <c r="N955" s="3">
        <f>IFERROR(IF(fact_daily_prices[[#This Row],[Prev_close]]="","",((fact_daily_prices[[#This Row],[close]]-fact_daily_prices[[#This Row],[Prev_close]] )/ fact_daily_prices[[#This Row],[Prev_close]])),0)</f>
        <v>9.5872632887329164E-3</v>
      </c>
      <c r="O955" s="1">
        <f>EOMONTH(fact_daily_prices[[#This Row],[date]],0)</f>
        <v>45747</v>
      </c>
      <c r="P955"/>
    </row>
    <row r="956" spans="1:16" x14ac:dyDescent="0.3">
      <c r="A956" s="1">
        <v>45729</v>
      </c>
      <c r="B956" t="s">
        <v>23</v>
      </c>
      <c r="C956">
        <v>1104.95</v>
      </c>
      <c r="D956">
        <v>1113.1500000000001</v>
      </c>
      <c r="E956">
        <v>1096.75</v>
      </c>
      <c r="F956">
        <v>1112.17</v>
      </c>
      <c r="G956">
        <v>27514</v>
      </c>
      <c r="H956">
        <v>72</v>
      </c>
      <c r="I956">
        <v>4</v>
      </c>
      <c r="J956">
        <v>278.04250000000002</v>
      </c>
      <c r="K956">
        <v>24664.891472868221</v>
      </c>
      <c r="L956" t="b">
        <v>0</v>
      </c>
      <c r="M956">
        <f>IF(fact_daily_prices[[#This Row],[company_id]] =$B955,$F955)</f>
        <v>1104.6500000000001</v>
      </c>
      <c r="N956" s="3">
        <f>IFERROR(IF(fact_daily_prices[[#This Row],[Prev_close]]="","",((fact_daily_prices[[#This Row],[close]]-fact_daily_prices[[#This Row],[Prev_close]] )/ fact_daily_prices[[#This Row],[Prev_close]])),0)</f>
        <v>6.8075861132485234E-3</v>
      </c>
      <c r="O956" s="1">
        <f>EOMONTH(fact_daily_prices[[#This Row],[date]],0)</f>
        <v>45747</v>
      </c>
      <c r="P956"/>
    </row>
    <row r="957" spans="1:16" x14ac:dyDescent="0.3">
      <c r="A957" s="1">
        <v>45730</v>
      </c>
      <c r="B957" t="s">
        <v>23</v>
      </c>
      <c r="C957">
        <v>1130.3900000000001</v>
      </c>
      <c r="D957">
        <v>1140.75</v>
      </c>
      <c r="E957">
        <v>1120.02</v>
      </c>
      <c r="F957">
        <v>1135.5</v>
      </c>
      <c r="G957">
        <v>46487</v>
      </c>
      <c r="H957">
        <v>73</v>
      </c>
      <c r="I957">
        <v>4</v>
      </c>
      <c r="J957">
        <v>283.875</v>
      </c>
      <c r="K957">
        <v>24664.891472868221</v>
      </c>
      <c r="L957" t="b">
        <v>0</v>
      </c>
      <c r="M957">
        <f>IF(fact_daily_prices[[#This Row],[company_id]] =$B956,$F956)</f>
        <v>1112.17</v>
      </c>
      <c r="N957" s="3">
        <f>IFERROR(IF(fact_daily_prices[[#This Row],[Prev_close]]="","",((fact_daily_prices[[#This Row],[close]]-fact_daily_prices[[#This Row],[Prev_close]] )/ fact_daily_prices[[#This Row],[Prev_close]])),0)</f>
        <v>2.0977008910508219E-2</v>
      </c>
      <c r="O957" s="1">
        <f>EOMONTH(fact_daily_prices[[#This Row],[date]],0)</f>
        <v>45747</v>
      </c>
      <c r="P957"/>
    </row>
    <row r="958" spans="1:16" x14ac:dyDescent="0.3">
      <c r="A958" s="1">
        <v>45733</v>
      </c>
      <c r="B958" t="s">
        <v>23</v>
      </c>
      <c r="C958">
        <v>1168.6099999999999</v>
      </c>
      <c r="D958">
        <v>1172.9000000000001</v>
      </c>
      <c r="E958">
        <v>1164.31</v>
      </c>
      <c r="F958">
        <v>1171.81</v>
      </c>
      <c r="G958">
        <v>23908</v>
      </c>
      <c r="H958">
        <v>76</v>
      </c>
      <c r="I958">
        <v>4</v>
      </c>
      <c r="J958">
        <v>292.95249999999999</v>
      </c>
      <c r="K958">
        <v>24664.891472868221</v>
      </c>
      <c r="L958" t="b">
        <v>0</v>
      </c>
      <c r="M958">
        <f>IF(fact_daily_prices[[#This Row],[company_id]] =$B957,$F957)</f>
        <v>1135.5</v>
      </c>
      <c r="N958" s="3">
        <f>IFERROR(IF(fact_daily_prices[[#This Row],[Prev_close]]="","",((fact_daily_prices[[#This Row],[close]]-fact_daily_prices[[#This Row],[Prev_close]] )/ fact_daily_prices[[#This Row],[Prev_close]])),0)</f>
        <v>3.1977102597974413E-2</v>
      </c>
      <c r="O958" s="1">
        <f>EOMONTH(fact_daily_prices[[#This Row],[date]],0)</f>
        <v>45747</v>
      </c>
      <c r="P958"/>
    </row>
    <row r="959" spans="1:16" x14ac:dyDescent="0.3">
      <c r="A959" s="1">
        <v>45734</v>
      </c>
      <c r="B959" t="s">
        <v>23</v>
      </c>
      <c r="C959">
        <v>1207.47</v>
      </c>
      <c r="D959">
        <v>1215.06</v>
      </c>
      <c r="E959">
        <v>1199.8900000000001</v>
      </c>
      <c r="F959">
        <v>1206.05</v>
      </c>
      <c r="G959">
        <v>38952</v>
      </c>
      <c r="H959">
        <v>77</v>
      </c>
      <c r="I959">
        <v>4</v>
      </c>
      <c r="J959">
        <v>301.51249999999999</v>
      </c>
      <c r="K959">
        <v>24664.891472868221</v>
      </c>
      <c r="L959" t="b">
        <v>0</v>
      </c>
      <c r="M959">
        <f>IF(fact_daily_prices[[#This Row],[company_id]] =$B958,$F958)</f>
        <v>1171.81</v>
      </c>
      <c r="N959" s="3">
        <f>IFERROR(IF(fact_daily_prices[[#This Row],[Prev_close]]="","",((fact_daily_prices[[#This Row],[close]]-fact_daily_prices[[#This Row],[Prev_close]] )/ fact_daily_prices[[#This Row],[Prev_close]])),0)</f>
        <v>2.9219754055691632E-2</v>
      </c>
      <c r="O959" s="1">
        <f>EOMONTH(fact_daily_prices[[#This Row],[date]],0)</f>
        <v>45747</v>
      </c>
      <c r="P959"/>
    </row>
    <row r="960" spans="1:16" x14ac:dyDescent="0.3">
      <c r="A960" s="1">
        <v>45735</v>
      </c>
      <c r="B960" t="s">
        <v>23</v>
      </c>
      <c r="C960">
        <v>1225.49</v>
      </c>
      <c r="D960">
        <v>1240.17</v>
      </c>
      <c r="E960">
        <v>1210.82</v>
      </c>
      <c r="F960">
        <v>1229.25</v>
      </c>
      <c r="G960">
        <v>48929</v>
      </c>
      <c r="H960">
        <v>78</v>
      </c>
      <c r="I960">
        <v>4</v>
      </c>
      <c r="J960">
        <v>307.3125</v>
      </c>
      <c r="K960">
        <v>24664.891472868221</v>
      </c>
      <c r="L960" t="b">
        <v>0</v>
      </c>
      <c r="M960">
        <f>IF(fact_daily_prices[[#This Row],[company_id]] =$B959,$F959)</f>
        <v>1206.05</v>
      </c>
      <c r="N960" s="3">
        <f>IFERROR(IF(fact_daily_prices[[#This Row],[Prev_close]]="","",((fact_daily_prices[[#This Row],[close]]-fact_daily_prices[[#This Row],[Prev_close]] )/ fact_daily_prices[[#This Row],[Prev_close]])),0)</f>
        <v>1.9236350068405163E-2</v>
      </c>
      <c r="O960" s="1">
        <f>EOMONTH(fact_daily_prices[[#This Row],[date]],0)</f>
        <v>45747</v>
      </c>
      <c r="P960"/>
    </row>
    <row r="961" spans="1:16" x14ac:dyDescent="0.3">
      <c r="A961" s="1">
        <v>45736</v>
      </c>
      <c r="B961" t="s">
        <v>23</v>
      </c>
      <c r="C961">
        <v>1240.97</v>
      </c>
      <c r="D961">
        <v>1251.07</v>
      </c>
      <c r="E961">
        <v>1230.8699999999999</v>
      </c>
      <c r="F961">
        <v>1237.75</v>
      </c>
      <c r="G961">
        <v>30134</v>
      </c>
      <c r="H961">
        <v>79</v>
      </c>
      <c r="I961">
        <v>4</v>
      </c>
      <c r="J961">
        <v>309.4375</v>
      </c>
      <c r="K961">
        <v>24664.891472868221</v>
      </c>
      <c r="L961" t="b">
        <v>0</v>
      </c>
      <c r="M961">
        <f>IF(fact_daily_prices[[#This Row],[company_id]] =$B960,$F960)</f>
        <v>1229.25</v>
      </c>
      <c r="N961" s="3">
        <f>IFERROR(IF(fact_daily_prices[[#This Row],[Prev_close]]="","",((fact_daily_prices[[#This Row],[close]]-fact_daily_prices[[#This Row],[Prev_close]] )/ fact_daily_prices[[#This Row],[Prev_close]])),0)</f>
        <v>6.9147854382753714E-3</v>
      </c>
      <c r="O961" s="1">
        <f>EOMONTH(fact_daily_prices[[#This Row],[date]],0)</f>
        <v>45747</v>
      </c>
      <c r="P961"/>
    </row>
    <row r="962" spans="1:16" x14ac:dyDescent="0.3">
      <c r="A962" s="1">
        <v>45737</v>
      </c>
      <c r="B962" t="s">
        <v>23</v>
      </c>
      <c r="C962">
        <v>1261.96</v>
      </c>
      <c r="D962">
        <v>1269.23</v>
      </c>
      <c r="E962">
        <v>1254.7</v>
      </c>
      <c r="F962">
        <v>1259.27</v>
      </c>
      <c r="G962">
        <v>47799</v>
      </c>
      <c r="H962">
        <v>80</v>
      </c>
      <c r="I962">
        <v>4</v>
      </c>
      <c r="J962">
        <v>314.8175</v>
      </c>
      <c r="K962">
        <v>24664.891472868221</v>
      </c>
      <c r="L962" t="b">
        <v>0</v>
      </c>
      <c r="M962">
        <f>IF(fact_daily_prices[[#This Row],[company_id]] =$B961,$F961)</f>
        <v>1237.75</v>
      </c>
      <c r="N962" s="3">
        <f>IFERROR(IF(fact_daily_prices[[#This Row],[Prev_close]]="","",((fact_daily_prices[[#This Row],[close]]-fact_daily_prices[[#This Row],[Prev_close]] )/ fact_daily_prices[[#This Row],[Prev_close]])),0)</f>
        <v>1.7386386588567952E-2</v>
      </c>
      <c r="O962" s="1">
        <f>EOMONTH(fact_daily_prices[[#This Row],[date]],0)</f>
        <v>45747</v>
      </c>
      <c r="P962"/>
    </row>
    <row r="963" spans="1:16" x14ac:dyDescent="0.3">
      <c r="A963" s="1">
        <v>45740</v>
      </c>
      <c r="B963" t="s">
        <v>23</v>
      </c>
      <c r="C963">
        <v>1296.32</v>
      </c>
      <c r="D963">
        <v>1307.5</v>
      </c>
      <c r="E963">
        <v>1285.1400000000001</v>
      </c>
      <c r="F963">
        <v>1286.22</v>
      </c>
      <c r="G963">
        <v>38292</v>
      </c>
      <c r="H963">
        <v>83</v>
      </c>
      <c r="I963">
        <v>4</v>
      </c>
      <c r="J963">
        <v>321.55500000000001</v>
      </c>
      <c r="K963">
        <v>24664.891472868221</v>
      </c>
      <c r="L963" t="b">
        <v>0</v>
      </c>
      <c r="M963">
        <f>IF(fact_daily_prices[[#This Row],[company_id]] =$B962,$F962)</f>
        <v>1259.27</v>
      </c>
      <c r="N963" s="3">
        <f>IFERROR(IF(fact_daily_prices[[#This Row],[Prev_close]]="","",((fact_daily_prices[[#This Row],[close]]-fact_daily_prices[[#This Row],[Prev_close]] )/ fact_daily_prices[[#This Row],[Prev_close]])),0)</f>
        <v>2.1401288047837277E-2</v>
      </c>
      <c r="O963" s="1">
        <f>EOMONTH(fact_daily_prices[[#This Row],[date]],0)</f>
        <v>45747</v>
      </c>
      <c r="P963"/>
    </row>
    <row r="964" spans="1:16" x14ac:dyDescent="0.3">
      <c r="A964" s="1">
        <v>45741</v>
      </c>
      <c r="B964" t="s">
        <v>23</v>
      </c>
      <c r="C964">
        <v>1280.31</v>
      </c>
      <c r="D964">
        <v>1289.79</v>
      </c>
      <c r="E964">
        <v>1270.83</v>
      </c>
      <c r="F964">
        <v>1284.1400000000001</v>
      </c>
      <c r="G964">
        <v>6313</v>
      </c>
      <c r="H964">
        <v>84</v>
      </c>
      <c r="I964">
        <v>4</v>
      </c>
      <c r="J964">
        <v>321.03500000000003</v>
      </c>
      <c r="K964">
        <v>24664.891472868221</v>
      </c>
      <c r="L964" t="b">
        <v>0</v>
      </c>
      <c r="M964">
        <f>IF(fact_daily_prices[[#This Row],[company_id]] =$B963,$F963)</f>
        <v>1286.22</v>
      </c>
      <c r="N964" s="3">
        <f>IFERROR(IF(fact_daily_prices[[#This Row],[Prev_close]]="","",((fact_daily_prices[[#This Row],[close]]-fact_daily_prices[[#This Row],[Prev_close]] )/ fact_daily_prices[[#This Row],[Prev_close]])),0)</f>
        <v>-1.6171417020415847E-3</v>
      </c>
      <c r="O964" s="1">
        <f>EOMONTH(fact_daily_prices[[#This Row],[date]],0)</f>
        <v>45747</v>
      </c>
      <c r="P964"/>
    </row>
    <row r="965" spans="1:16" x14ac:dyDescent="0.3">
      <c r="A965" s="1">
        <v>45742</v>
      </c>
      <c r="B965" t="s">
        <v>23</v>
      </c>
      <c r="C965">
        <v>1280.01</v>
      </c>
      <c r="D965">
        <v>1290.07</v>
      </c>
      <c r="E965">
        <v>1269.95</v>
      </c>
      <c r="F965">
        <v>1275.8499999999999</v>
      </c>
      <c r="G965">
        <v>5887</v>
      </c>
      <c r="H965">
        <v>85</v>
      </c>
      <c r="I965">
        <v>4</v>
      </c>
      <c r="J965">
        <v>318.96249999999998</v>
      </c>
      <c r="K965">
        <v>24664.891472868221</v>
      </c>
      <c r="L965" t="b">
        <v>0</v>
      </c>
      <c r="M965">
        <f>IF(fact_daily_prices[[#This Row],[company_id]] =$B964,$F964)</f>
        <v>1284.1400000000001</v>
      </c>
      <c r="N965" s="3">
        <f>IFERROR(IF(fact_daily_prices[[#This Row],[Prev_close]]="","",((fact_daily_prices[[#This Row],[close]]-fact_daily_prices[[#This Row],[Prev_close]] )/ fact_daily_prices[[#This Row],[Prev_close]])),0)</f>
        <v>-6.4556824022304346E-3</v>
      </c>
      <c r="O965" s="1">
        <f>EOMONTH(fact_daily_prices[[#This Row],[date]],0)</f>
        <v>45747</v>
      </c>
      <c r="P965"/>
    </row>
    <row r="966" spans="1:16" x14ac:dyDescent="0.3">
      <c r="A966" s="1">
        <v>45743</v>
      </c>
      <c r="B966" t="s">
        <v>23</v>
      </c>
      <c r="C966">
        <v>1272.8</v>
      </c>
      <c r="D966">
        <v>1288.3599999999999</v>
      </c>
      <c r="E966">
        <v>1257.25</v>
      </c>
      <c r="F966">
        <v>1263.8800000000001</v>
      </c>
      <c r="G966">
        <v>4558</v>
      </c>
      <c r="H966">
        <v>86</v>
      </c>
      <c r="I966">
        <v>4</v>
      </c>
      <c r="J966">
        <v>315.97000000000003</v>
      </c>
      <c r="K966">
        <v>24664.891472868221</v>
      </c>
      <c r="L966" t="b">
        <v>0</v>
      </c>
      <c r="M966">
        <f>IF(fact_daily_prices[[#This Row],[company_id]] =$B965,$F965)</f>
        <v>1275.8499999999999</v>
      </c>
      <c r="N966" s="3">
        <f>IFERROR(IF(fact_daily_prices[[#This Row],[Prev_close]]="","",((fact_daily_prices[[#This Row],[close]]-fact_daily_prices[[#This Row],[Prev_close]] )/ fact_daily_prices[[#This Row],[Prev_close]])),0)</f>
        <v>-9.3819806403572532E-3</v>
      </c>
      <c r="O966" s="1">
        <f>EOMONTH(fact_daily_prices[[#This Row],[date]],0)</f>
        <v>45747</v>
      </c>
      <c r="P966"/>
    </row>
    <row r="967" spans="1:16" x14ac:dyDescent="0.3">
      <c r="A967" s="1">
        <v>45744</v>
      </c>
      <c r="B967" t="s">
        <v>23</v>
      </c>
      <c r="C967">
        <v>1241.97</v>
      </c>
      <c r="D967">
        <v>1255.81</v>
      </c>
      <c r="E967">
        <v>1228.1400000000001</v>
      </c>
      <c r="F967">
        <v>1250.3</v>
      </c>
      <c r="G967">
        <v>37343</v>
      </c>
      <c r="H967">
        <v>87</v>
      </c>
      <c r="I967">
        <v>4</v>
      </c>
      <c r="J967">
        <v>312.57499999999999</v>
      </c>
      <c r="K967">
        <v>24664.891472868221</v>
      </c>
      <c r="L967" t="b">
        <v>0</v>
      </c>
      <c r="M967">
        <f>IF(fact_daily_prices[[#This Row],[company_id]] =$B966,$F966)</f>
        <v>1263.8800000000001</v>
      </c>
      <c r="N967" s="3">
        <f>IFERROR(IF(fact_daily_prices[[#This Row],[Prev_close]]="","",((fact_daily_prices[[#This Row],[close]]-fact_daily_prices[[#This Row],[Prev_close]] )/ fact_daily_prices[[#This Row],[Prev_close]])),0)</f>
        <v>-1.0744690951672749E-2</v>
      </c>
      <c r="O967" s="1">
        <f>EOMONTH(fact_daily_prices[[#This Row],[date]],0)</f>
        <v>45747</v>
      </c>
      <c r="P967"/>
    </row>
    <row r="968" spans="1:16" x14ac:dyDescent="0.3">
      <c r="A968" s="1">
        <v>45747</v>
      </c>
      <c r="B968" t="s">
        <v>23</v>
      </c>
      <c r="C968">
        <v>1230.05</v>
      </c>
      <c r="D968">
        <v>1240.43</v>
      </c>
      <c r="E968">
        <v>1219.68</v>
      </c>
      <c r="F968">
        <v>1229.01</v>
      </c>
      <c r="G968">
        <v>40887</v>
      </c>
      <c r="H968">
        <v>90</v>
      </c>
      <c r="I968">
        <v>4</v>
      </c>
      <c r="J968">
        <v>307.2525</v>
      </c>
      <c r="K968">
        <v>24664.891472868221</v>
      </c>
      <c r="L968" t="b">
        <v>0</v>
      </c>
      <c r="M968">
        <f>IF(fact_daily_prices[[#This Row],[company_id]] =$B967,$F967)</f>
        <v>1250.3</v>
      </c>
      <c r="N968" s="3">
        <f>IFERROR(IF(fact_daily_prices[[#This Row],[Prev_close]]="","",((fact_daily_prices[[#This Row],[close]]-fact_daily_prices[[#This Row],[Prev_close]] )/ fact_daily_prices[[#This Row],[Prev_close]])),0)</f>
        <v>-1.7027913300807777E-2</v>
      </c>
      <c r="O968" s="1">
        <f>EOMONTH(fact_daily_prices[[#This Row],[date]],0)</f>
        <v>45747</v>
      </c>
      <c r="P968"/>
    </row>
    <row r="969" spans="1:16" x14ac:dyDescent="0.3">
      <c r="A969" s="1">
        <v>45748</v>
      </c>
      <c r="B969" t="s">
        <v>23</v>
      </c>
      <c r="C969">
        <v>1228.8699999999999</v>
      </c>
      <c r="D969">
        <v>1243.1199999999999</v>
      </c>
      <c r="E969">
        <v>1214.6199999999999</v>
      </c>
      <c r="F969">
        <v>1233.18</v>
      </c>
      <c r="G969">
        <v>32601</v>
      </c>
      <c r="H969">
        <v>91</v>
      </c>
      <c r="I969">
        <v>4</v>
      </c>
      <c r="J969">
        <v>308.29500000000002</v>
      </c>
      <c r="K969">
        <v>24664.891472868221</v>
      </c>
      <c r="L969" t="b">
        <v>0</v>
      </c>
      <c r="M969">
        <f>IF(fact_daily_prices[[#This Row],[company_id]] =$B968,$F968)</f>
        <v>1229.01</v>
      </c>
      <c r="N969" s="3">
        <f>IFERROR(IF(fact_daily_prices[[#This Row],[Prev_close]]="","",((fact_daily_prices[[#This Row],[close]]-fact_daily_prices[[#This Row],[Prev_close]] )/ fact_daily_prices[[#This Row],[Prev_close]])),0)</f>
        <v>3.392974833402554E-3</v>
      </c>
      <c r="O969" s="1">
        <f>EOMONTH(fact_daily_prices[[#This Row],[date]],0)</f>
        <v>45777</v>
      </c>
      <c r="P969"/>
    </row>
    <row r="970" spans="1:16" x14ac:dyDescent="0.3">
      <c r="A970" s="1">
        <v>45749</v>
      </c>
      <c r="B970" t="s">
        <v>23</v>
      </c>
      <c r="C970">
        <v>1221.06</v>
      </c>
      <c r="D970">
        <v>1234.53</v>
      </c>
      <c r="E970">
        <v>1207.5899999999999</v>
      </c>
      <c r="F970">
        <v>1218.03</v>
      </c>
      <c r="G970">
        <v>24099</v>
      </c>
      <c r="H970">
        <v>92</v>
      </c>
      <c r="I970">
        <v>4</v>
      </c>
      <c r="J970">
        <v>304.50749999999999</v>
      </c>
      <c r="K970">
        <v>24664.891472868221</v>
      </c>
      <c r="L970" t="b">
        <v>0</v>
      </c>
      <c r="M970">
        <f>IF(fact_daily_prices[[#This Row],[company_id]] =$B969,$F969)</f>
        <v>1233.18</v>
      </c>
      <c r="N970" s="3">
        <f>IFERROR(IF(fact_daily_prices[[#This Row],[Prev_close]]="","",((fact_daily_prices[[#This Row],[close]]-fact_daily_prices[[#This Row],[Prev_close]] )/ fact_daily_prices[[#This Row],[Prev_close]])),0)</f>
        <v>-1.2285311146791296E-2</v>
      </c>
      <c r="O970" s="1">
        <f>EOMONTH(fact_daily_prices[[#This Row],[date]],0)</f>
        <v>45777</v>
      </c>
      <c r="P970"/>
    </row>
    <row r="971" spans="1:16" x14ac:dyDescent="0.3">
      <c r="A971" s="1">
        <v>45750</v>
      </c>
      <c r="B971" t="s">
        <v>23</v>
      </c>
      <c r="C971">
        <v>1200.93</v>
      </c>
      <c r="D971">
        <v>1217.06</v>
      </c>
      <c r="E971">
        <v>1184.79</v>
      </c>
      <c r="F971">
        <v>1206.3499999999999</v>
      </c>
      <c r="G971">
        <v>20094</v>
      </c>
      <c r="H971">
        <v>93</v>
      </c>
      <c r="I971">
        <v>4</v>
      </c>
      <c r="J971">
        <v>301.58749999999998</v>
      </c>
      <c r="K971">
        <v>24664.891472868221</v>
      </c>
      <c r="L971" t="b">
        <v>0</v>
      </c>
      <c r="M971">
        <f>IF(fact_daily_prices[[#This Row],[company_id]] =$B970,$F970)</f>
        <v>1218.03</v>
      </c>
      <c r="N971" s="3">
        <f>IFERROR(IF(fact_daily_prices[[#This Row],[Prev_close]]="","",((fact_daily_prices[[#This Row],[close]]-fact_daily_prices[[#This Row],[Prev_close]] )/ fact_daily_prices[[#This Row],[Prev_close]])),0)</f>
        <v>-9.5892547802599801E-3</v>
      </c>
      <c r="O971" s="1">
        <f>EOMONTH(fact_daily_prices[[#This Row],[date]],0)</f>
        <v>45777</v>
      </c>
      <c r="P971"/>
    </row>
    <row r="972" spans="1:16" x14ac:dyDescent="0.3">
      <c r="A972" s="1">
        <v>45751</v>
      </c>
      <c r="B972" t="s">
        <v>23</v>
      </c>
      <c r="C972">
        <v>1220.9100000000001</v>
      </c>
      <c r="D972">
        <v>1237.6300000000001</v>
      </c>
      <c r="E972">
        <v>1204.2</v>
      </c>
      <c r="F972">
        <v>1217.3499999999999</v>
      </c>
      <c r="G972">
        <v>2657</v>
      </c>
      <c r="H972">
        <v>94</v>
      </c>
      <c r="I972">
        <v>4</v>
      </c>
      <c r="J972">
        <v>304.33749999999998</v>
      </c>
      <c r="K972">
        <v>24664.891472868221</v>
      </c>
      <c r="L972" t="b">
        <v>0</v>
      </c>
      <c r="M972">
        <f>IF(fact_daily_prices[[#This Row],[company_id]] =$B971,$F971)</f>
        <v>1206.3499999999999</v>
      </c>
      <c r="N972" s="3">
        <f>IFERROR(IF(fact_daily_prices[[#This Row],[Prev_close]]="","",((fact_daily_prices[[#This Row],[close]]-fact_daily_prices[[#This Row],[Prev_close]] )/ fact_daily_prices[[#This Row],[Prev_close]])),0)</f>
        <v>9.1184150536743076E-3</v>
      </c>
      <c r="O972" s="1">
        <f>EOMONTH(fact_daily_prices[[#This Row],[date]],0)</f>
        <v>45777</v>
      </c>
      <c r="P972"/>
    </row>
    <row r="973" spans="1:16" x14ac:dyDescent="0.3">
      <c r="A973" s="1">
        <v>45754</v>
      </c>
      <c r="B973" t="s">
        <v>23</v>
      </c>
      <c r="C973">
        <v>1222.01</v>
      </c>
      <c r="D973">
        <v>1226.22</v>
      </c>
      <c r="E973">
        <v>1217.8</v>
      </c>
      <c r="F973">
        <v>1220.43</v>
      </c>
      <c r="G973">
        <v>4164</v>
      </c>
      <c r="H973">
        <v>97</v>
      </c>
      <c r="I973">
        <v>4</v>
      </c>
      <c r="J973">
        <v>305.10750000000002</v>
      </c>
      <c r="K973">
        <v>24664.891472868221</v>
      </c>
      <c r="L973" t="b">
        <v>0</v>
      </c>
      <c r="M973">
        <f>IF(fact_daily_prices[[#This Row],[company_id]] =$B972,$F972)</f>
        <v>1217.3499999999999</v>
      </c>
      <c r="N973" s="3">
        <f>IFERROR(IF(fact_daily_prices[[#This Row],[Prev_close]]="","",((fact_daily_prices[[#This Row],[close]]-fact_daily_prices[[#This Row],[Prev_close]] )/ fact_daily_prices[[#This Row],[Prev_close]])),0)</f>
        <v>2.5300858421983445E-3</v>
      </c>
      <c r="O973" s="1">
        <f>EOMONTH(fact_daily_prices[[#This Row],[date]],0)</f>
        <v>45777</v>
      </c>
      <c r="P973"/>
    </row>
    <row r="974" spans="1:16" x14ac:dyDescent="0.3">
      <c r="A974" s="1">
        <v>45755</v>
      </c>
      <c r="B974" t="s">
        <v>23</v>
      </c>
      <c r="C974">
        <v>1235.49</v>
      </c>
      <c r="D974">
        <v>1249.81</v>
      </c>
      <c r="E974">
        <v>1221.18</v>
      </c>
      <c r="F974">
        <v>1227.3399999999999</v>
      </c>
      <c r="G974">
        <v>20601</v>
      </c>
      <c r="H974">
        <v>98</v>
      </c>
      <c r="I974">
        <v>4</v>
      </c>
      <c r="J974">
        <v>306.83499999999998</v>
      </c>
      <c r="K974">
        <v>24664.891472868221</v>
      </c>
      <c r="L974" t="b">
        <v>0</v>
      </c>
      <c r="M974">
        <f>IF(fact_daily_prices[[#This Row],[company_id]] =$B973,$F973)</f>
        <v>1220.43</v>
      </c>
      <c r="N974" s="3">
        <f>IFERROR(IF(fact_daily_prices[[#This Row],[Prev_close]]="","",((fact_daily_prices[[#This Row],[close]]-fact_daily_prices[[#This Row],[Prev_close]] )/ fact_daily_prices[[#This Row],[Prev_close]])),0)</f>
        <v>5.6619388248403055E-3</v>
      </c>
      <c r="O974" s="1">
        <f>EOMONTH(fact_daily_prices[[#This Row],[date]],0)</f>
        <v>45777</v>
      </c>
      <c r="P974"/>
    </row>
    <row r="975" spans="1:16" x14ac:dyDescent="0.3">
      <c r="A975" s="1">
        <v>45756</v>
      </c>
      <c r="B975" t="s">
        <v>23</v>
      </c>
      <c r="C975">
        <v>1245.21</v>
      </c>
      <c r="D975">
        <v>1255.17</v>
      </c>
      <c r="E975">
        <v>1235.26</v>
      </c>
      <c r="F975">
        <v>1248.93</v>
      </c>
      <c r="G975">
        <v>5552</v>
      </c>
      <c r="H975">
        <v>99</v>
      </c>
      <c r="I975">
        <v>4</v>
      </c>
      <c r="J975">
        <v>312.23250000000002</v>
      </c>
      <c r="K975">
        <v>24664.891472868221</v>
      </c>
      <c r="L975" t="b">
        <v>0</v>
      </c>
      <c r="M975">
        <f>IF(fact_daily_prices[[#This Row],[company_id]] =$B974,$F974)</f>
        <v>1227.3399999999999</v>
      </c>
      <c r="N975" s="3">
        <f>IFERROR(IF(fact_daily_prices[[#This Row],[Prev_close]]="","",((fact_daily_prices[[#This Row],[close]]-fact_daily_prices[[#This Row],[Prev_close]] )/ fact_daily_prices[[#This Row],[Prev_close]])),0)</f>
        <v>1.7590887610605167E-2</v>
      </c>
      <c r="O975" s="1">
        <f>EOMONTH(fact_daily_prices[[#This Row],[date]],0)</f>
        <v>45777</v>
      </c>
      <c r="P975"/>
    </row>
    <row r="976" spans="1:16" x14ac:dyDescent="0.3">
      <c r="A976" s="1">
        <v>45757</v>
      </c>
      <c r="B976" t="s">
        <v>23</v>
      </c>
      <c r="C976">
        <v>1259.57</v>
      </c>
      <c r="D976">
        <v>1270.7</v>
      </c>
      <c r="E976">
        <v>1248.44</v>
      </c>
      <c r="F976">
        <v>1262.9100000000001</v>
      </c>
      <c r="G976">
        <v>3671</v>
      </c>
      <c r="H976">
        <v>100</v>
      </c>
      <c r="I976">
        <v>4</v>
      </c>
      <c r="J976">
        <v>315.72750000000002</v>
      </c>
      <c r="K976">
        <v>24664.891472868221</v>
      </c>
      <c r="L976" t="b">
        <v>0</v>
      </c>
      <c r="M976">
        <f>IF(fact_daily_prices[[#This Row],[company_id]] =$B975,$F975)</f>
        <v>1248.93</v>
      </c>
      <c r="N976" s="3">
        <f>IFERROR(IF(fact_daily_prices[[#This Row],[Prev_close]]="","",((fact_daily_prices[[#This Row],[close]]-fact_daily_prices[[#This Row],[Prev_close]] )/ fact_daily_prices[[#This Row],[Prev_close]])),0)</f>
        <v>1.1193581705940299E-2</v>
      </c>
      <c r="O976" s="1">
        <f>EOMONTH(fact_daily_prices[[#This Row],[date]],0)</f>
        <v>45777</v>
      </c>
      <c r="P976"/>
    </row>
    <row r="977" spans="1:16" x14ac:dyDescent="0.3">
      <c r="A977" s="1">
        <v>45758</v>
      </c>
      <c r="B977" t="s">
        <v>23</v>
      </c>
      <c r="C977">
        <v>1291.8</v>
      </c>
      <c r="D977">
        <v>1310.3900000000001</v>
      </c>
      <c r="E977">
        <v>1273.21</v>
      </c>
      <c r="F977">
        <v>1287.6199999999999</v>
      </c>
      <c r="G977">
        <v>4722</v>
      </c>
      <c r="H977">
        <v>101</v>
      </c>
      <c r="I977">
        <v>4</v>
      </c>
      <c r="J977">
        <v>321.90499999999997</v>
      </c>
      <c r="K977">
        <v>24664.891472868221</v>
      </c>
      <c r="L977" t="b">
        <v>0</v>
      </c>
      <c r="M977">
        <f>IF(fact_daily_prices[[#This Row],[company_id]] =$B976,$F976)</f>
        <v>1262.9100000000001</v>
      </c>
      <c r="N977" s="3">
        <f>IFERROR(IF(fact_daily_prices[[#This Row],[Prev_close]]="","",((fact_daily_prices[[#This Row],[close]]-fact_daily_prices[[#This Row],[Prev_close]] )/ fact_daily_prices[[#This Row],[Prev_close]])),0)</f>
        <v>1.9565923145750536E-2</v>
      </c>
      <c r="O977" s="1">
        <f>EOMONTH(fact_daily_prices[[#This Row],[date]],0)</f>
        <v>45777</v>
      </c>
      <c r="P977"/>
    </row>
    <row r="978" spans="1:16" x14ac:dyDescent="0.3">
      <c r="A978" s="1">
        <v>45761</v>
      </c>
      <c r="B978" t="s">
        <v>23</v>
      </c>
      <c r="C978">
        <v>1289.43</v>
      </c>
      <c r="D978">
        <v>1307.5999999999999</v>
      </c>
      <c r="E978">
        <v>1271.26</v>
      </c>
      <c r="F978">
        <v>1289.22</v>
      </c>
      <c r="G978">
        <v>22438</v>
      </c>
      <c r="H978">
        <v>104</v>
      </c>
      <c r="I978">
        <v>4</v>
      </c>
      <c r="J978">
        <v>322.30500000000001</v>
      </c>
      <c r="K978">
        <v>24664.891472868221</v>
      </c>
      <c r="L978" t="b">
        <v>0</v>
      </c>
      <c r="M978">
        <f>IF(fact_daily_prices[[#This Row],[company_id]] =$B977,$F977)</f>
        <v>1287.6199999999999</v>
      </c>
      <c r="N978" s="3">
        <f>IFERROR(IF(fact_daily_prices[[#This Row],[Prev_close]]="","",((fact_daily_prices[[#This Row],[close]]-fact_daily_prices[[#This Row],[Prev_close]] )/ fact_daily_prices[[#This Row],[Prev_close]])),0)</f>
        <v>1.2426026312111777E-3</v>
      </c>
      <c r="O978" s="1">
        <f>EOMONTH(fact_daily_prices[[#This Row],[date]],0)</f>
        <v>45777</v>
      </c>
      <c r="P978"/>
    </row>
    <row r="979" spans="1:16" x14ac:dyDescent="0.3">
      <c r="A979" s="1">
        <v>45762</v>
      </c>
      <c r="B979" t="s">
        <v>23</v>
      </c>
      <c r="C979">
        <v>1311.6</v>
      </c>
      <c r="D979">
        <v>1326.39</v>
      </c>
      <c r="E979">
        <v>1296.81</v>
      </c>
      <c r="F979">
        <v>1315.99</v>
      </c>
      <c r="G979">
        <v>33247</v>
      </c>
      <c r="H979">
        <v>105</v>
      </c>
      <c r="I979">
        <v>4</v>
      </c>
      <c r="J979">
        <v>328.9975</v>
      </c>
      <c r="K979">
        <v>24664.891472868221</v>
      </c>
      <c r="L979" t="b">
        <v>0</v>
      </c>
      <c r="M979">
        <f>IF(fact_daily_prices[[#This Row],[company_id]] =$B978,$F978)</f>
        <v>1289.22</v>
      </c>
      <c r="N979" s="3">
        <f>IFERROR(IF(fact_daily_prices[[#This Row],[Prev_close]]="","",((fact_daily_prices[[#This Row],[close]]-fact_daily_prices[[#This Row],[Prev_close]] )/ fact_daily_prices[[#This Row],[Prev_close]])),0)</f>
        <v>2.0764493259490219E-2</v>
      </c>
      <c r="O979" s="1">
        <f>EOMONTH(fact_daily_prices[[#This Row],[date]],0)</f>
        <v>45777</v>
      </c>
      <c r="P979"/>
    </row>
    <row r="980" spans="1:16" x14ac:dyDescent="0.3">
      <c r="A980" s="1">
        <v>45763</v>
      </c>
      <c r="B980" t="s">
        <v>23</v>
      </c>
      <c r="C980">
        <v>1320.41</v>
      </c>
      <c r="D980">
        <v>1343.58</v>
      </c>
      <c r="E980">
        <v>1297.24</v>
      </c>
      <c r="F980">
        <v>1322.28</v>
      </c>
      <c r="G980">
        <v>21435</v>
      </c>
      <c r="H980">
        <v>106</v>
      </c>
      <c r="I980">
        <v>4</v>
      </c>
      <c r="J980">
        <v>330.57</v>
      </c>
      <c r="K980">
        <v>24664.891472868221</v>
      </c>
      <c r="L980" t="b">
        <v>0</v>
      </c>
      <c r="M980">
        <f>IF(fact_daily_prices[[#This Row],[company_id]] =$B979,$F979)</f>
        <v>1315.99</v>
      </c>
      <c r="N980" s="3">
        <f>IFERROR(IF(fact_daily_prices[[#This Row],[Prev_close]]="","",((fact_daily_prices[[#This Row],[close]]-fact_daily_prices[[#This Row],[Prev_close]] )/ fact_daily_prices[[#This Row],[Prev_close]])),0)</f>
        <v>4.7796715780514774E-3</v>
      </c>
      <c r="O980" s="1">
        <f>EOMONTH(fact_daily_prices[[#This Row],[date]],0)</f>
        <v>45777</v>
      </c>
      <c r="P980"/>
    </row>
    <row r="981" spans="1:16" x14ac:dyDescent="0.3">
      <c r="A981" s="1">
        <v>45764</v>
      </c>
      <c r="B981" t="s">
        <v>23</v>
      </c>
      <c r="C981">
        <v>1322.26</v>
      </c>
      <c r="D981">
        <v>1335.54</v>
      </c>
      <c r="E981">
        <v>1308.99</v>
      </c>
      <c r="F981">
        <v>1325.41</v>
      </c>
      <c r="G981">
        <v>28386</v>
      </c>
      <c r="H981">
        <v>107</v>
      </c>
      <c r="I981">
        <v>4</v>
      </c>
      <c r="J981">
        <v>331.35250000000002</v>
      </c>
      <c r="K981">
        <v>24664.891472868221</v>
      </c>
      <c r="L981" t="b">
        <v>0</v>
      </c>
      <c r="M981">
        <f>IF(fact_daily_prices[[#This Row],[company_id]] =$B980,$F980)</f>
        <v>1322.28</v>
      </c>
      <c r="N981" s="3">
        <f>IFERROR(IF(fact_daily_prices[[#This Row],[Prev_close]]="","",((fact_daily_prices[[#This Row],[close]]-fact_daily_prices[[#This Row],[Prev_close]] )/ fact_daily_prices[[#This Row],[Prev_close]])),0)</f>
        <v>2.3671234534290084E-3</v>
      </c>
      <c r="O981" s="1">
        <f>EOMONTH(fact_daily_prices[[#This Row],[date]],0)</f>
        <v>45777</v>
      </c>
      <c r="P981"/>
    </row>
    <row r="982" spans="1:16" x14ac:dyDescent="0.3">
      <c r="A982" s="1">
        <v>45765</v>
      </c>
      <c r="B982" t="s">
        <v>23</v>
      </c>
      <c r="C982">
        <v>1347.42</v>
      </c>
      <c r="D982">
        <v>1371.43</v>
      </c>
      <c r="E982">
        <v>1323.42</v>
      </c>
      <c r="F982">
        <v>1350.36</v>
      </c>
      <c r="G982">
        <v>3123</v>
      </c>
      <c r="H982">
        <v>108</v>
      </c>
      <c r="I982">
        <v>4</v>
      </c>
      <c r="J982">
        <v>337.59</v>
      </c>
      <c r="K982">
        <v>24664.891472868221</v>
      </c>
      <c r="L982" t="b">
        <v>0</v>
      </c>
      <c r="M982">
        <f>IF(fact_daily_prices[[#This Row],[company_id]] =$B981,$F981)</f>
        <v>1325.41</v>
      </c>
      <c r="N982" s="3">
        <f>IFERROR(IF(fact_daily_prices[[#This Row],[Prev_close]]="","",((fact_daily_prices[[#This Row],[close]]-fact_daily_prices[[#This Row],[Prev_close]] )/ fact_daily_prices[[#This Row],[Prev_close]])),0)</f>
        <v>1.8824363781773049E-2</v>
      </c>
      <c r="O982" s="1">
        <f>EOMONTH(fact_daily_prices[[#This Row],[date]],0)</f>
        <v>45777</v>
      </c>
      <c r="P982"/>
    </row>
    <row r="983" spans="1:16" x14ac:dyDescent="0.3">
      <c r="A983" s="1">
        <v>45768</v>
      </c>
      <c r="B983" t="s">
        <v>23</v>
      </c>
      <c r="C983">
        <v>1335.54</v>
      </c>
      <c r="D983">
        <v>1353.54</v>
      </c>
      <c r="E983">
        <v>1317.54</v>
      </c>
      <c r="F983">
        <v>1335.92</v>
      </c>
      <c r="G983">
        <v>48216</v>
      </c>
      <c r="H983">
        <v>111</v>
      </c>
      <c r="I983">
        <v>4</v>
      </c>
      <c r="J983">
        <v>333.98</v>
      </c>
      <c r="K983">
        <v>24664.891472868221</v>
      </c>
      <c r="L983" t="b">
        <v>0</v>
      </c>
      <c r="M983">
        <f>IF(fact_daily_prices[[#This Row],[company_id]] =$B982,$F982)</f>
        <v>1350.36</v>
      </c>
      <c r="N983" s="3">
        <f>IFERROR(IF(fact_daily_prices[[#This Row],[Prev_close]]="","",((fact_daily_prices[[#This Row],[close]]-fact_daily_prices[[#This Row],[Prev_close]] )/ fact_daily_prices[[#This Row],[Prev_close]])),0)</f>
        <v>-1.0693444711039892E-2</v>
      </c>
      <c r="O983" s="1">
        <f>EOMONTH(fact_daily_prices[[#This Row],[date]],0)</f>
        <v>45777</v>
      </c>
      <c r="P983"/>
    </row>
    <row r="984" spans="1:16" x14ac:dyDescent="0.3">
      <c r="A984" s="1">
        <v>45769</v>
      </c>
      <c r="B984" t="s">
        <v>23</v>
      </c>
      <c r="C984">
        <v>1372.2</v>
      </c>
      <c r="D984">
        <v>1379.09</v>
      </c>
      <c r="E984">
        <v>1365.31</v>
      </c>
      <c r="F984">
        <v>1370.74</v>
      </c>
      <c r="G984">
        <v>14001</v>
      </c>
      <c r="H984">
        <v>112</v>
      </c>
      <c r="I984">
        <v>4</v>
      </c>
      <c r="J984">
        <v>342.685</v>
      </c>
      <c r="K984">
        <v>24664.891472868221</v>
      </c>
      <c r="L984" t="b">
        <v>0</v>
      </c>
      <c r="M984">
        <f>IF(fact_daily_prices[[#This Row],[company_id]] =$B983,$F983)</f>
        <v>1335.92</v>
      </c>
      <c r="N984" s="3">
        <f>IFERROR(IF(fact_daily_prices[[#This Row],[Prev_close]]="","",((fact_daily_prices[[#This Row],[close]]-fact_daily_prices[[#This Row],[Prev_close]] )/ fact_daily_prices[[#This Row],[Prev_close]])),0)</f>
        <v>2.6064434996107503E-2</v>
      </c>
      <c r="O984" s="1">
        <f>EOMONTH(fact_daily_prices[[#This Row],[date]],0)</f>
        <v>45777</v>
      </c>
      <c r="P984"/>
    </row>
    <row r="985" spans="1:16" x14ac:dyDescent="0.3">
      <c r="A985" s="1">
        <v>45770</v>
      </c>
      <c r="B985" t="s">
        <v>23</v>
      </c>
      <c r="C985">
        <v>1371.67</v>
      </c>
      <c r="D985">
        <v>1383.22</v>
      </c>
      <c r="E985">
        <v>1360.12</v>
      </c>
      <c r="F985">
        <v>1366.21</v>
      </c>
      <c r="G985">
        <v>49174</v>
      </c>
      <c r="H985">
        <v>113</v>
      </c>
      <c r="I985">
        <v>4</v>
      </c>
      <c r="J985">
        <v>341.55250000000001</v>
      </c>
      <c r="K985">
        <v>24664.891472868221</v>
      </c>
      <c r="L985" t="b">
        <v>0</v>
      </c>
      <c r="M985">
        <f>IF(fact_daily_prices[[#This Row],[company_id]] =$B984,$F984)</f>
        <v>1370.74</v>
      </c>
      <c r="N985" s="3">
        <f>IFERROR(IF(fact_daily_prices[[#This Row],[Prev_close]]="","",((fact_daily_prices[[#This Row],[close]]-fact_daily_prices[[#This Row],[Prev_close]] )/ fact_daily_prices[[#This Row],[Prev_close]])),0)</f>
        <v>-3.304784277105777E-3</v>
      </c>
      <c r="O985" s="1">
        <f>EOMONTH(fact_daily_prices[[#This Row],[date]],0)</f>
        <v>45777</v>
      </c>
      <c r="P985"/>
    </row>
    <row r="986" spans="1:16" x14ac:dyDescent="0.3">
      <c r="A986" s="1">
        <v>45771</v>
      </c>
      <c r="B986" t="s">
        <v>23</v>
      </c>
      <c r="C986">
        <v>1340.07</v>
      </c>
      <c r="D986">
        <v>1359.09</v>
      </c>
      <c r="E986">
        <v>1321.04</v>
      </c>
      <c r="F986">
        <v>1345.72</v>
      </c>
      <c r="G986">
        <v>36739</v>
      </c>
      <c r="H986">
        <v>114</v>
      </c>
      <c r="I986">
        <v>4</v>
      </c>
      <c r="J986">
        <v>336.43</v>
      </c>
      <c r="K986">
        <v>24664.891472868221</v>
      </c>
      <c r="L986" t="b">
        <v>0</v>
      </c>
      <c r="M986">
        <f>IF(fact_daily_prices[[#This Row],[company_id]] =$B985,$F985)</f>
        <v>1366.21</v>
      </c>
      <c r="N986" s="3">
        <f>IFERROR(IF(fact_daily_prices[[#This Row],[Prev_close]]="","",((fact_daily_prices[[#This Row],[close]]-fact_daily_prices[[#This Row],[Prev_close]] )/ fact_daily_prices[[#This Row],[Prev_close]])),0)</f>
        <v>-1.4997694351527225E-2</v>
      </c>
      <c r="O986" s="1">
        <f>EOMONTH(fact_daily_prices[[#This Row],[date]],0)</f>
        <v>45777</v>
      </c>
      <c r="P986"/>
    </row>
    <row r="987" spans="1:16" x14ac:dyDescent="0.3">
      <c r="A987" s="1">
        <v>45772</v>
      </c>
      <c r="B987" t="s">
        <v>23</v>
      </c>
      <c r="C987">
        <v>1351.27</v>
      </c>
      <c r="D987">
        <v>1360.71</v>
      </c>
      <c r="E987">
        <v>1341.82</v>
      </c>
      <c r="F987">
        <v>1357.17</v>
      </c>
      <c r="G987">
        <v>30166</v>
      </c>
      <c r="H987">
        <v>115</v>
      </c>
      <c r="I987">
        <v>4</v>
      </c>
      <c r="J987">
        <v>339.29250000000002</v>
      </c>
      <c r="K987">
        <v>24664.891472868221</v>
      </c>
      <c r="L987" t="b">
        <v>0</v>
      </c>
      <c r="M987">
        <f>IF(fact_daily_prices[[#This Row],[company_id]] =$B986,$F986)</f>
        <v>1345.72</v>
      </c>
      <c r="N987" s="3">
        <f>IFERROR(IF(fact_daily_prices[[#This Row],[Prev_close]]="","",((fact_daily_prices[[#This Row],[close]]-fact_daily_prices[[#This Row],[Prev_close]] )/ fact_daily_prices[[#This Row],[Prev_close]])),0)</f>
        <v>8.5084564396754499E-3</v>
      </c>
      <c r="O987" s="1">
        <f>EOMONTH(fact_daily_prices[[#This Row],[date]],0)</f>
        <v>45777</v>
      </c>
      <c r="P987"/>
    </row>
    <row r="988" spans="1:16" x14ac:dyDescent="0.3">
      <c r="A988" s="1">
        <v>45775</v>
      </c>
      <c r="B988" t="s">
        <v>23</v>
      </c>
      <c r="C988">
        <v>1349.15</v>
      </c>
      <c r="D988">
        <v>1371.52</v>
      </c>
      <c r="E988">
        <v>1326.79</v>
      </c>
      <c r="F988">
        <v>1351.05</v>
      </c>
      <c r="G988">
        <v>26592</v>
      </c>
      <c r="H988">
        <v>118</v>
      </c>
      <c r="I988">
        <v>4</v>
      </c>
      <c r="J988">
        <v>337.76249999999999</v>
      </c>
      <c r="K988">
        <v>24664.891472868221</v>
      </c>
      <c r="L988" t="b">
        <v>0</v>
      </c>
      <c r="M988">
        <f>IF(fact_daily_prices[[#This Row],[company_id]] =$B987,$F987)</f>
        <v>1357.17</v>
      </c>
      <c r="N988" s="3">
        <f>IFERROR(IF(fact_daily_prices[[#This Row],[Prev_close]]="","",((fact_daily_prices[[#This Row],[close]]-fact_daily_prices[[#This Row],[Prev_close]] )/ fact_daily_prices[[#This Row],[Prev_close]])),0)</f>
        <v>-4.5093834965406823E-3</v>
      </c>
      <c r="O988" s="1">
        <f>EOMONTH(fact_daily_prices[[#This Row],[date]],0)</f>
        <v>45777</v>
      </c>
      <c r="P988"/>
    </row>
    <row r="989" spans="1:16" x14ac:dyDescent="0.3">
      <c r="A989" s="1">
        <v>45776</v>
      </c>
      <c r="B989" t="s">
        <v>23</v>
      </c>
      <c r="C989">
        <v>1391.16</v>
      </c>
      <c r="D989">
        <v>1405.45</v>
      </c>
      <c r="E989">
        <v>1376.87</v>
      </c>
      <c r="F989">
        <v>1386.31</v>
      </c>
      <c r="G989">
        <v>7782</v>
      </c>
      <c r="H989">
        <v>119</v>
      </c>
      <c r="I989">
        <v>4</v>
      </c>
      <c r="J989">
        <v>346.57749999999999</v>
      </c>
      <c r="K989">
        <v>24664.891472868221</v>
      </c>
      <c r="L989" t="b">
        <v>0</v>
      </c>
      <c r="M989">
        <f>IF(fact_daily_prices[[#This Row],[company_id]] =$B988,$F988)</f>
        <v>1351.05</v>
      </c>
      <c r="N989" s="3">
        <f>IFERROR(IF(fact_daily_prices[[#This Row],[Prev_close]]="","",((fact_daily_prices[[#This Row],[close]]-fact_daily_prices[[#This Row],[Prev_close]] )/ fact_daily_prices[[#This Row],[Prev_close]])),0)</f>
        <v>2.6098219903038372E-2</v>
      </c>
      <c r="O989" s="1">
        <f>EOMONTH(fact_daily_prices[[#This Row],[date]],0)</f>
        <v>45777</v>
      </c>
      <c r="P989"/>
    </row>
    <row r="990" spans="1:16" x14ac:dyDescent="0.3">
      <c r="A990" s="1">
        <v>45777</v>
      </c>
      <c r="B990" t="s">
        <v>23</v>
      </c>
      <c r="C990">
        <v>1370.2</v>
      </c>
      <c r="D990">
        <v>1379.56</v>
      </c>
      <c r="E990">
        <v>1360.85</v>
      </c>
      <c r="F990">
        <v>1379.1</v>
      </c>
      <c r="G990">
        <v>9307</v>
      </c>
      <c r="H990">
        <v>120</v>
      </c>
      <c r="I990">
        <v>4</v>
      </c>
      <c r="J990">
        <v>344.77499999999998</v>
      </c>
      <c r="K990">
        <v>24664.891472868221</v>
      </c>
      <c r="L990" t="b">
        <v>0</v>
      </c>
      <c r="M990">
        <f>IF(fact_daily_prices[[#This Row],[company_id]] =$B989,$F989)</f>
        <v>1386.31</v>
      </c>
      <c r="N990" s="3">
        <f>IFERROR(IF(fact_daily_prices[[#This Row],[Prev_close]]="","",((fact_daily_prices[[#This Row],[close]]-fact_daily_prices[[#This Row],[Prev_close]] )/ fact_daily_prices[[#This Row],[Prev_close]])),0)</f>
        <v>-5.2008569511869905E-3</v>
      </c>
      <c r="O990" s="1">
        <f>EOMONTH(fact_daily_prices[[#This Row],[date]],0)</f>
        <v>45777</v>
      </c>
      <c r="P990"/>
    </row>
    <row r="991" spans="1:16" x14ac:dyDescent="0.3">
      <c r="A991" s="1">
        <v>45778</v>
      </c>
      <c r="B991" t="s">
        <v>23</v>
      </c>
      <c r="C991">
        <v>1388.49</v>
      </c>
      <c r="D991">
        <v>1394.2</v>
      </c>
      <c r="E991">
        <v>1382.78</v>
      </c>
      <c r="F991">
        <v>1384.9</v>
      </c>
      <c r="G991">
        <v>39346</v>
      </c>
      <c r="H991">
        <v>121</v>
      </c>
      <c r="I991">
        <v>4</v>
      </c>
      <c r="J991">
        <v>346.22500000000002</v>
      </c>
      <c r="K991">
        <v>24664.891472868221</v>
      </c>
      <c r="L991" t="b">
        <v>0</v>
      </c>
      <c r="M991">
        <f>IF(fact_daily_prices[[#This Row],[company_id]] =$B990,$F990)</f>
        <v>1379.1</v>
      </c>
      <c r="N991" s="3">
        <f>IFERROR(IF(fact_daily_prices[[#This Row],[Prev_close]]="","",((fact_daily_prices[[#This Row],[close]]-fact_daily_prices[[#This Row],[Prev_close]] )/ fact_daily_prices[[#This Row],[Prev_close]])),0)</f>
        <v>4.2056413603075793E-3</v>
      </c>
      <c r="O991" s="1">
        <f>EOMONTH(fact_daily_prices[[#This Row],[date]],0)</f>
        <v>45808</v>
      </c>
      <c r="P991"/>
    </row>
    <row r="992" spans="1:16" x14ac:dyDescent="0.3">
      <c r="A992" s="1">
        <v>45779</v>
      </c>
      <c r="B992" t="s">
        <v>23</v>
      </c>
      <c r="C992">
        <v>1349.54</v>
      </c>
      <c r="D992">
        <v>1361.22</v>
      </c>
      <c r="E992">
        <v>1337.85</v>
      </c>
      <c r="F992">
        <v>1360.57</v>
      </c>
      <c r="G992">
        <v>22164</v>
      </c>
      <c r="H992">
        <v>122</v>
      </c>
      <c r="I992">
        <v>4</v>
      </c>
      <c r="J992">
        <v>340.14249999999998</v>
      </c>
      <c r="K992">
        <v>24664.891472868221</v>
      </c>
      <c r="L992" t="b">
        <v>0</v>
      </c>
      <c r="M992">
        <f>IF(fact_daily_prices[[#This Row],[company_id]] =$B991,$F991)</f>
        <v>1384.9</v>
      </c>
      <c r="N992" s="3">
        <f>IFERROR(IF(fact_daily_prices[[#This Row],[Prev_close]]="","",((fact_daily_prices[[#This Row],[close]]-fact_daily_prices[[#This Row],[Prev_close]] )/ fact_daily_prices[[#This Row],[Prev_close]])),0)</f>
        <v>-1.7568055455267639E-2</v>
      </c>
      <c r="O992" s="1">
        <f>EOMONTH(fact_daily_prices[[#This Row],[date]],0)</f>
        <v>45808</v>
      </c>
      <c r="P992"/>
    </row>
    <row r="993" spans="1:16" x14ac:dyDescent="0.3">
      <c r="A993" s="1">
        <v>45782</v>
      </c>
      <c r="B993" t="s">
        <v>23</v>
      </c>
      <c r="C993">
        <v>1375.46</v>
      </c>
      <c r="D993">
        <v>1383.28</v>
      </c>
      <c r="E993">
        <v>1367.63</v>
      </c>
      <c r="F993">
        <v>1374.91</v>
      </c>
      <c r="G993">
        <v>3941</v>
      </c>
      <c r="H993">
        <v>125</v>
      </c>
      <c r="I993">
        <v>2</v>
      </c>
      <c r="J993">
        <v>687.45500000000004</v>
      </c>
      <c r="K993">
        <v>24664.891472868221</v>
      </c>
      <c r="L993" t="b">
        <v>0</v>
      </c>
      <c r="M993">
        <f>IF(fact_daily_prices[[#This Row],[company_id]] =$B992,$F992)</f>
        <v>1360.57</v>
      </c>
      <c r="N993" s="3">
        <f>IFERROR(IF(fact_daily_prices[[#This Row],[Prev_close]]="","",((fact_daily_prices[[#This Row],[close]]-fact_daily_prices[[#This Row],[Prev_close]] )/ fact_daily_prices[[#This Row],[Prev_close]])),0)</f>
        <v>1.053970027267994E-2</v>
      </c>
      <c r="O993" s="1">
        <f>EOMONTH(fact_daily_prices[[#This Row],[date]],0)</f>
        <v>45808</v>
      </c>
      <c r="P993"/>
    </row>
    <row r="994" spans="1:16" x14ac:dyDescent="0.3">
      <c r="A994" s="1">
        <v>45783</v>
      </c>
      <c r="B994" t="s">
        <v>23</v>
      </c>
      <c r="C994">
        <v>1361.04</v>
      </c>
      <c r="D994">
        <v>1385.48</v>
      </c>
      <c r="E994">
        <v>1336.6</v>
      </c>
      <c r="F994">
        <v>1361.83</v>
      </c>
      <c r="G994">
        <v>46865</v>
      </c>
      <c r="H994">
        <v>126</v>
      </c>
      <c r="I994">
        <v>2</v>
      </c>
      <c r="J994">
        <v>680.91499999999996</v>
      </c>
      <c r="K994">
        <v>24664.891472868221</v>
      </c>
      <c r="L994" t="b">
        <v>0</v>
      </c>
      <c r="M994">
        <f>IF(fact_daily_prices[[#This Row],[company_id]] =$B993,$F993)</f>
        <v>1374.91</v>
      </c>
      <c r="N994" s="3">
        <f>IFERROR(IF(fact_daily_prices[[#This Row],[Prev_close]]="","",((fact_daily_prices[[#This Row],[close]]-fact_daily_prices[[#This Row],[Prev_close]] )/ fact_daily_prices[[#This Row],[Prev_close]])),0)</f>
        <v>-9.5133499647250749E-3</v>
      </c>
      <c r="O994" s="1">
        <f>EOMONTH(fact_daily_prices[[#This Row],[date]],0)</f>
        <v>45808</v>
      </c>
      <c r="P994"/>
    </row>
    <row r="995" spans="1:16" x14ac:dyDescent="0.3">
      <c r="A995" s="1">
        <v>45784</v>
      </c>
      <c r="B995" t="s">
        <v>23</v>
      </c>
      <c r="C995">
        <v>1383.91</v>
      </c>
      <c r="D995">
        <v>1399.58</v>
      </c>
      <c r="E995">
        <v>1368.23</v>
      </c>
      <c r="F995">
        <v>1374.11</v>
      </c>
      <c r="G995">
        <v>26359</v>
      </c>
      <c r="H995">
        <v>127</v>
      </c>
      <c r="I995">
        <v>2</v>
      </c>
      <c r="J995">
        <v>687.05499999999995</v>
      </c>
      <c r="K995">
        <v>24664.891472868221</v>
      </c>
      <c r="L995" t="b">
        <v>0</v>
      </c>
      <c r="M995">
        <f>IF(fact_daily_prices[[#This Row],[company_id]] =$B994,$F994)</f>
        <v>1361.83</v>
      </c>
      <c r="N995" s="3">
        <f>IFERROR(IF(fact_daily_prices[[#This Row],[Prev_close]]="","",((fact_daily_prices[[#This Row],[close]]-fact_daily_prices[[#This Row],[Prev_close]] )/ fact_daily_prices[[#This Row],[Prev_close]])),0)</f>
        <v>9.0172782212170188E-3</v>
      </c>
      <c r="O995" s="1">
        <f>EOMONTH(fact_daily_prices[[#This Row],[date]],0)</f>
        <v>45808</v>
      </c>
      <c r="P995"/>
    </row>
    <row r="996" spans="1:16" x14ac:dyDescent="0.3">
      <c r="A996" s="1">
        <v>45785</v>
      </c>
      <c r="B996" t="s">
        <v>23</v>
      </c>
      <c r="C996">
        <v>1369.51</v>
      </c>
      <c r="D996">
        <v>1382.73</v>
      </c>
      <c r="E996">
        <v>1356.29</v>
      </c>
      <c r="F996">
        <v>1367.04</v>
      </c>
      <c r="G996">
        <v>9378</v>
      </c>
      <c r="H996">
        <v>128</v>
      </c>
      <c r="I996">
        <v>2</v>
      </c>
      <c r="J996">
        <v>683.52</v>
      </c>
      <c r="K996">
        <v>24664.891472868221</v>
      </c>
      <c r="L996" t="b">
        <v>0</v>
      </c>
      <c r="M996">
        <f>IF(fact_daily_prices[[#This Row],[company_id]] =$B995,$F995)</f>
        <v>1374.11</v>
      </c>
      <c r="N996" s="3">
        <f>IFERROR(IF(fact_daily_prices[[#This Row],[Prev_close]]="","",((fact_daily_prices[[#This Row],[close]]-fact_daily_prices[[#This Row],[Prev_close]] )/ fact_daily_prices[[#This Row],[Prev_close]])),0)</f>
        <v>-5.145148496117441E-3</v>
      </c>
      <c r="O996" s="1">
        <f>EOMONTH(fact_daily_prices[[#This Row],[date]],0)</f>
        <v>45808</v>
      </c>
      <c r="P996"/>
    </row>
    <row r="997" spans="1:16" x14ac:dyDescent="0.3">
      <c r="A997" s="1">
        <v>45786</v>
      </c>
      <c r="B997" t="s">
        <v>23</v>
      </c>
      <c r="C997">
        <v>1340.17</v>
      </c>
      <c r="D997">
        <v>1348.09</v>
      </c>
      <c r="E997">
        <v>1332.25</v>
      </c>
      <c r="F997">
        <v>1332.55</v>
      </c>
      <c r="G997">
        <v>14675</v>
      </c>
      <c r="H997">
        <v>129</v>
      </c>
      <c r="I997">
        <v>2</v>
      </c>
      <c r="J997">
        <v>666.27499999999998</v>
      </c>
      <c r="K997">
        <v>24664.891472868221</v>
      </c>
      <c r="L997" t="b">
        <v>0</v>
      </c>
      <c r="M997">
        <f>IF(fact_daily_prices[[#This Row],[company_id]] =$B996,$F996)</f>
        <v>1367.04</v>
      </c>
      <c r="N997" s="3">
        <f>IFERROR(IF(fact_daily_prices[[#This Row],[Prev_close]]="","",((fact_daily_prices[[#This Row],[close]]-fact_daily_prices[[#This Row],[Prev_close]] )/ fact_daily_prices[[#This Row],[Prev_close]])),0)</f>
        <v>-2.5229693352059931E-2</v>
      </c>
      <c r="O997" s="1">
        <f>EOMONTH(fact_daily_prices[[#This Row],[date]],0)</f>
        <v>45808</v>
      </c>
      <c r="P997"/>
    </row>
    <row r="998" spans="1:16" x14ac:dyDescent="0.3">
      <c r="A998" s="1">
        <v>45789</v>
      </c>
      <c r="B998" t="s">
        <v>23</v>
      </c>
      <c r="C998">
        <v>1335.95</v>
      </c>
      <c r="D998">
        <v>1343.45</v>
      </c>
      <c r="E998">
        <v>1328.45</v>
      </c>
      <c r="F998">
        <v>1335.07</v>
      </c>
      <c r="G998">
        <v>36113</v>
      </c>
      <c r="H998">
        <v>132</v>
      </c>
      <c r="I998">
        <v>2</v>
      </c>
      <c r="J998">
        <v>667.53499999999997</v>
      </c>
      <c r="K998">
        <v>24664.891472868221</v>
      </c>
      <c r="L998" t="b">
        <v>0</v>
      </c>
      <c r="M998">
        <f>IF(fact_daily_prices[[#This Row],[company_id]] =$B997,$F997)</f>
        <v>1332.55</v>
      </c>
      <c r="N998" s="3">
        <f>IFERROR(IF(fact_daily_prices[[#This Row],[Prev_close]]="","",((fact_daily_prices[[#This Row],[close]]-fact_daily_prices[[#This Row],[Prev_close]] )/ fact_daily_prices[[#This Row],[Prev_close]])),0)</f>
        <v>1.8911110277287772E-3</v>
      </c>
      <c r="O998" s="1">
        <f>EOMONTH(fact_daily_prices[[#This Row],[date]],0)</f>
        <v>45808</v>
      </c>
      <c r="P998"/>
    </row>
    <row r="999" spans="1:16" x14ac:dyDescent="0.3">
      <c r="A999" s="1">
        <v>45790</v>
      </c>
      <c r="B999" t="s">
        <v>23</v>
      </c>
      <c r="C999">
        <v>1339.39</v>
      </c>
      <c r="D999">
        <v>1352.58</v>
      </c>
      <c r="E999">
        <v>1326.21</v>
      </c>
      <c r="F999">
        <v>1336.85</v>
      </c>
      <c r="G999">
        <v>6877</v>
      </c>
      <c r="H999">
        <v>133</v>
      </c>
      <c r="I999">
        <v>2</v>
      </c>
      <c r="J999">
        <v>668.42499999999995</v>
      </c>
      <c r="K999">
        <v>24664.891472868221</v>
      </c>
      <c r="L999" t="b">
        <v>0</v>
      </c>
      <c r="M999">
        <f>IF(fact_daily_prices[[#This Row],[company_id]] =$B998,$F998)</f>
        <v>1335.07</v>
      </c>
      <c r="N999" s="3">
        <f>IFERROR(IF(fact_daily_prices[[#This Row],[Prev_close]]="","",((fact_daily_prices[[#This Row],[close]]-fact_daily_prices[[#This Row],[Prev_close]] )/ fact_daily_prices[[#This Row],[Prev_close]])),0)</f>
        <v>1.3332634243897121E-3</v>
      </c>
      <c r="O999" s="1">
        <f>EOMONTH(fact_daily_prices[[#This Row],[date]],0)</f>
        <v>45808</v>
      </c>
      <c r="P999"/>
    </row>
    <row r="1000" spans="1:16" x14ac:dyDescent="0.3">
      <c r="A1000" s="1">
        <v>45791</v>
      </c>
      <c r="B1000" t="s">
        <v>23</v>
      </c>
      <c r="C1000">
        <v>1355.73</v>
      </c>
      <c r="D1000">
        <v>1366.81</v>
      </c>
      <c r="E1000">
        <v>1344.65</v>
      </c>
      <c r="F1000">
        <v>1352.09</v>
      </c>
      <c r="G1000">
        <v>5686</v>
      </c>
      <c r="H1000">
        <v>134</v>
      </c>
      <c r="I1000">
        <v>2</v>
      </c>
      <c r="J1000">
        <v>676.04499999999996</v>
      </c>
      <c r="K1000">
        <v>24664.891472868221</v>
      </c>
      <c r="L1000" t="b">
        <v>0</v>
      </c>
      <c r="M1000">
        <f>IF(fact_daily_prices[[#This Row],[company_id]] =$B999,$F999)</f>
        <v>1336.85</v>
      </c>
      <c r="N1000" s="3">
        <f>IFERROR(IF(fact_daily_prices[[#This Row],[Prev_close]]="","",((fact_daily_prices[[#This Row],[close]]-fact_daily_prices[[#This Row],[Prev_close]] )/ fact_daily_prices[[#This Row],[Prev_close]])),0)</f>
        <v>1.1399932677562936E-2</v>
      </c>
      <c r="O1000" s="1">
        <f>EOMONTH(fact_daily_prices[[#This Row],[date]],0)</f>
        <v>45808</v>
      </c>
      <c r="P1000"/>
    </row>
    <row r="1001" spans="1:16" x14ac:dyDescent="0.3">
      <c r="A1001" s="1">
        <v>45792</v>
      </c>
      <c r="B1001" t="s">
        <v>23</v>
      </c>
      <c r="C1001">
        <v>1370.46</v>
      </c>
      <c r="D1001">
        <v>1386.67</v>
      </c>
      <c r="E1001">
        <v>1354.24</v>
      </c>
      <c r="F1001">
        <v>1379.19</v>
      </c>
      <c r="G1001">
        <v>13205</v>
      </c>
      <c r="H1001">
        <v>135</v>
      </c>
      <c r="I1001">
        <v>2</v>
      </c>
      <c r="J1001">
        <v>689.59500000000003</v>
      </c>
      <c r="K1001">
        <v>24664.891472868221</v>
      </c>
      <c r="L1001" t="b">
        <v>0</v>
      </c>
      <c r="M1001">
        <f>IF(fact_daily_prices[[#This Row],[company_id]] =$B1000,$F1000)</f>
        <v>1352.09</v>
      </c>
      <c r="N1001" s="3">
        <f>IFERROR(IF(fact_daily_prices[[#This Row],[Prev_close]]="","",((fact_daily_prices[[#This Row],[close]]-fact_daily_prices[[#This Row],[Prev_close]] )/ fact_daily_prices[[#This Row],[Prev_close]])),0)</f>
        <v>2.0043044471891765E-2</v>
      </c>
      <c r="O1001" s="1">
        <f>EOMONTH(fact_daily_prices[[#This Row],[date]],0)</f>
        <v>45808</v>
      </c>
      <c r="P1001"/>
    </row>
    <row r="1002" spans="1:16" x14ac:dyDescent="0.3">
      <c r="A1002" s="1">
        <v>45793</v>
      </c>
      <c r="B1002" t="s">
        <v>23</v>
      </c>
      <c r="C1002">
        <v>1414.59</v>
      </c>
      <c r="D1002">
        <v>1418.65</v>
      </c>
      <c r="E1002">
        <v>1410.52</v>
      </c>
      <c r="F1002">
        <v>1413.16</v>
      </c>
      <c r="G1002">
        <v>17524</v>
      </c>
      <c r="H1002">
        <v>136</v>
      </c>
      <c r="I1002">
        <v>1</v>
      </c>
      <c r="J1002">
        <v>1413.16</v>
      </c>
      <c r="K1002">
        <v>24664.891472868221</v>
      </c>
      <c r="L1002" t="b">
        <v>0</v>
      </c>
      <c r="M1002">
        <f>IF(fact_daily_prices[[#This Row],[company_id]] =$B1001,$F1001)</f>
        <v>1379.19</v>
      </c>
      <c r="N1002" s="3">
        <f>IFERROR(IF(fact_daily_prices[[#This Row],[Prev_close]]="","",((fact_daily_prices[[#This Row],[close]]-fact_daily_prices[[#This Row],[Prev_close]] )/ fact_daily_prices[[#This Row],[Prev_close]])),0)</f>
        <v>2.463039900231297E-2</v>
      </c>
      <c r="O1002" s="1">
        <f>EOMONTH(fact_daily_prices[[#This Row],[date]],0)</f>
        <v>45808</v>
      </c>
      <c r="P1002"/>
    </row>
    <row r="1003" spans="1:16" x14ac:dyDescent="0.3">
      <c r="A1003" s="1">
        <v>45796</v>
      </c>
      <c r="B1003" t="s">
        <v>23</v>
      </c>
      <c r="C1003">
        <v>1429.35</v>
      </c>
      <c r="D1003">
        <v>1452.75</v>
      </c>
      <c r="E1003">
        <v>1405.94</v>
      </c>
      <c r="F1003">
        <v>1428.97</v>
      </c>
      <c r="G1003">
        <v>17848</v>
      </c>
      <c r="H1003">
        <v>139</v>
      </c>
      <c r="I1003">
        <v>1</v>
      </c>
      <c r="J1003">
        <v>1428.97</v>
      </c>
      <c r="K1003">
        <v>24664.891472868221</v>
      </c>
      <c r="L1003" t="b">
        <v>0</v>
      </c>
      <c r="M1003">
        <f>IF(fact_daily_prices[[#This Row],[company_id]] =$B1002,$F1002)</f>
        <v>1413.16</v>
      </c>
      <c r="N1003" s="3">
        <f>IFERROR(IF(fact_daily_prices[[#This Row],[Prev_close]]="","",((fact_daily_prices[[#This Row],[close]]-fact_daily_prices[[#This Row],[Prev_close]] )/ fact_daily_prices[[#This Row],[Prev_close]])),0)</f>
        <v>1.1187692830252727E-2</v>
      </c>
      <c r="O1003" s="1">
        <f>EOMONTH(fact_daily_prices[[#This Row],[date]],0)</f>
        <v>45808</v>
      </c>
      <c r="P1003"/>
    </row>
    <row r="1004" spans="1:16" x14ac:dyDescent="0.3">
      <c r="A1004" s="1">
        <v>45797</v>
      </c>
      <c r="B1004" t="s">
        <v>23</v>
      </c>
      <c r="C1004">
        <v>1425.85</v>
      </c>
      <c r="D1004">
        <v>1440.82</v>
      </c>
      <c r="E1004">
        <v>1410.89</v>
      </c>
      <c r="F1004">
        <v>1434.33</v>
      </c>
      <c r="G1004">
        <v>39724</v>
      </c>
      <c r="H1004">
        <v>140</v>
      </c>
      <c r="I1004">
        <v>1</v>
      </c>
      <c r="J1004">
        <v>1434.33</v>
      </c>
      <c r="K1004">
        <v>24664.891472868221</v>
      </c>
      <c r="L1004" t="b">
        <v>0</v>
      </c>
      <c r="M1004">
        <f>IF(fact_daily_prices[[#This Row],[company_id]] =$B1003,$F1003)</f>
        <v>1428.97</v>
      </c>
      <c r="N1004" s="3">
        <f>IFERROR(IF(fact_daily_prices[[#This Row],[Prev_close]]="","",((fact_daily_prices[[#This Row],[close]]-fact_daily_prices[[#This Row],[Prev_close]] )/ fact_daily_prices[[#This Row],[Prev_close]])),0)</f>
        <v>3.7509534839778999E-3</v>
      </c>
      <c r="O1004" s="1">
        <f>EOMONTH(fact_daily_prices[[#This Row],[date]],0)</f>
        <v>45808</v>
      </c>
      <c r="P1004"/>
    </row>
    <row r="1005" spans="1:16" x14ac:dyDescent="0.3">
      <c r="A1005" s="1">
        <v>45798</v>
      </c>
      <c r="B1005" t="s">
        <v>23</v>
      </c>
      <c r="C1005">
        <v>1407.65</v>
      </c>
      <c r="D1005">
        <v>1411.64</v>
      </c>
      <c r="E1005">
        <v>1403.66</v>
      </c>
      <c r="F1005">
        <v>1409.1</v>
      </c>
      <c r="G1005">
        <v>30301</v>
      </c>
      <c r="H1005">
        <v>141</v>
      </c>
      <c r="I1005">
        <v>1</v>
      </c>
      <c r="J1005">
        <v>1409.1</v>
      </c>
      <c r="K1005">
        <v>24664.891472868221</v>
      </c>
      <c r="L1005" t="b">
        <v>0</v>
      </c>
      <c r="M1005">
        <f>IF(fact_daily_prices[[#This Row],[company_id]] =$B1004,$F1004)</f>
        <v>1434.33</v>
      </c>
      <c r="N1005" s="3">
        <f>IFERROR(IF(fact_daily_prices[[#This Row],[Prev_close]]="","",((fact_daily_prices[[#This Row],[close]]-fact_daily_prices[[#This Row],[Prev_close]] )/ fact_daily_prices[[#This Row],[Prev_close]])),0)</f>
        <v>-1.7590094329756764E-2</v>
      </c>
      <c r="O1005" s="1">
        <f>EOMONTH(fact_daily_prices[[#This Row],[date]],0)</f>
        <v>45808</v>
      </c>
      <c r="P1005"/>
    </row>
    <row r="1006" spans="1:16" x14ac:dyDescent="0.3">
      <c r="A1006" s="1">
        <v>45799</v>
      </c>
      <c r="B1006" t="s">
        <v>23</v>
      </c>
      <c r="C1006">
        <v>1405.5</v>
      </c>
      <c r="D1006">
        <v>1422.57</v>
      </c>
      <c r="E1006">
        <v>1388.43</v>
      </c>
      <c r="F1006">
        <v>1413.03</v>
      </c>
      <c r="G1006">
        <v>29310</v>
      </c>
      <c r="H1006">
        <v>142</v>
      </c>
      <c r="I1006">
        <v>1</v>
      </c>
      <c r="J1006">
        <v>1413.03</v>
      </c>
      <c r="K1006">
        <v>24664.891472868221</v>
      </c>
      <c r="L1006" t="b">
        <v>0</v>
      </c>
      <c r="M1006">
        <f>IF(fact_daily_prices[[#This Row],[company_id]] =$B1005,$F1005)</f>
        <v>1409.1</v>
      </c>
      <c r="N1006" s="3">
        <f>IFERROR(IF(fact_daily_prices[[#This Row],[Prev_close]]="","",((fact_daily_prices[[#This Row],[close]]-fact_daily_prices[[#This Row],[Prev_close]] )/ fact_daily_prices[[#This Row],[Prev_close]])),0)</f>
        <v>2.789014264424146E-3</v>
      </c>
      <c r="O1006" s="1">
        <f>EOMONTH(fact_daily_prices[[#This Row],[date]],0)</f>
        <v>45808</v>
      </c>
      <c r="P1006"/>
    </row>
    <row r="1007" spans="1:16" x14ac:dyDescent="0.3">
      <c r="A1007" s="1">
        <v>45800</v>
      </c>
      <c r="B1007" t="s">
        <v>23</v>
      </c>
      <c r="C1007">
        <v>1409.53</v>
      </c>
      <c r="D1007">
        <v>1423.19</v>
      </c>
      <c r="E1007">
        <v>1395.87</v>
      </c>
      <c r="F1007">
        <v>1417.2</v>
      </c>
      <c r="G1007">
        <v>39892</v>
      </c>
      <c r="H1007">
        <v>143</v>
      </c>
      <c r="I1007">
        <v>1</v>
      </c>
      <c r="J1007">
        <v>1417.2</v>
      </c>
      <c r="K1007">
        <v>24664.891472868221</v>
      </c>
      <c r="L1007" t="b">
        <v>0</v>
      </c>
      <c r="M1007">
        <f>IF(fact_daily_prices[[#This Row],[company_id]] =$B1006,$F1006)</f>
        <v>1413.03</v>
      </c>
      <c r="N1007" s="3">
        <f>IFERROR(IF(fact_daily_prices[[#This Row],[Prev_close]]="","",((fact_daily_prices[[#This Row],[close]]-fact_daily_prices[[#This Row],[Prev_close]] )/ fact_daily_prices[[#This Row],[Prev_close]])),0)</f>
        <v>2.9511050720792006E-3</v>
      </c>
      <c r="O1007" s="1">
        <f>EOMONTH(fact_daily_prices[[#This Row],[date]],0)</f>
        <v>45808</v>
      </c>
      <c r="P1007"/>
    </row>
    <row r="1008" spans="1:16" x14ac:dyDescent="0.3">
      <c r="A1008" s="1">
        <v>45803</v>
      </c>
      <c r="B1008" t="s">
        <v>23</v>
      </c>
      <c r="C1008">
        <v>1415.57</v>
      </c>
      <c r="D1008">
        <v>1438.62</v>
      </c>
      <c r="E1008">
        <v>1392.53</v>
      </c>
      <c r="F1008">
        <v>1414</v>
      </c>
      <c r="G1008">
        <v>24324</v>
      </c>
      <c r="H1008">
        <v>146</v>
      </c>
      <c r="I1008">
        <v>1</v>
      </c>
      <c r="J1008">
        <v>1414</v>
      </c>
      <c r="K1008">
        <v>24664.891472868221</v>
      </c>
      <c r="L1008" t="b">
        <v>0</v>
      </c>
      <c r="M1008">
        <f>IF(fact_daily_prices[[#This Row],[company_id]] =$B1007,$F1007)</f>
        <v>1417.2</v>
      </c>
      <c r="N1008" s="3">
        <f>IFERROR(IF(fact_daily_prices[[#This Row],[Prev_close]]="","",((fact_daily_prices[[#This Row],[close]]-fact_daily_prices[[#This Row],[Prev_close]] )/ fact_daily_prices[[#This Row],[Prev_close]])),0)</f>
        <v>-2.2579734688117736E-3</v>
      </c>
      <c r="O1008" s="1">
        <f>EOMONTH(fact_daily_prices[[#This Row],[date]],0)</f>
        <v>45808</v>
      </c>
      <c r="P1008"/>
    </row>
    <row r="1009" spans="1:16" x14ac:dyDescent="0.3">
      <c r="A1009" s="1">
        <v>45804</v>
      </c>
      <c r="B1009" t="s">
        <v>23</v>
      </c>
      <c r="C1009">
        <v>1424.8</v>
      </c>
      <c r="D1009">
        <v>1435.19</v>
      </c>
      <c r="E1009">
        <v>1414.41</v>
      </c>
      <c r="F1009">
        <v>1425.66</v>
      </c>
      <c r="G1009">
        <v>13205</v>
      </c>
      <c r="H1009">
        <v>147</v>
      </c>
      <c r="I1009">
        <v>1</v>
      </c>
      <c r="J1009">
        <v>1425.66</v>
      </c>
      <c r="K1009">
        <v>24664.891472868221</v>
      </c>
      <c r="L1009" t="b">
        <v>0</v>
      </c>
      <c r="M1009">
        <f>IF(fact_daily_prices[[#This Row],[company_id]] =$B1008,$F1008)</f>
        <v>1414</v>
      </c>
      <c r="N1009" s="3">
        <f>IFERROR(IF(fact_daily_prices[[#This Row],[Prev_close]]="","",((fact_daily_prices[[#This Row],[close]]-fact_daily_prices[[#This Row],[Prev_close]] )/ fact_daily_prices[[#This Row],[Prev_close]])),0)</f>
        <v>8.2461103253183045E-3</v>
      </c>
      <c r="O1009" s="1">
        <f>EOMONTH(fact_daily_prices[[#This Row],[date]],0)</f>
        <v>45808</v>
      </c>
      <c r="P1009"/>
    </row>
    <row r="1010" spans="1:16" x14ac:dyDescent="0.3">
      <c r="A1010" s="1">
        <v>45805</v>
      </c>
      <c r="B1010" t="s">
        <v>23</v>
      </c>
      <c r="C1010">
        <v>1451.16</v>
      </c>
      <c r="D1010">
        <v>1462.28</v>
      </c>
      <c r="E1010">
        <v>1440.04</v>
      </c>
      <c r="F1010">
        <v>1446.29</v>
      </c>
      <c r="G1010">
        <v>4092</v>
      </c>
      <c r="H1010">
        <v>148</v>
      </c>
      <c r="I1010">
        <v>1</v>
      </c>
      <c r="J1010">
        <v>1446.29</v>
      </c>
      <c r="K1010">
        <v>24664.891472868221</v>
      </c>
      <c r="L1010" t="b">
        <v>0</v>
      </c>
      <c r="M1010">
        <f>IF(fact_daily_prices[[#This Row],[company_id]] =$B1009,$F1009)</f>
        <v>1425.66</v>
      </c>
      <c r="N1010" s="3">
        <f>IFERROR(IF(fact_daily_prices[[#This Row],[Prev_close]]="","",((fact_daily_prices[[#This Row],[close]]-fact_daily_prices[[#This Row],[Prev_close]] )/ fact_daily_prices[[#This Row],[Prev_close]])),0)</f>
        <v>1.4470490860373357E-2</v>
      </c>
      <c r="O1010" s="1">
        <f>EOMONTH(fact_daily_prices[[#This Row],[date]],0)</f>
        <v>45808</v>
      </c>
      <c r="P1010"/>
    </row>
    <row r="1011" spans="1:16" x14ac:dyDescent="0.3">
      <c r="A1011" s="1">
        <v>45806</v>
      </c>
      <c r="B1011" t="s">
        <v>23</v>
      </c>
      <c r="C1011">
        <v>1432.45</v>
      </c>
      <c r="D1011">
        <v>1454.86</v>
      </c>
      <c r="E1011">
        <v>1410.03</v>
      </c>
      <c r="F1011">
        <v>1431.8</v>
      </c>
      <c r="G1011">
        <v>25860</v>
      </c>
      <c r="H1011">
        <v>149</v>
      </c>
      <c r="I1011">
        <v>1</v>
      </c>
      <c r="J1011">
        <v>1431.8</v>
      </c>
      <c r="K1011">
        <v>24664.891472868221</v>
      </c>
      <c r="L1011" t="b">
        <v>0</v>
      </c>
      <c r="M1011">
        <f>IF(fact_daily_prices[[#This Row],[company_id]] =$B1010,$F1010)</f>
        <v>1446.29</v>
      </c>
      <c r="N1011" s="3">
        <f>IFERROR(IF(fact_daily_prices[[#This Row],[Prev_close]]="","",((fact_daily_prices[[#This Row],[close]]-fact_daily_prices[[#This Row],[Prev_close]] )/ fact_daily_prices[[#This Row],[Prev_close]])),0)</f>
        <v>-1.0018737597577257E-2</v>
      </c>
      <c r="O1011" s="1">
        <f>EOMONTH(fact_daily_prices[[#This Row],[date]],0)</f>
        <v>45808</v>
      </c>
      <c r="P1011"/>
    </row>
    <row r="1012" spans="1:16" x14ac:dyDescent="0.3">
      <c r="A1012" s="1">
        <v>45807</v>
      </c>
      <c r="B1012" t="s">
        <v>23</v>
      </c>
      <c r="C1012">
        <v>1415.49</v>
      </c>
      <c r="D1012">
        <v>1421.4</v>
      </c>
      <c r="E1012">
        <v>1409.57</v>
      </c>
      <c r="F1012">
        <v>1417.17</v>
      </c>
      <c r="G1012">
        <v>26763</v>
      </c>
      <c r="H1012">
        <v>150</v>
      </c>
      <c r="I1012">
        <v>1</v>
      </c>
      <c r="J1012">
        <v>1417.17</v>
      </c>
      <c r="K1012">
        <v>24664.891472868221</v>
      </c>
      <c r="L1012" t="b">
        <v>0</v>
      </c>
      <c r="M1012">
        <f>IF(fact_daily_prices[[#This Row],[company_id]] =$B1011,$F1011)</f>
        <v>1431.8</v>
      </c>
      <c r="N1012" s="3">
        <f>IFERROR(IF(fact_daily_prices[[#This Row],[Prev_close]]="","",((fact_daily_prices[[#This Row],[close]]-fact_daily_prices[[#This Row],[Prev_close]] )/ fact_daily_prices[[#This Row],[Prev_close]])),0)</f>
        <v>-1.0217907528984414E-2</v>
      </c>
      <c r="O1012" s="1">
        <f>EOMONTH(fact_daily_prices[[#This Row],[date]],0)</f>
        <v>45808</v>
      </c>
      <c r="P1012"/>
    </row>
    <row r="1013" spans="1:16" x14ac:dyDescent="0.3">
      <c r="A1013" s="1">
        <v>45810</v>
      </c>
      <c r="B1013" t="s">
        <v>23</v>
      </c>
      <c r="C1013">
        <v>1419.02</v>
      </c>
      <c r="D1013">
        <v>1426.56</v>
      </c>
      <c r="E1013">
        <v>1411.47</v>
      </c>
      <c r="F1013">
        <v>1415.02</v>
      </c>
      <c r="G1013">
        <v>40876</v>
      </c>
      <c r="H1013">
        <v>153</v>
      </c>
      <c r="I1013">
        <v>1</v>
      </c>
      <c r="J1013">
        <v>1415.02</v>
      </c>
      <c r="K1013">
        <v>24664.891472868221</v>
      </c>
      <c r="L1013" t="b">
        <v>0</v>
      </c>
      <c r="M1013">
        <f>IF(fact_daily_prices[[#This Row],[company_id]] =$B1012,$F1012)</f>
        <v>1417.17</v>
      </c>
      <c r="N1013" s="3">
        <f>IFERROR(IF(fact_daily_prices[[#This Row],[Prev_close]]="","",((fact_daily_prices[[#This Row],[close]]-fact_daily_prices[[#This Row],[Prev_close]] )/ fact_daily_prices[[#This Row],[Prev_close]])),0)</f>
        <v>-1.5171080392614089E-3</v>
      </c>
      <c r="O1013" s="1">
        <f>EOMONTH(fact_daily_prices[[#This Row],[date]],0)</f>
        <v>45838</v>
      </c>
      <c r="P1013"/>
    </row>
    <row r="1014" spans="1:16" x14ac:dyDescent="0.3">
      <c r="A1014" s="1">
        <v>45811</v>
      </c>
      <c r="B1014" t="s">
        <v>23</v>
      </c>
      <c r="C1014">
        <v>1407.84</v>
      </c>
      <c r="D1014">
        <v>1427.67</v>
      </c>
      <c r="E1014">
        <v>1388</v>
      </c>
      <c r="F1014">
        <v>1404.43</v>
      </c>
      <c r="G1014">
        <v>35578</v>
      </c>
      <c r="H1014">
        <v>154</v>
      </c>
      <c r="I1014">
        <v>1</v>
      </c>
      <c r="J1014">
        <v>1404.43</v>
      </c>
      <c r="K1014">
        <v>24664.891472868221</v>
      </c>
      <c r="L1014" t="b">
        <v>0</v>
      </c>
      <c r="M1014">
        <f>IF(fact_daily_prices[[#This Row],[company_id]] =$B1013,$F1013)</f>
        <v>1415.02</v>
      </c>
      <c r="N1014" s="3">
        <f>IFERROR(IF(fact_daily_prices[[#This Row],[Prev_close]]="","",((fact_daily_prices[[#This Row],[close]]-fact_daily_prices[[#This Row],[Prev_close]] )/ fact_daily_prices[[#This Row],[Prev_close]])),0)</f>
        <v>-7.4839931591072339E-3</v>
      </c>
      <c r="O1014" s="1">
        <f>EOMONTH(fact_daily_prices[[#This Row],[date]],0)</f>
        <v>45838</v>
      </c>
      <c r="P1014"/>
    </row>
    <row r="1015" spans="1:16" x14ac:dyDescent="0.3">
      <c r="A1015" s="1">
        <v>45812</v>
      </c>
      <c r="B1015" t="s">
        <v>23</v>
      </c>
      <c r="C1015">
        <v>1382.95</v>
      </c>
      <c r="D1015">
        <v>1395.2</v>
      </c>
      <c r="E1015">
        <v>1370.69</v>
      </c>
      <c r="F1015">
        <v>1376.02</v>
      </c>
      <c r="G1015">
        <v>42789</v>
      </c>
      <c r="H1015">
        <v>155</v>
      </c>
      <c r="I1015">
        <v>1</v>
      </c>
      <c r="J1015">
        <v>1376.02</v>
      </c>
      <c r="K1015">
        <v>24664.891472868221</v>
      </c>
      <c r="L1015" t="b">
        <v>0</v>
      </c>
      <c r="M1015">
        <f>IF(fact_daily_prices[[#This Row],[company_id]] =$B1014,$F1014)</f>
        <v>1404.43</v>
      </c>
      <c r="N1015" s="3">
        <f>IFERROR(IF(fact_daily_prices[[#This Row],[Prev_close]]="","",((fact_daily_prices[[#This Row],[close]]-fact_daily_prices[[#This Row],[Prev_close]] )/ fact_daily_prices[[#This Row],[Prev_close]])),0)</f>
        <v>-2.0228847290359848E-2</v>
      </c>
      <c r="O1015" s="1">
        <f>EOMONTH(fact_daily_prices[[#This Row],[date]],0)</f>
        <v>45838</v>
      </c>
      <c r="P1015"/>
    </row>
    <row r="1016" spans="1:16" x14ac:dyDescent="0.3">
      <c r="A1016" s="1">
        <v>45813</v>
      </c>
      <c r="B1016" t="s">
        <v>23</v>
      </c>
      <c r="C1016">
        <v>1367.75</v>
      </c>
      <c r="D1016">
        <v>1385.7</v>
      </c>
      <c r="E1016">
        <v>1349.8</v>
      </c>
      <c r="F1016">
        <v>1359.17</v>
      </c>
      <c r="G1016">
        <v>1691</v>
      </c>
      <c r="H1016">
        <v>156</v>
      </c>
      <c r="I1016">
        <v>1</v>
      </c>
      <c r="J1016">
        <v>1359.17</v>
      </c>
      <c r="K1016">
        <v>24664.891472868221</v>
      </c>
      <c r="L1016" t="b">
        <v>1</v>
      </c>
      <c r="M1016">
        <f>IF(fact_daily_prices[[#This Row],[company_id]] =$B1015,$F1015)</f>
        <v>1376.02</v>
      </c>
      <c r="N1016" s="3">
        <f>IFERROR(IF(fact_daily_prices[[#This Row],[Prev_close]]="","",((fact_daily_prices[[#This Row],[close]]-fact_daily_prices[[#This Row],[Prev_close]] )/ fact_daily_prices[[#This Row],[Prev_close]])),0)</f>
        <v>-1.2245461548523937E-2</v>
      </c>
      <c r="O1016" s="1">
        <f>EOMONTH(fact_daily_prices[[#This Row],[date]],0)</f>
        <v>45838</v>
      </c>
      <c r="P1016"/>
    </row>
    <row r="1017" spans="1:16" x14ac:dyDescent="0.3">
      <c r="A1017" s="1">
        <v>45814</v>
      </c>
      <c r="B1017" t="s">
        <v>23</v>
      </c>
      <c r="C1017">
        <v>1346.56</v>
      </c>
      <c r="D1017">
        <v>1362.53</v>
      </c>
      <c r="E1017">
        <v>1330.59</v>
      </c>
      <c r="F1017">
        <v>1338.55</v>
      </c>
      <c r="G1017">
        <v>32730</v>
      </c>
      <c r="H1017">
        <v>157</v>
      </c>
      <c r="I1017">
        <v>1</v>
      </c>
      <c r="J1017">
        <v>1338.55</v>
      </c>
      <c r="K1017">
        <v>24664.891472868221</v>
      </c>
      <c r="L1017" t="b">
        <v>0</v>
      </c>
      <c r="M1017">
        <f>IF(fact_daily_prices[[#This Row],[company_id]] =$B1016,$F1016)</f>
        <v>1359.17</v>
      </c>
      <c r="N1017" s="3">
        <f>IFERROR(IF(fact_daily_prices[[#This Row],[Prev_close]]="","",((fact_daily_prices[[#This Row],[close]]-fact_daily_prices[[#This Row],[Prev_close]] )/ fact_daily_prices[[#This Row],[Prev_close]])),0)</f>
        <v>-1.5171023492278462E-2</v>
      </c>
      <c r="O1017" s="1">
        <f>EOMONTH(fact_daily_prices[[#This Row],[date]],0)</f>
        <v>45838</v>
      </c>
      <c r="P1017"/>
    </row>
    <row r="1018" spans="1:16" x14ac:dyDescent="0.3">
      <c r="A1018" s="1">
        <v>45817</v>
      </c>
      <c r="B1018" t="s">
        <v>23</v>
      </c>
      <c r="C1018">
        <v>1361.73</v>
      </c>
      <c r="D1018">
        <v>1370.59</v>
      </c>
      <c r="E1018">
        <v>1352.87</v>
      </c>
      <c r="F1018">
        <v>1359.41</v>
      </c>
      <c r="G1018">
        <v>23766</v>
      </c>
      <c r="H1018">
        <v>160</v>
      </c>
      <c r="I1018">
        <v>1</v>
      </c>
      <c r="J1018">
        <v>1359.41</v>
      </c>
      <c r="K1018">
        <v>24664.891472868221</v>
      </c>
      <c r="L1018" t="b">
        <v>0</v>
      </c>
      <c r="M1018">
        <f>IF(fact_daily_prices[[#This Row],[company_id]] =$B1017,$F1017)</f>
        <v>1338.55</v>
      </c>
      <c r="N1018" s="3">
        <f>IFERROR(IF(fact_daily_prices[[#This Row],[Prev_close]]="","",((fact_daily_prices[[#This Row],[close]]-fact_daily_prices[[#This Row],[Prev_close]] )/ fact_daily_prices[[#This Row],[Prev_close]])),0)</f>
        <v>1.5584027492435941E-2</v>
      </c>
      <c r="O1018" s="1">
        <f>EOMONTH(fact_daily_prices[[#This Row],[date]],0)</f>
        <v>45838</v>
      </c>
      <c r="P1018"/>
    </row>
    <row r="1019" spans="1:16" x14ac:dyDescent="0.3">
      <c r="A1019" s="1">
        <v>45818</v>
      </c>
      <c r="B1019" t="s">
        <v>23</v>
      </c>
      <c r="C1019">
        <v>1398.24</v>
      </c>
      <c r="D1019">
        <v>1411.18</v>
      </c>
      <c r="E1019">
        <v>1385.3</v>
      </c>
      <c r="F1019">
        <v>1389.22</v>
      </c>
      <c r="G1019">
        <v>18695</v>
      </c>
      <c r="H1019">
        <v>161</v>
      </c>
      <c r="I1019">
        <v>1</v>
      </c>
      <c r="J1019">
        <v>1389.22</v>
      </c>
      <c r="K1019">
        <v>24664.891472868221</v>
      </c>
      <c r="L1019" t="b">
        <v>0</v>
      </c>
      <c r="M1019">
        <f>IF(fact_daily_prices[[#This Row],[company_id]] =$B1018,$F1018)</f>
        <v>1359.41</v>
      </c>
      <c r="N1019" s="3">
        <f>IFERROR(IF(fact_daily_prices[[#This Row],[Prev_close]]="","",((fact_daily_prices[[#This Row],[close]]-fact_daily_prices[[#This Row],[Prev_close]] )/ fact_daily_prices[[#This Row],[Prev_close]])),0)</f>
        <v>2.1928630803068935E-2</v>
      </c>
      <c r="O1019" s="1">
        <f>EOMONTH(fact_daily_prices[[#This Row],[date]],0)</f>
        <v>45838</v>
      </c>
      <c r="P1019"/>
    </row>
    <row r="1020" spans="1:16" x14ac:dyDescent="0.3">
      <c r="A1020" s="1">
        <v>45819</v>
      </c>
      <c r="B1020" t="s">
        <v>23</v>
      </c>
      <c r="C1020">
        <v>1376.36</v>
      </c>
      <c r="D1020">
        <v>1393.1</v>
      </c>
      <c r="E1020">
        <v>1359.62</v>
      </c>
      <c r="F1020">
        <v>1370.51</v>
      </c>
      <c r="G1020">
        <v>26491</v>
      </c>
      <c r="H1020">
        <v>162</v>
      </c>
      <c r="I1020">
        <v>1</v>
      </c>
      <c r="J1020">
        <v>1370.51</v>
      </c>
      <c r="K1020">
        <v>24664.891472868221</v>
      </c>
      <c r="L1020" t="b">
        <v>0</v>
      </c>
      <c r="M1020">
        <f>IF(fact_daily_prices[[#This Row],[company_id]] =$B1019,$F1019)</f>
        <v>1389.22</v>
      </c>
      <c r="N1020" s="3">
        <f>IFERROR(IF(fact_daily_prices[[#This Row],[Prev_close]]="","",((fact_daily_prices[[#This Row],[close]]-fact_daily_prices[[#This Row],[Prev_close]] )/ fact_daily_prices[[#This Row],[Prev_close]])),0)</f>
        <v>-1.3467989231367269E-2</v>
      </c>
      <c r="O1020" s="1">
        <f>EOMONTH(fact_daily_prices[[#This Row],[date]],0)</f>
        <v>45838</v>
      </c>
      <c r="P1020"/>
    </row>
    <row r="1021" spans="1:16" x14ac:dyDescent="0.3">
      <c r="A1021" s="1">
        <v>45820</v>
      </c>
      <c r="B1021" t="s">
        <v>23</v>
      </c>
      <c r="C1021">
        <v>1381.97</v>
      </c>
      <c r="D1021">
        <v>1398.42</v>
      </c>
      <c r="E1021">
        <v>1365.52</v>
      </c>
      <c r="F1021">
        <v>1380.3</v>
      </c>
      <c r="G1021">
        <v>34045</v>
      </c>
      <c r="H1021">
        <v>163</v>
      </c>
      <c r="I1021">
        <v>1</v>
      </c>
      <c r="J1021">
        <v>1380.3</v>
      </c>
      <c r="K1021">
        <v>24664.891472868221</v>
      </c>
      <c r="L1021" t="b">
        <v>0</v>
      </c>
      <c r="M1021">
        <f>IF(fact_daily_prices[[#This Row],[company_id]] =$B1020,$F1020)</f>
        <v>1370.51</v>
      </c>
      <c r="N1021" s="3">
        <f>IFERROR(IF(fact_daily_prices[[#This Row],[Prev_close]]="","",((fact_daily_prices[[#This Row],[close]]-fact_daily_prices[[#This Row],[Prev_close]] )/ fact_daily_prices[[#This Row],[Prev_close]])),0)</f>
        <v>7.1433262070323923E-3</v>
      </c>
      <c r="O1021" s="1">
        <f>EOMONTH(fact_daily_prices[[#This Row],[date]],0)</f>
        <v>45838</v>
      </c>
      <c r="P1021"/>
    </row>
    <row r="1022" spans="1:16" x14ac:dyDescent="0.3">
      <c r="A1022" s="1">
        <v>45821</v>
      </c>
      <c r="B1022" t="s">
        <v>23</v>
      </c>
      <c r="C1022">
        <v>1401.49</v>
      </c>
      <c r="D1022">
        <v>1414.64</v>
      </c>
      <c r="E1022">
        <v>1388.35</v>
      </c>
      <c r="F1022">
        <v>1395.9</v>
      </c>
      <c r="G1022">
        <v>31497</v>
      </c>
      <c r="H1022">
        <v>164</v>
      </c>
      <c r="I1022">
        <v>1</v>
      </c>
      <c r="J1022">
        <v>1395.9</v>
      </c>
      <c r="K1022">
        <v>24664.891472868221</v>
      </c>
      <c r="L1022" t="b">
        <v>0</v>
      </c>
      <c r="M1022">
        <f>IF(fact_daily_prices[[#This Row],[company_id]] =$B1021,$F1021)</f>
        <v>1380.3</v>
      </c>
      <c r="N1022" s="3">
        <f>IFERROR(IF(fact_daily_prices[[#This Row],[Prev_close]]="","",((fact_daily_prices[[#This Row],[close]]-fact_daily_prices[[#This Row],[Prev_close]] )/ fact_daily_prices[[#This Row],[Prev_close]])),0)</f>
        <v>1.1301890893284167E-2</v>
      </c>
      <c r="O1022" s="1">
        <f>EOMONTH(fact_daily_prices[[#This Row],[date]],0)</f>
        <v>45838</v>
      </c>
      <c r="P1022"/>
    </row>
    <row r="1023" spans="1:16" x14ac:dyDescent="0.3">
      <c r="A1023" s="1">
        <v>45824</v>
      </c>
      <c r="B1023" t="s">
        <v>23</v>
      </c>
      <c r="C1023">
        <v>1364.55</v>
      </c>
      <c r="D1023">
        <v>1371.05</v>
      </c>
      <c r="E1023">
        <v>1358.05</v>
      </c>
      <c r="F1023">
        <v>1370.23</v>
      </c>
      <c r="G1023">
        <v>47686</v>
      </c>
      <c r="H1023">
        <v>167</v>
      </c>
      <c r="I1023">
        <v>1</v>
      </c>
      <c r="J1023">
        <v>1370.23</v>
      </c>
      <c r="K1023">
        <v>24664.891472868221</v>
      </c>
      <c r="L1023" t="b">
        <v>0</v>
      </c>
      <c r="M1023">
        <f>IF(fact_daily_prices[[#This Row],[company_id]] =$B1022,$F1022)</f>
        <v>1395.9</v>
      </c>
      <c r="N1023" s="3">
        <f>IFERROR(IF(fact_daily_prices[[#This Row],[Prev_close]]="","",((fact_daily_prices[[#This Row],[close]]-fact_daily_prices[[#This Row],[Prev_close]] )/ fact_daily_prices[[#This Row],[Prev_close]])),0)</f>
        <v>-1.8389569453399292E-2</v>
      </c>
      <c r="O1023" s="1">
        <f>EOMONTH(fact_daily_prices[[#This Row],[date]],0)</f>
        <v>45838</v>
      </c>
      <c r="P1023"/>
    </row>
    <row r="1024" spans="1:16" x14ac:dyDescent="0.3">
      <c r="A1024" s="1">
        <v>45825</v>
      </c>
      <c r="B1024" t="s">
        <v>23</v>
      </c>
      <c r="C1024">
        <v>1373.49</v>
      </c>
      <c r="D1024">
        <v>1400.49</v>
      </c>
      <c r="E1024">
        <v>1346.5</v>
      </c>
      <c r="F1024">
        <v>1373.34</v>
      </c>
      <c r="G1024">
        <v>44485</v>
      </c>
      <c r="H1024">
        <v>168</v>
      </c>
      <c r="I1024">
        <v>1</v>
      </c>
      <c r="J1024">
        <v>1373.34</v>
      </c>
      <c r="K1024">
        <v>24664.891472868221</v>
      </c>
      <c r="L1024" t="b">
        <v>0</v>
      </c>
      <c r="M1024">
        <f>IF(fact_daily_prices[[#This Row],[company_id]] =$B1023,$F1023)</f>
        <v>1370.23</v>
      </c>
      <c r="N1024" s="3">
        <f>IFERROR(IF(fact_daily_prices[[#This Row],[Prev_close]]="","",((fact_daily_prices[[#This Row],[close]]-fact_daily_prices[[#This Row],[Prev_close]] )/ fact_daily_prices[[#This Row],[Prev_close]])),0)</f>
        <v>2.2696919495266486E-3</v>
      </c>
      <c r="O1024" s="1">
        <f>EOMONTH(fact_daily_prices[[#This Row],[date]],0)</f>
        <v>45838</v>
      </c>
      <c r="P1024"/>
    </row>
    <row r="1025" spans="1:16" x14ac:dyDescent="0.3">
      <c r="A1025" s="1">
        <v>45826</v>
      </c>
      <c r="B1025" t="s">
        <v>23</v>
      </c>
      <c r="C1025">
        <v>1412.41</v>
      </c>
      <c r="D1025">
        <v>1428.2</v>
      </c>
      <c r="E1025">
        <v>1396.61</v>
      </c>
      <c r="F1025">
        <v>1418.22</v>
      </c>
      <c r="G1025">
        <v>11068</v>
      </c>
      <c r="H1025">
        <v>169</v>
      </c>
      <c r="I1025">
        <v>1</v>
      </c>
      <c r="J1025">
        <v>1418.22</v>
      </c>
      <c r="K1025">
        <v>24664.891472868221</v>
      </c>
      <c r="L1025" t="b">
        <v>0</v>
      </c>
      <c r="M1025">
        <f>IF(fact_daily_prices[[#This Row],[company_id]] =$B1024,$F1024)</f>
        <v>1373.34</v>
      </c>
      <c r="N1025" s="3">
        <f>IFERROR(IF(fact_daily_prices[[#This Row],[Prev_close]]="","",((fact_daily_prices[[#This Row],[close]]-fact_daily_prices[[#This Row],[Prev_close]] )/ fact_daily_prices[[#This Row],[Prev_close]])),0)</f>
        <v>3.26794530123641E-2</v>
      </c>
      <c r="O1025" s="1">
        <f>EOMONTH(fact_daily_prices[[#This Row],[date]],0)</f>
        <v>45838</v>
      </c>
      <c r="P1025"/>
    </row>
    <row r="1026" spans="1:16" x14ac:dyDescent="0.3">
      <c r="A1026" s="1">
        <v>45827</v>
      </c>
      <c r="B1026" t="s">
        <v>23</v>
      </c>
      <c r="C1026">
        <v>1438.96</v>
      </c>
      <c r="D1026">
        <v>1455.49</v>
      </c>
      <c r="E1026">
        <v>1422.43</v>
      </c>
      <c r="F1026">
        <v>1430.71</v>
      </c>
      <c r="G1026">
        <v>1287</v>
      </c>
      <c r="H1026">
        <v>170</v>
      </c>
      <c r="I1026">
        <v>1</v>
      </c>
      <c r="J1026">
        <v>1430.71</v>
      </c>
      <c r="K1026">
        <v>24664.891472868221</v>
      </c>
      <c r="L1026" t="b">
        <v>1</v>
      </c>
      <c r="M1026">
        <f>IF(fact_daily_prices[[#This Row],[company_id]] =$B1025,$F1025)</f>
        <v>1418.22</v>
      </c>
      <c r="N1026" s="3">
        <f>IFERROR(IF(fact_daily_prices[[#This Row],[Prev_close]]="","",((fact_daily_prices[[#This Row],[close]]-fact_daily_prices[[#This Row],[Prev_close]] )/ fact_daily_prices[[#This Row],[Prev_close]])),0)</f>
        <v>8.8068141755157942E-3</v>
      </c>
      <c r="O1026" s="1">
        <f>EOMONTH(fact_daily_prices[[#This Row],[date]],0)</f>
        <v>45838</v>
      </c>
      <c r="P1026"/>
    </row>
    <row r="1027" spans="1:16" x14ac:dyDescent="0.3">
      <c r="A1027" s="1">
        <v>45828</v>
      </c>
      <c r="B1027" t="s">
        <v>23</v>
      </c>
      <c r="C1027">
        <v>1429.61</v>
      </c>
      <c r="D1027">
        <v>1444.31</v>
      </c>
      <c r="E1027">
        <v>1414.9</v>
      </c>
      <c r="F1027">
        <v>1426.64</v>
      </c>
      <c r="G1027">
        <v>36131</v>
      </c>
      <c r="H1027">
        <v>171</v>
      </c>
      <c r="I1027">
        <v>1</v>
      </c>
      <c r="J1027">
        <v>1426.64</v>
      </c>
      <c r="K1027">
        <v>24664.891472868221</v>
      </c>
      <c r="L1027" t="b">
        <v>0</v>
      </c>
      <c r="M1027">
        <f>IF(fact_daily_prices[[#This Row],[company_id]] =$B1026,$F1026)</f>
        <v>1430.71</v>
      </c>
      <c r="N1027" s="3">
        <f>IFERROR(IF(fact_daily_prices[[#This Row],[Prev_close]]="","",((fact_daily_prices[[#This Row],[close]]-fact_daily_prices[[#This Row],[Prev_close]] )/ fact_daily_prices[[#This Row],[Prev_close]])),0)</f>
        <v>-2.8447414220910852E-3</v>
      </c>
      <c r="O1027" s="1">
        <f>EOMONTH(fact_daily_prices[[#This Row],[date]],0)</f>
        <v>45838</v>
      </c>
      <c r="P1027"/>
    </row>
    <row r="1028" spans="1:16" x14ac:dyDescent="0.3">
      <c r="A1028" s="1">
        <v>45831</v>
      </c>
      <c r="B1028" t="s">
        <v>23</v>
      </c>
      <c r="C1028">
        <v>1419.27</v>
      </c>
      <c r="D1028">
        <v>1435.79</v>
      </c>
      <c r="E1028">
        <v>1402.75</v>
      </c>
      <c r="F1028">
        <v>1416.94</v>
      </c>
      <c r="G1028">
        <v>41975</v>
      </c>
      <c r="H1028">
        <v>174</v>
      </c>
      <c r="I1028">
        <v>1</v>
      </c>
      <c r="J1028">
        <v>1416.94</v>
      </c>
      <c r="K1028">
        <v>24664.891472868221</v>
      </c>
      <c r="L1028" t="b">
        <v>0</v>
      </c>
      <c r="M1028">
        <f>IF(fact_daily_prices[[#This Row],[company_id]] =$B1027,$F1027)</f>
        <v>1426.64</v>
      </c>
      <c r="N1028" s="3">
        <f>IFERROR(IF(fact_daily_prices[[#This Row],[Prev_close]]="","",((fact_daily_prices[[#This Row],[close]]-fact_daily_prices[[#This Row],[Prev_close]] )/ fact_daily_prices[[#This Row],[Prev_close]])),0)</f>
        <v>-6.7991925082712141E-3</v>
      </c>
      <c r="O1028" s="1">
        <f>EOMONTH(fact_daily_prices[[#This Row],[date]],0)</f>
        <v>45838</v>
      </c>
      <c r="P1028"/>
    </row>
    <row r="1029" spans="1:16" x14ac:dyDescent="0.3">
      <c r="A1029" s="1">
        <v>45832</v>
      </c>
      <c r="B1029" t="s">
        <v>23</v>
      </c>
      <c r="C1029">
        <v>1371.49</v>
      </c>
      <c r="D1029">
        <v>1387.19</v>
      </c>
      <c r="E1029">
        <v>1355.8</v>
      </c>
      <c r="F1029">
        <v>1381.62</v>
      </c>
      <c r="G1029">
        <v>4178</v>
      </c>
      <c r="H1029">
        <v>175</v>
      </c>
      <c r="I1029">
        <v>1</v>
      </c>
      <c r="J1029">
        <v>1381.62</v>
      </c>
      <c r="K1029">
        <v>24664.891472868221</v>
      </c>
      <c r="L1029" t="b">
        <v>0</v>
      </c>
      <c r="M1029">
        <f>IF(fact_daily_prices[[#This Row],[company_id]] =$B1028,$F1028)</f>
        <v>1416.94</v>
      </c>
      <c r="N1029" s="3">
        <f>IFERROR(IF(fact_daily_prices[[#This Row],[Prev_close]]="","",((fact_daily_prices[[#This Row],[close]]-fact_daily_prices[[#This Row],[Prev_close]] )/ fact_daily_prices[[#This Row],[Prev_close]])),0)</f>
        <v>-2.4926955269806882E-2</v>
      </c>
      <c r="O1029" s="1">
        <f>EOMONTH(fact_daily_prices[[#This Row],[date]],0)</f>
        <v>45838</v>
      </c>
      <c r="P1029"/>
    </row>
    <row r="1030" spans="1:16" x14ac:dyDescent="0.3">
      <c r="A1030" s="1">
        <v>45833</v>
      </c>
      <c r="B1030" t="s">
        <v>23</v>
      </c>
      <c r="C1030">
        <v>1392.25</v>
      </c>
      <c r="D1030">
        <v>1397.92</v>
      </c>
      <c r="E1030">
        <v>1386.57</v>
      </c>
      <c r="F1030">
        <v>1390.16</v>
      </c>
      <c r="G1030">
        <v>27627</v>
      </c>
      <c r="H1030">
        <v>176</v>
      </c>
      <c r="I1030">
        <v>1</v>
      </c>
      <c r="J1030">
        <v>1390.16</v>
      </c>
      <c r="K1030">
        <v>24664.891472868221</v>
      </c>
      <c r="L1030" t="b">
        <v>0</v>
      </c>
      <c r="M1030">
        <f>IF(fact_daily_prices[[#This Row],[company_id]] =$B1029,$F1029)</f>
        <v>1381.62</v>
      </c>
      <c r="N1030" s="3">
        <f>IFERROR(IF(fact_daily_prices[[#This Row],[Prev_close]]="","",((fact_daily_prices[[#This Row],[close]]-fact_daily_prices[[#This Row],[Prev_close]] )/ fact_daily_prices[[#This Row],[Prev_close]])),0)</f>
        <v>6.181149664886287E-3</v>
      </c>
      <c r="O1030" s="1">
        <f>EOMONTH(fact_daily_prices[[#This Row],[date]],0)</f>
        <v>45838</v>
      </c>
      <c r="P1030"/>
    </row>
    <row r="1031" spans="1:16" x14ac:dyDescent="0.3">
      <c r="A1031" s="1">
        <v>45834</v>
      </c>
      <c r="B1031" t="s">
        <v>23</v>
      </c>
      <c r="C1031">
        <v>1426.17</v>
      </c>
      <c r="D1031">
        <v>1442.23</v>
      </c>
      <c r="E1031">
        <v>1410.12</v>
      </c>
      <c r="F1031">
        <v>1425.04</v>
      </c>
      <c r="G1031">
        <v>36422</v>
      </c>
      <c r="H1031">
        <v>177</v>
      </c>
      <c r="I1031">
        <v>1</v>
      </c>
      <c r="J1031">
        <v>1425.04</v>
      </c>
      <c r="K1031">
        <v>24664.891472868221</v>
      </c>
      <c r="L1031" t="b">
        <v>0</v>
      </c>
      <c r="M1031">
        <f>IF(fact_daily_prices[[#This Row],[company_id]] =$B1030,$F1030)</f>
        <v>1390.16</v>
      </c>
      <c r="N1031" s="3">
        <f>IFERROR(IF(fact_daily_prices[[#This Row],[Prev_close]]="","",((fact_daily_prices[[#This Row],[close]]-fact_daily_prices[[#This Row],[Prev_close]] )/ fact_daily_prices[[#This Row],[Prev_close]])),0)</f>
        <v>2.5090637048972693E-2</v>
      </c>
      <c r="O1031" s="1">
        <f>EOMONTH(fact_daily_prices[[#This Row],[date]],0)</f>
        <v>45838</v>
      </c>
      <c r="P1031"/>
    </row>
    <row r="1032" spans="1:16" x14ac:dyDescent="0.3">
      <c r="A1032" s="1">
        <v>45835</v>
      </c>
      <c r="B1032" t="s">
        <v>23</v>
      </c>
      <c r="C1032">
        <v>1410.54</v>
      </c>
      <c r="D1032">
        <v>1424.13</v>
      </c>
      <c r="E1032">
        <v>1396.96</v>
      </c>
      <c r="F1032">
        <v>1410.84</v>
      </c>
      <c r="G1032">
        <v>8135</v>
      </c>
      <c r="H1032">
        <v>178</v>
      </c>
      <c r="I1032">
        <v>1</v>
      </c>
      <c r="J1032">
        <v>1410.84</v>
      </c>
      <c r="K1032">
        <v>24664.891472868221</v>
      </c>
      <c r="L1032" t="b">
        <v>0</v>
      </c>
      <c r="M1032">
        <f>IF(fact_daily_prices[[#This Row],[company_id]] =$B1031,$F1031)</f>
        <v>1425.04</v>
      </c>
      <c r="N1032" s="3">
        <f>IFERROR(IF(fact_daily_prices[[#This Row],[Prev_close]]="","",((fact_daily_prices[[#This Row],[close]]-fact_daily_prices[[#This Row],[Prev_close]] )/ fact_daily_prices[[#This Row],[Prev_close]])),0)</f>
        <v>-9.9646325717173169E-3</v>
      </c>
      <c r="O1032" s="1">
        <f>EOMONTH(fact_daily_prices[[#This Row],[date]],0)</f>
        <v>45838</v>
      </c>
      <c r="P1032"/>
    </row>
    <row r="1033" spans="1:16" x14ac:dyDescent="0.3">
      <c r="A1033" s="1">
        <v>45838</v>
      </c>
      <c r="B1033" t="s">
        <v>23</v>
      </c>
      <c r="C1033">
        <v>1378.34</v>
      </c>
      <c r="D1033">
        <v>1385.28</v>
      </c>
      <c r="E1033">
        <v>1371.39</v>
      </c>
      <c r="F1033">
        <v>1377.18</v>
      </c>
      <c r="G1033">
        <v>24238</v>
      </c>
      <c r="H1033">
        <v>181</v>
      </c>
      <c r="I1033">
        <v>1</v>
      </c>
      <c r="J1033">
        <v>1377.18</v>
      </c>
      <c r="K1033">
        <v>24664.891472868221</v>
      </c>
      <c r="L1033" t="b">
        <v>0</v>
      </c>
      <c r="M1033">
        <f>IF(fact_daily_prices[[#This Row],[company_id]] =$B1032,$F1032)</f>
        <v>1410.84</v>
      </c>
      <c r="N1033" s="3">
        <f>IFERROR(IF(fact_daily_prices[[#This Row],[Prev_close]]="","",((fact_daily_prices[[#This Row],[close]]-fact_daily_prices[[#This Row],[Prev_close]] )/ fact_daily_prices[[#This Row],[Prev_close]])),0)</f>
        <v>-2.3858127073232867E-2</v>
      </c>
      <c r="O1033" s="1">
        <f>EOMONTH(fact_daily_prices[[#This Row],[date]],0)</f>
        <v>45838</v>
      </c>
      <c r="P1033"/>
    </row>
    <row r="1034" spans="1:16" x14ac:dyDescent="0.3">
      <c r="A1034" s="1"/>
      <c r="G1034">
        <f>SUBTOTAL(109,fact_daily_prices[volume])</f>
        <v>26228070</v>
      </c>
      <c r="P1034"/>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9BAD-0705-4B58-9025-17A7C7735F2E}">
  <dimension ref="A1:C31"/>
  <sheetViews>
    <sheetView topLeftCell="A12" workbookViewId="0">
      <selection activeCell="F50" sqref="F50"/>
    </sheetView>
  </sheetViews>
  <sheetFormatPr defaultRowHeight="14.4" x14ac:dyDescent="0.3"/>
  <cols>
    <col min="1" max="1" width="10.88671875" bestFit="1" customWidth="1"/>
    <col min="2" max="2" width="15" bestFit="1" customWidth="1"/>
    <col min="3" max="3" width="11.77734375" bestFit="1" customWidth="1"/>
  </cols>
  <sheetData>
    <row r="1" spans="1:3" x14ac:dyDescent="0.3">
      <c r="A1" t="s">
        <v>35</v>
      </c>
      <c r="B1" t="s">
        <v>1153</v>
      </c>
      <c r="C1" t="s">
        <v>1154</v>
      </c>
    </row>
    <row r="2" spans="1:3" x14ac:dyDescent="0.3">
      <c r="A2" t="s">
        <v>121</v>
      </c>
      <c r="B2" t="s">
        <v>1155</v>
      </c>
      <c r="C2" t="s">
        <v>1156</v>
      </c>
    </row>
    <row r="3" spans="1:3" x14ac:dyDescent="0.3">
      <c r="A3" t="s">
        <v>60</v>
      </c>
      <c r="B3" t="s">
        <v>1157</v>
      </c>
      <c r="C3" t="s">
        <v>1158</v>
      </c>
    </row>
    <row r="4" spans="1:3" x14ac:dyDescent="0.3">
      <c r="A4" t="s">
        <v>156</v>
      </c>
      <c r="B4" t="s">
        <v>1159</v>
      </c>
      <c r="C4" t="s">
        <v>1160</v>
      </c>
    </row>
    <row r="5" spans="1:3" x14ac:dyDescent="0.3">
      <c r="A5" t="s">
        <v>44</v>
      </c>
      <c r="B5" t="s">
        <v>1161</v>
      </c>
      <c r="C5" t="s">
        <v>1162</v>
      </c>
    </row>
    <row r="6" spans="1:3" x14ac:dyDescent="0.3">
      <c r="A6" t="s">
        <v>98</v>
      </c>
      <c r="B6" t="s">
        <v>1163</v>
      </c>
      <c r="C6" t="s">
        <v>1160</v>
      </c>
    </row>
    <row r="7" spans="1:3" x14ac:dyDescent="0.3">
      <c r="A7" t="s">
        <v>52</v>
      </c>
      <c r="B7" t="s">
        <v>1164</v>
      </c>
      <c r="C7" t="s">
        <v>1162</v>
      </c>
    </row>
    <row r="8" spans="1:3" x14ac:dyDescent="0.3">
      <c r="A8" t="s">
        <v>47</v>
      </c>
      <c r="B8" t="s">
        <v>1165</v>
      </c>
      <c r="C8" t="s">
        <v>1156</v>
      </c>
    </row>
    <row r="9" spans="1:3" x14ac:dyDescent="0.3">
      <c r="A9" t="s">
        <v>103</v>
      </c>
      <c r="B9" t="s">
        <v>1166</v>
      </c>
      <c r="C9" t="s">
        <v>1162</v>
      </c>
    </row>
    <row r="10" spans="1:3" x14ac:dyDescent="0.3">
      <c r="A10" t="s">
        <v>139</v>
      </c>
      <c r="B10" t="s">
        <v>1167</v>
      </c>
      <c r="C10" t="s">
        <v>1162</v>
      </c>
    </row>
    <row r="11" spans="1:3" x14ac:dyDescent="0.3">
      <c r="A11" t="s">
        <v>86</v>
      </c>
      <c r="B11" t="s">
        <v>1168</v>
      </c>
      <c r="C11" t="s">
        <v>1156</v>
      </c>
    </row>
    <row r="12" spans="1:3" x14ac:dyDescent="0.3">
      <c r="A12" t="s">
        <v>77</v>
      </c>
      <c r="B12" t="s">
        <v>1169</v>
      </c>
      <c r="C12" t="s">
        <v>1162</v>
      </c>
    </row>
    <row r="13" spans="1:3" x14ac:dyDescent="0.3">
      <c r="A13" t="s">
        <v>58</v>
      </c>
      <c r="B13" t="s">
        <v>1170</v>
      </c>
      <c r="C13" t="s">
        <v>1158</v>
      </c>
    </row>
    <row r="14" spans="1:3" x14ac:dyDescent="0.3">
      <c r="A14" t="s">
        <v>108</v>
      </c>
      <c r="B14" t="s">
        <v>1171</v>
      </c>
      <c r="C14" t="s">
        <v>1156</v>
      </c>
    </row>
    <row r="15" spans="1:3" x14ac:dyDescent="0.3">
      <c r="A15" t="s">
        <v>82</v>
      </c>
      <c r="B15" t="s">
        <v>1172</v>
      </c>
      <c r="C15" t="s">
        <v>1156</v>
      </c>
    </row>
    <row r="16" spans="1:3" x14ac:dyDescent="0.3">
      <c r="A16" t="s">
        <v>70</v>
      </c>
      <c r="B16" t="s">
        <v>1173</v>
      </c>
      <c r="C16" t="s">
        <v>1156</v>
      </c>
    </row>
    <row r="17" spans="1:3" x14ac:dyDescent="0.3">
      <c r="A17" t="s">
        <v>64</v>
      </c>
      <c r="B17" t="s">
        <v>1174</v>
      </c>
      <c r="C17" t="s">
        <v>1160</v>
      </c>
    </row>
    <row r="18" spans="1:3" x14ac:dyDescent="0.3">
      <c r="A18" t="s">
        <v>149</v>
      </c>
      <c r="B18" t="s">
        <v>1175</v>
      </c>
      <c r="C18" t="s">
        <v>1160</v>
      </c>
    </row>
    <row r="19" spans="1:3" x14ac:dyDescent="0.3">
      <c r="A19" t="s">
        <v>84</v>
      </c>
      <c r="B19" t="s">
        <v>1176</v>
      </c>
      <c r="C19" t="s">
        <v>1162</v>
      </c>
    </row>
    <row r="20" spans="1:3" x14ac:dyDescent="0.3">
      <c r="A20" t="s">
        <v>55</v>
      </c>
      <c r="B20" t="s">
        <v>1177</v>
      </c>
      <c r="C20" t="s">
        <v>1156</v>
      </c>
    </row>
    <row r="21" spans="1:3" x14ac:dyDescent="0.3">
      <c r="A21" t="s">
        <v>50</v>
      </c>
      <c r="B21" t="s">
        <v>1178</v>
      </c>
      <c r="C21" t="s">
        <v>1162</v>
      </c>
    </row>
    <row r="22" spans="1:3" x14ac:dyDescent="0.3">
      <c r="A22" t="s">
        <v>79</v>
      </c>
      <c r="B22" t="s">
        <v>1179</v>
      </c>
      <c r="C22" t="s">
        <v>1158</v>
      </c>
    </row>
    <row r="23" spans="1:3" x14ac:dyDescent="0.3">
      <c r="A23" t="s">
        <v>187</v>
      </c>
      <c r="B23" t="s">
        <v>1180</v>
      </c>
      <c r="C23" t="s">
        <v>1156</v>
      </c>
    </row>
    <row r="24" spans="1:3" x14ac:dyDescent="0.3">
      <c r="A24" t="s">
        <v>133</v>
      </c>
      <c r="B24" t="s">
        <v>1181</v>
      </c>
      <c r="C24" t="s">
        <v>1158</v>
      </c>
    </row>
    <row r="25" spans="1:3" x14ac:dyDescent="0.3">
      <c r="A25" t="s">
        <v>162</v>
      </c>
      <c r="B25" t="s">
        <v>1182</v>
      </c>
      <c r="C25" t="s">
        <v>1162</v>
      </c>
    </row>
    <row r="26" spans="1:3" x14ac:dyDescent="0.3">
      <c r="A26" t="s">
        <v>91</v>
      </c>
      <c r="B26" t="s">
        <v>1183</v>
      </c>
      <c r="C26" t="s">
        <v>1160</v>
      </c>
    </row>
    <row r="27" spans="1:3" x14ac:dyDescent="0.3">
      <c r="A27" t="s">
        <v>100</v>
      </c>
      <c r="B27" t="s">
        <v>1184</v>
      </c>
      <c r="C27" t="s">
        <v>1162</v>
      </c>
    </row>
    <row r="28" spans="1:3" x14ac:dyDescent="0.3">
      <c r="A28" t="s">
        <v>119</v>
      </c>
      <c r="B28" t="s">
        <v>1185</v>
      </c>
      <c r="C28" t="s">
        <v>1158</v>
      </c>
    </row>
    <row r="29" spans="1:3" x14ac:dyDescent="0.3">
      <c r="A29" t="s">
        <v>165</v>
      </c>
      <c r="B29" t="s">
        <v>1186</v>
      </c>
      <c r="C29" t="s">
        <v>1156</v>
      </c>
    </row>
    <row r="30" spans="1:3" x14ac:dyDescent="0.3">
      <c r="A30" t="s">
        <v>72</v>
      </c>
      <c r="B30" t="s">
        <v>1187</v>
      </c>
      <c r="C30" t="s">
        <v>1162</v>
      </c>
    </row>
    <row r="31" spans="1:3" x14ac:dyDescent="0.3">
      <c r="A31" t="s">
        <v>66</v>
      </c>
      <c r="B31" t="s">
        <v>1188</v>
      </c>
      <c r="C31" t="s">
        <v>1156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9AF41-68C1-4639-AE3E-24D5E51719FE}">
  <dimension ref="A1:B6"/>
  <sheetViews>
    <sheetView workbookViewId="0">
      <selection activeCell="F50" sqref="F50"/>
    </sheetView>
  </sheetViews>
  <sheetFormatPr defaultRowHeight="14.4" x14ac:dyDescent="0.3"/>
  <cols>
    <col min="1" max="1" width="10.77734375" bestFit="1" customWidth="1"/>
    <col min="2" max="2" width="21.109375" bestFit="1" customWidth="1"/>
  </cols>
  <sheetData>
    <row r="1" spans="1:2" x14ac:dyDescent="0.3">
      <c r="A1" t="s">
        <v>1094</v>
      </c>
      <c r="B1" t="s">
        <v>1147</v>
      </c>
    </row>
    <row r="2" spans="1:2" x14ac:dyDescent="0.3">
      <c r="A2" t="s">
        <v>1097</v>
      </c>
      <c r="B2" t="s">
        <v>1148</v>
      </c>
    </row>
    <row r="3" spans="1:2" x14ac:dyDescent="0.3">
      <c r="A3" t="s">
        <v>1102</v>
      </c>
      <c r="B3" t="s">
        <v>1149</v>
      </c>
    </row>
    <row r="4" spans="1:2" x14ac:dyDescent="0.3">
      <c r="A4" t="s">
        <v>1115</v>
      </c>
      <c r="B4" t="s">
        <v>1150</v>
      </c>
    </row>
    <row r="5" spans="1:2" x14ac:dyDescent="0.3">
      <c r="A5" t="s">
        <v>1105</v>
      </c>
      <c r="B5" t="s">
        <v>1151</v>
      </c>
    </row>
    <row r="6" spans="1:2" x14ac:dyDescent="0.3">
      <c r="A6" t="s">
        <v>1112</v>
      </c>
      <c r="B6" t="s">
        <v>1152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7701-111B-405F-98D1-2C6A54CE547F}">
  <dimension ref="A1:C11"/>
  <sheetViews>
    <sheetView workbookViewId="0">
      <selection activeCell="F50" sqref="F50"/>
    </sheetView>
  </sheetViews>
  <sheetFormatPr defaultRowHeight="14.4" x14ac:dyDescent="0.3"/>
  <cols>
    <col min="1" max="1" width="13" bestFit="1" customWidth="1"/>
    <col min="2" max="2" width="16.21875" bestFit="1" customWidth="1"/>
    <col min="3" max="3" width="15.5546875" bestFit="1" customWidth="1"/>
  </cols>
  <sheetData>
    <row r="1" spans="1:3" x14ac:dyDescent="0.3">
      <c r="A1" t="s">
        <v>36</v>
      </c>
      <c r="B1" t="s">
        <v>1125</v>
      </c>
      <c r="C1" t="s">
        <v>1126</v>
      </c>
    </row>
    <row r="2" spans="1:3" x14ac:dyDescent="0.3">
      <c r="A2" t="s">
        <v>75</v>
      </c>
      <c r="B2" t="s">
        <v>1127</v>
      </c>
      <c r="C2" t="s">
        <v>1128</v>
      </c>
    </row>
    <row r="3" spans="1:3" x14ac:dyDescent="0.3">
      <c r="A3" t="s">
        <v>61</v>
      </c>
      <c r="B3" t="s">
        <v>1129</v>
      </c>
      <c r="C3" t="s">
        <v>1130</v>
      </c>
    </row>
    <row r="4" spans="1:3" x14ac:dyDescent="0.3">
      <c r="A4" t="s">
        <v>73</v>
      </c>
      <c r="B4" t="s">
        <v>1131</v>
      </c>
      <c r="C4" t="s">
        <v>1132</v>
      </c>
    </row>
    <row r="5" spans="1:3" x14ac:dyDescent="0.3">
      <c r="A5" t="s">
        <v>88</v>
      </c>
      <c r="B5" t="s">
        <v>1133</v>
      </c>
      <c r="C5" t="s">
        <v>1134</v>
      </c>
    </row>
    <row r="6" spans="1:3" x14ac:dyDescent="0.3">
      <c r="A6" t="s">
        <v>94</v>
      </c>
      <c r="B6" t="s">
        <v>1135</v>
      </c>
      <c r="C6" t="s">
        <v>1136</v>
      </c>
    </row>
    <row r="7" spans="1:3" x14ac:dyDescent="0.3">
      <c r="A7" t="s">
        <v>45</v>
      </c>
      <c r="B7" t="s">
        <v>1137</v>
      </c>
      <c r="C7" t="s">
        <v>1138</v>
      </c>
    </row>
    <row r="8" spans="1:3" x14ac:dyDescent="0.3">
      <c r="A8" t="s">
        <v>67</v>
      </c>
      <c r="B8" t="s">
        <v>1139</v>
      </c>
      <c r="C8" t="s">
        <v>1140</v>
      </c>
    </row>
    <row r="9" spans="1:3" x14ac:dyDescent="0.3">
      <c r="A9" t="s">
        <v>56</v>
      </c>
      <c r="B9" t="s">
        <v>1141</v>
      </c>
      <c r="C9" t="s">
        <v>1142</v>
      </c>
    </row>
    <row r="10" spans="1:3" x14ac:dyDescent="0.3">
      <c r="A10" t="s">
        <v>53</v>
      </c>
      <c r="B10" t="s">
        <v>1143</v>
      </c>
      <c r="C10" t="s">
        <v>1144</v>
      </c>
    </row>
    <row r="11" spans="1:3" x14ac:dyDescent="0.3">
      <c r="A11" t="s">
        <v>109</v>
      </c>
      <c r="B11" t="s">
        <v>1145</v>
      </c>
      <c r="C11" t="s">
        <v>1146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27E2-1D91-495E-BC0A-D94555885094}">
  <dimension ref="A1:D3"/>
  <sheetViews>
    <sheetView workbookViewId="0">
      <selection activeCell="F50" sqref="F50"/>
    </sheetView>
  </sheetViews>
  <sheetFormatPr defaultRowHeight="14.4" x14ac:dyDescent="0.3"/>
  <cols>
    <col min="1" max="1" width="13.44140625" bestFit="1" customWidth="1"/>
    <col min="2" max="2" width="16.77734375" bestFit="1" customWidth="1"/>
    <col min="3" max="3" width="9.5546875" bestFit="1" customWidth="1"/>
    <col min="4" max="4" width="10.21875" bestFit="1" customWidth="1"/>
  </cols>
  <sheetData>
    <row r="1" spans="1:4" x14ac:dyDescent="0.3">
      <c r="A1" t="s">
        <v>25</v>
      </c>
      <c r="B1" t="s">
        <v>1116</v>
      </c>
      <c r="C1" t="s">
        <v>1117</v>
      </c>
      <c r="D1" t="s">
        <v>1118</v>
      </c>
    </row>
    <row r="2" spans="1:4" x14ac:dyDescent="0.3">
      <c r="A2" t="s">
        <v>27</v>
      </c>
      <c r="B2" t="s">
        <v>1119</v>
      </c>
      <c r="C2" t="s">
        <v>1120</v>
      </c>
      <c r="D2" t="s">
        <v>1121</v>
      </c>
    </row>
    <row r="3" spans="1:4" x14ac:dyDescent="0.3">
      <c r="A3" t="s">
        <v>28</v>
      </c>
      <c r="B3" t="s">
        <v>1122</v>
      </c>
      <c r="C3" t="s">
        <v>1123</v>
      </c>
      <c r="D3" t="s">
        <v>1124</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EC301-19DA-4535-9D8D-5BC3B9772992}">
  <dimension ref="A1:E9"/>
  <sheetViews>
    <sheetView workbookViewId="0">
      <selection activeCell="F50" sqref="F50"/>
    </sheetView>
  </sheetViews>
  <sheetFormatPr defaultRowHeight="14.4" x14ac:dyDescent="0.3"/>
  <cols>
    <col min="1" max="1" width="13.21875" bestFit="1" customWidth="1"/>
    <col min="2" max="2" width="9.88671875" bestFit="1" customWidth="1"/>
    <col min="3" max="3" width="22.33203125" bestFit="1" customWidth="1"/>
    <col min="4" max="4" width="10.77734375" bestFit="1" customWidth="1"/>
    <col min="5" max="5" width="13.44140625" bestFit="1" customWidth="1"/>
  </cols>
  <sheetData>
    <row r="1" spans="1:5" x14ac:dyDescent="0.3">
      <c r="A1" t="s">
        <v>6</v>
      </c>
      <c r="B1" t="s">
        <v>1092</v>
      </c>
      <c r="C1" t="s">
        <v>1093</v>
      </c>
      <c r="D1" t="s">
        <v>1094</v>
      </c>
      <c r="E1" t="s">
        <v>25</v>
      </c>
    </row>
    <row r="2" spans="1:5" x14ac:dyDescent="0.3">
      <c r="A2" t="s">
        <v>16</v>
      </c>
      <c r="B2" t="s">
        <v>1095</v>
      </c>
      <c r="C2" t="s">
        <v>1096</v>
      </c>
      <c r="D2" t="s">
        <v>1097</v>
      </c>
      <c r="E2" t="s">
        <v>27</v>
      </c>
    </row>
    <row r="3" spans="1:5" x14ac:dyDescent="0.3">
      <c r="A3" t="s">
        <v>17</v>
      </c>
      <c r="B3" t="s">
        <v>1098</v>
      </c>
      <c r="C3" t="s">
        <v>1099</v>
      </c>
      <c r="D3" t="s">
        <v>1097</v>
      </c>
      <c r="E3" t="s">
        <v>27</v>
      </c>
    </row>
    <row r="4" spans="1:5" x14ac:dyDescent="0.3">
      <c r="A4" t="s">
        <v>18</v>
      </c>
      <c r="B4" t="s">
        <v>1100</v>
      </c>
      <c r="C4" t="s">
        <v>1101</v>
      </c>
      <c r="D4" t="s">
        <v>1102</v>
      </c>
      <c r="E4" t="s">
        <v>27</v>
      </c>
    </row>
    <row r="5" spans="1:5" x14ac:dyDescent="0.3">
      <c r="A5" t="s">
        <v>19</v>
      </c>
      <c r="B5" t="s">
        <v>1103</v>
      </c>
      <c r="C5" t="s">
        <v>1104</v>
      </c>
      <c r="D5" t="s">
        <v>1105</v>
      </c>
      <c r="E5" t="s">
        <v>27</v>
      </c>
    </row>
    <row r="6" spans="1:5" x14ac:dyDescent="0.3">
      <c r="A6" t="s">
        <v>20</v>
      </c>
      <c r="B6" t="s">
        <v>1106</v>
      </c>
      <c r="C6" t="s">
        <v>1107</v>
      </c>
      <c r="D6" t="s">
        <v>1097</v>
      </c>
      <c r="E6" t="s">
        <v>28</v>
      </c>
    </row>
    <row r="7" spans="1:5" x14ac:dyDescent="0.3">
      <c r="A7" t="s">
        <v>21</v>
      </c>
      <c r="B7" t="s">
        <v>1108</v>
      </c>
      <c r="C7" t="s">
        <v>1109</v>
      </c>
      <c r="D7" t="s">
        <v>1097</v>
      </c>
      <c r="E7" t="s">
        <v>28</v>
      </c>
    </row>
    <row r="8" spans="1:5" x14ac:dyDescent="0.3">
      <c r="A8" t="s">
        <v>22</v>
      </c>
      <c r="B8" t="s">
        <v>1110</v>
      </c>
      <c r="C8" t="s">
        <v>1111</v>
      </c>
      <c r="D8" t="s">
        <v>1112</v>
      </c>
      <c r="E8" t="s">
        <v>28</v>
      </c>
    </row>
    <row r="9" spans="1:5" x14ac:dyDescent="0.3">
      <c r="A9" t="s">
        <v>23</v>
      </c>
      <c r="B9" t="s">
        <v>1113</v>
      </c>
      <c r="C9" t="s">
        <v>1114</v>
      </c>
      <c r="D9" t="s">
        <v>1115</v>
      </c>
      <c r="E9" t="s">
        <v>28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E14F-3544-423B-AF7F-16D56FB88E4A}">
  <dimension ref="A1:G182"/>
  <sheetViews>
    <sheetView topLeftCell="A163" workbookViewId="0">
      <selection activeCell="F50" sqref="F50"/>
    </sheetView>
  </sheetViews>
  <sheetFormatPr defaultRowHeight="14.4" x14ac:dyDescent="0.3"/>
  <cols>
    <col min="1" max="1" width="9.44140625" bestFit="1" customWidth="1"/>
    <col min="2" max="2" width="12.77734375" bestFit="1" customWidth="1"/>
    <col min="3" max="3" width="6.77734375" bestFit="1" customWidth="1"/>
    <col min="5" max="5" width="6.109375" bestFit="1" customWidth="1"/>
    <col min="6" max="6" width="16.109375" bestFit="1" customWidth="1"/>
  </cols>
  <sheetData>
    <row r="1" spans="1:7" x14ac:dyDescent="0.3">
      <c r="A1" t="s">
        <v>0</v>
      </c>
      <c r="B1" t="s">
        <v>1</v>
      </c>
      <c r="C1" t="s">
        <v>2</v>
      </c>
      <c r="D1" t="s">
        <v>3</v>
      </c>
      <c r="E1" t="s">
        <v>4</v>
      </c>
      <c r="F1" t="s">
        <v>5</v>
      </c>
      <c r="G1" t="s">
        <v>1382</v>
      </c>
    </row>
    <row r="2" spans="1:7" x14ac:dyDescent="0.3">
      <c r="A2" s="1">
        <v>45658</v>
      </c>
      <c r="B2">
        <v>1</v>
      </c>
      <c r="C2">
        <v>2025</v>
      </c>
      <c r="D2">
        <v>1</v>
      </c>
      <c r="E2">
        <v>1</v>
      </c>
      <c r="F2" t="b">
        <v>1</v>
      </c>
      <c r="G2" t="str">
        <f>TEXT(dim_calendar[[#This Row],[date]],"MMM")</f>
        <v>Jan</v>
      </c>
    </row>
    <row r="3" spans="1:7" x14ac:dyDescent="0.3">
      <c r="A3" s="1">
        <v>45659</v>
      </c>
      <c r="B3">
        <v>2</v>
      </c>
      <c r="C3">
        <v>2025</v>
      </c>
      <c r="D3">
        <v>1</v>
      </c>
      <c r="E3">
        <v>2</v>
      </c>
      <c r="F3" t="b">
        <v>0</v>
      </c>
      <c r="G3" t="str">
        <f>TEXT(dim_calendar[[#This Row],[date]],"MMM")</f>
        <v>Jan</v>
      </c>
    </row>
    <row r="4" spans="1:7" x14ac:dyDescent="0.3">
      <c r="A4" s="1">
        <v>45660</v>
      </c>
      <c r="B4">
        <v>3</v>
      </c>
      <c r="C4">
        <v>2025</v>
      </c>
      <c r="D4">
        <v>1</v>
      </c>
      <c r="E4">
        <v>3</v>
      </c>
      <c r="F4" t="b">
        <v>0</v>
      </c>
      <c r="G4" t="str">
        <f>TEXT(dim_calendar[[#This Row],[date]],"MMM")</f>
        <v>Jan</v>
      </c>
    </row>
    <row r="5" spans="1:7" x14ac:dyDescent="0.3">
      <c r="A5" s="1">
        <v>45661</v>
      </c>
      <c r="B5">
        <v>4</v>
      </c>
      <c r="C5">
        <v>2025</v>
      </c>
      <c r="D5">
        <v>1</v>
      </c>
      <c r="E5">
        <v>4</v>
      </c>
      <c r="F5" t="b">
        <v>0</v>
      </c>
      <c r="G5" t="str">
        <f>TEXT(dim_calendar[[#This Row],[date]],"MMM")</f>
        <v>Jan</v>
      </c>
    </row>
    <row r="6" spans="1:7" x14ac:dyDescent="0.3">
      <c r="A6" s="1">
        <v>45662</v>
      </c>
      <c r="B6">
        <v>5</v>
      </c>
      <c r="C6">
        <v>2025</v>
      </c>
      <c r="D6">
        <v>1</v>
      </c>
      <c r="E6">
        <v>5</v>
      </c>
      <c r="F6" t="b">
        <v>0</v>
      </c>
      <c r="G6" t="str">
        <f>TEXT(dim_calendar[[#This Row],[date]],"MMM")</f>
        <v>Jan</v>
      </c>
    </row>
    <row r="7" spans="1:7" x14ac:dyDescent="0.3">
      <c r="A7" s="1">
        <v>45663</v>
      </c>
      <c r="B7">
        <v>6</v>
      </c>
      <c r="C7">
        <v>2025</v>
      </c>
      <c r="D7">
        <v>1</v>
      </c>
      <c r="E7">
        <v>6</v>
      </c>
      <c r="F7" t="b">
        <v>0</v>
      </c>
      <c r="G7" t="str">
        <f>TEXT(dim_calendar[[#This Row],[date]],"MMM")</f>
        <v>Jan</v>
      </c>
    </row>
    <row r="8" spans="1:7" x14ac:dyDescent="0.3">
      <c r="A8" s="1">
        <v>45664</v>
      </c>
      <c r="B8">
        <v>7</v>
      </c>
      <c r="C8">
        <v>2025</v>
      </c>
      <c r="D8">
        <v>1</v>
      </c>
      <c r="E8">
        <v>7</v>
      </c>
      <c r="F8" t="b">
        <v>0</v>
      </c>
      <c r="G8" t="str">
        <f>TEXT(dim_calendar[[#This Row],[date]],"MMM")</f>
        <v>Jan</v>
      </c>
    </row>
    <row r="9" spans="1:7" x14ac:dyDescent="0.3">
      <c r="A9" s="1">
        <v>45665</v>
      </c>
      <c r="B9">
        <v>8</v>
      </c>
      <c r="C9">
        <v>2025</v>
      </c>
      <c r="D9">
        <v>1</v>
      </c>
      <c r="E9">
        <v>8</v>
      </c>
      <c r="F9" t="b">
        <v>0</v>
      </c>
      <c r="G9" t="str">
        <f>TEXT(dim_calendar[[#This Row],[date]],"MMM")</f>
        <v>Jan</v>
      </c>
    </row>
    <row r="10" spans="1:7" x14ac:dyDescent="0.3">
      <c r="A10" s="1">
        <v>45666</v>
      </c>
      <c r="B10">
        <v>9</v>
      </c>
      <c r="C10">
        <v>2025</v>
      </c>
      <c r="D10">
        <v>1</v>
      </c>
      <c r="E10">
        <v>9</v>
      </c>
      <c r="F10" t="b">
        <v>0</v>
      </c>
      <c r="G10" t="str">
        <f>TEXT(dim_calendar[[#This Row],[date]],"MMM")</f>
        <v>Jan</v>
      </c>
    </row>
    <row r="11" spans="1:7" x14ac:dyDescent="0.3">
      <c r="A11" s="1">
        <v>45667</v>
      </c>
      <c r="B11">
        <v>10</v>
      </c>
      <c r="C11">
        <v>2025</v>
      </c>
      <c r="D11">
        <v>1</v>
      </c>
      <c r="E11">
        <v>10</v>
      </c>
      <c r="F11" t="b">
        <v>0</v>
      </c>
      <c r="G11" t="str">
        <f>TEXT(dim_calendar[[#This Row],[date]],"MMM")</f>
        <v>Jan</v>
      </c>
    </row>
    <row r="12" spans="1:7" x14ac:dyDescent="0.3">
      <c r="A12" s="1">
        <v>45668</v>
      </c>
      <c r="B12">
        <v>11</v>
      </c>
      <c r="C12">
        <v>2025</v>
      </c>
      <c r="D12">
        <v>1</v>
      </c>
      <c r="E12">
        <v>11</v>
      </c>
      <c r="F12" t="b">
        <v>0</v>
      </c>
      <c r="G12" t="str">
        <f>TEXT(dim_calendar[[#This Row],[date]],"MMM")</f>
        <v>Jan</v>
      </c>
    </row>
    <row r="13" spans="1:7" x14ac:dyDescent="0.3">
      <c r="A13" s="1">
        <v>45669</v>
      </c>
      <c r="B13">
        <v>12</v>
      </c>
      <c r="C13">
        <v>2025</v>
      </c>
      <c r="D13">
        <v>1</v>
      </c>
      <c r="E13">
        <v>12</v>
      </c>
      <c r="F13" t="b">
        <v>0</v>
      </c>
      <c r="G13" t="str">
        <f>TEXT(dim_calendar[[#This Row],[date]],"MMM")</f>
        <v>Jan</v>
      </c>
    </row>
    <row r="14" spans="1:7" x14ac:dyDescent="0.3">
      <c r="A14" s="1">
        <v>45670</v>
      </c>
      <c r="B14">
        <v>13</v>
      </c>
      <c r="C14">
        <v>2025</v>
      </c>
      <c r="D14">
        <v>1</v>
      </c>
      <c r="E14">
        <v>13</v>
      </c>
      <c r="F14" t="b">
        <v>0</v>
      </c>
      <c r="G14" t="str">
        <f>TEXT(dim_calendar[[#This Row],[date]],"MMM")</f>
        <v>Jan</v>
      </c>
    </row>
    <row r="15" spans="1:7" x14ac:dyDescent="0.3">
      <c r="A15" s="1">
        <v>45671</v>
      </c>
      <c r="B15">
        <v>14</v>
      </c>
      <c r="C15">
        <v>2025</v>
      </c>
      <c r="D15">
        <v>1</v>
      </c>
      <c r="E15">
        <v>14</v>
      </c>
      <c r="F15" t="b">
        <v>0</v>
      </c>
      <c r="G15" t="str">
        <f>TEXT(dim_calendar[[#This Row],[date]],"MMM")</f>
        <v>Jan</v>
      </c>
    </row>
    <row r="16" spans="1:7" x14ac:dyDescent="0.3">
      <c r="A16" s="1">
        <v>45672</v>
      </c>
      <c r="B16">
        <v>15</v>
      </c>
      <c r="C16">
        <v>2025</v>
      </c>
      <c r="D16">
        <v>1</v>
      </c>
      <c r="E16">
        <v>15</v>
      </c>
      <c r="F16" t="b">
        <v>0</v>
      </c>
      <c r="G16" t="str">
        <f>TEXT(dim_calendar[[#This Row],[date]],"MMM")</f>
        <v>Jan</v>
      </c>
    </row>
    <row r="17" spans="1:7" x14ac:dyDescent="0.3">
      <c r="A17" s="1">
        <v>45673</v>
      </c>
      <c r="B17">
        <v>16</v>
      </c>
      <c r="C17">
        <v>2025</v>
      </c>
      <c r="D17">
        <v>1</v>
      </c>
      <c r="E17">
        <v>16</v>
      </c>
      <c r="F17" t="b">
        <v>0</v>
      </c>
      <c r="G17" t="str">
        <f>TEXT(dim_calendar[[#This Row],[date]],"MMM")</f>
        <v>Jan</v>
      </c>
    </row>
    <row r="18" spans="1:7" x14ac:dyDescent="0.3">
      <c r="A18" s="1">
        <v>45674</v>
      </c>
      <c r="B18">
        <v>17</v>
      </c>
      <c r="C18">
        <v>2025</v>
      </c>
      <c r="D18">
        <v>1</v>
      </c>
      <c r="E18">
        <v>17</v>
      </c>
      <c r="F18" t="b">
        <v>0</v>
      </c>
      <c r="G18" t="str">
        <f>TEXT(dim_calendar[[#This Row],[date]],"MMM")</f>
        <v>Jan</v>
      </c>
    </row>
    <row r="19" spans="1:7" x14ac:dyDescent="0.3">
      <c r="A19" s="1">
        <v>45675</v>
      </c>
      <c r="B19">
        <v>18</v>
      </c>
      <c r="C19">
        <v>2025</v>
      </c>
      <c r="D19">
        <v>1</v>
      </c>
      <c r="E19">
        <v>18</v>
      </c>
      <c r="F19" t="b">
        <v>0</v>
      </c>
      <c r="G19" t="str">
        <f>TEXT(dim_calendar[[#This Row],[date]],"MMM")</f>
        <v>Jan</v>
      </c>
    </row>
    <row r="20" spans="1:7" x14ac:dyDescent="0.3">
      <c r="A20" s="1">
        <v>45676</v>
      </c>
      <c r="B20">
        <v>19</v>
      </c>
      <c r="C20">
        <v>2025</v>
      </c>
      <c r="D20">
        <v>1</v>
      </c>
      <c r="E20">
        <v>19</v>
      </c>
      <c r="F20" t="b">
        <v>0</v>
      </c>
      <c r="G20" t="str">
        <f>TEXT(dim_calendar[[#This Row],[date]],"MMM")</f>
        <v>Jan</v>
      </c>
    </row>
    <row r="21" spans="1:7" x14ac:dyDescent="0.3">
      <c r="A21" s="1">
        <v>45677</v>
      </c>
      <c r="B21">
        <v>20</v>
      </c>
      <c r="C21">
        <v>2025</v>
      </c>
      <c r="D21">
        <v>1</v>
      </c>
      <c r="E21">
        <v>20</v>
      </c>
      <c r="F21" t="b">
        <v>0</v>
      </c>
      <c r="G21" t="str">
        <f>TEXT(dim_calendar[[#This Row],[date]],"MMM")</f>
        <v>Jan</v>
      </c>
    </row>
    <row r="22" spans="1:7" x14ac:dyDescent="0.3">
      <c r="A22" s="1">
        <v>45678</v>
      </c>
      <c r="B22">
        <v>21</v>
      </c>
      <c r="C22">
        <v>2025</v>
      </c>
      <c r="D22">
        <v>1</v>
      </c>
      <c r="E22">
        <v>21</v>
      </c>
      <c r="F22" t="b">
        <v>0</v>
      </c>
      <c r="G22" t="str">
        <f>TEXT(dim_calendar[[#This Row],[date]],"MMM")</f>
        <v>Jan</v>
      </c>
    </row>
    <row r="23" spans="1:7" x14ac:dyDescent="0.3">
      <c r="A23" s="1">
        <v>45679</v>
      </c>
      <c r="B23">
        <v>22</v>
      </c>
      <c r="C23">
        <v>2025</v>
      </c>
      <c r="D23">
        <v>1</v>
      </c>
      <c r="E23">
        <v>22</v>
      </c>
      <c r="F23" t="b">
        <v>0</v>
      </c>
      <c r="G23" t="str">
        <f>TEXT(dim_calendar[[#This Row],[date]],"MMM")</f>
        <v>Jan</v>
      </c>
    </row>
    <row r="24" spans="1:7" x14ac:dyDescent="0.3">
      <c r="A24" s="1">
        <v>45680</v>
      </c>
      <c r="B24">
        <v>23</v>
      </c>
      <c r="C24">
        <v>2025</v>
      </c>
      <c r="D24">
        <v>1</v>
      </c>
      <c r="E24">
        <v>23</v>
      </c>
      <c r="F24" t="b">
        <v>0</v>
      </c>
      <c r="G24" t="str">
        <f>TEXT(dim_calendar[[#This Row],[date]],"MMM")</f>
        <v>Jan</v>
      </c>
    </row>
    <row r="25" spans="1:7" x14ac:dyDescent="0.3">
      <c r="A25" s="1">
        <v>45681</v>
      </c>
      <c r="B25">
        <v>24</v>
      </c>
      <c r="C25">
        <v>2025</v>
      </c>
      <c r="D25">
        <v>1</v>
      </c>
      <c r="E25">
        <v>24</v>
      </c>
      <c r="F25" t="b">
        <v>0</v>
      </c>
      <c r="G25" t="str">
        <f>TEXT(dim_calendar[[#This Row],[date]],"MMM")</f>
        <v>Jan</v>
      </c>
    </row>
    <row r="26" spans="1:7" x14ac:dyDescent="0.3">
      <c r="A26" s="1">
        <v>45682</v>
      </c>
      <c r="B26">
        <v>25</v>
      </c>
      <c r="C26">
        <v>2025</v>
      </c>
      <c r="D26">
        <v>1</v>
      </c>
      <c r="E26">
        <v>25</v>
      </c>
      <c r="F26" t="b">
        <v>0</v>
      </c>
      <c r="G26" t="str">
        <f>TEXT(dim_calendar[[#This Row],[date]],"MMM")</f>
        <v>Jan</v>
      </c>
    </row>
    <row r="27" spans="1:7" x14ac:dyDescent="0.3">
      <c r="A27" s="1">
        <v>45683</v>
      </c>
      <c r="B27">
        <v>26</v>
      </c>
      <c r="C27">
        <v>2025</v>
      </c>
      <c r="D27">
        <v>1</v>
      </c>
      <c r="E27">
        <v>26</v>
      </c>
      <c r="F27" t="b">
        <v>0</v>
      </c>
      <c r="G27" t="str">
        <f>TEXT(dim_calendar[[#This Row],[date]],"MMM")</f>
        <v>Jan</v>
      </c>
    </row>
    <row r="28" spans="1:7" x14ac:dyDescent="0.3">
      <c r="A28" s="1">
        <v>45684</v>
      </c>
      <c r="B28">
        <v>27</v>
      </c>
      <c r="C28">
        <v>2025</v>
      </c>
      <c r="D28">
        <v>1</v>
      </c>
      <c r="E28">
        <v>27</v>
      </c>
      <c r="F28" t="b">
        <v>0</v>
      </c>
      <c r="G28" t="str">
        <f>TEXT(dim_calendar[[#This Row],[date]],"MMM")</f>
        <v>Jan</v>
      </c>
    </row>
    <row r="29" spans="1:7" x14ac:dyDescent="0.3">
      <c r="A29" s="1">
        <v>45685</v>
      </c>
      <c r="B29">
        <v>28</v>
      </c>
      <c r="C29">
        <v>2025</v>
      </c>
      <c r="D29">
        <v>1</v>
      </c>
      <c r="E29">
        <v>28</v>
      </c>
      <c r="F29" t="b">
        <v>0</v>
      </c>
      <c r="G29" t="str">
        <f>TEXT(dim_calendar[[#This Row],[date]],"MMM")</f>
        <v>Jan</v>
      </c>
    </row>
    <row r="30" spans="1:7" x14ac:dyDescent="0.3">
      <c r="A30" s="1">
        <v>45686</v>
      </c>
      <c r="B30">
        <v>29</v>
      </c>
      <c r="C30">
        <v>2025</v>
      </c>
      <c r="D30">
        <v>1</v>
      </c>
      <c r="E30">
        <v>29</v>
      </c>
      <c r="F30" t="b">
        <v>0</v>
      </c>
      <c r="G30" t="str">
        <f>TEXT(dim_calendar[[#This Row],[date]],"MMM")</f>
        <v>Jan</v>
      </c>
    </row>
    <row r="31" spans="1:7" x14ac:dyDescent="0.3">
      <c r="A31" s="1">
        <v>45687</v>
      </c>
      <c r="B31">
        <v>30</v>
      </c>
      <c r="C31">
        <v>2025</v>
      </c>
      <c r="D31">
        <v>1</v>
      </c>
      <c r="E31">
        <v>30</v>
      </c>
      <c r="F31" t="b">
        <v>0</v>
      </c>
      <c r="G31" t="str">
        <f>TEXT(dim_calendar[[#This Row],[date]],"MMM")</f>
        <v>Jan</v>
      </c>
    </row>
    <row r="32" spans="1:7" x14ac:dyDescent="0.3">
      <c r="A32" s="1">
        <v>45688</v>
      </c>
      <c r="B32">
        <v>31</v>
      </c>
      <c r="C32">
        <v>2025</v>
      </c>
      <c r="D32">
        <v>1</v>
      </c>
      <c r="E32">
        <v>31</v>
      </c>
      <c r="F32" t="b">
        <v>0</v>
      </c>
      <c r="G32" t="str">
        <f>TEXT(dim_calendar[[#This Row],[date]],"MMM")</f>
        <v>Jan</v>
      </c>
    </row>
    <row r="33" spans="1:7" x14ac:dyDescent="0.3">
      <c r="A33" s="1">
        <v>45689</v>
      </c>
      <c r="B33">
        <v>32</v>
      </c>
      <c r="C33">
        <v>2025</v>
      </c>
      <c r="D33">
        <v>2</v>
      </c>
      <c r="E33">
        <v>1</v>
      </c>
      <c r="F33" t="b">
        <v>1</v>
      </c>
      <c r="G33" t="str">
        <f>TEXT(dim_calendar[[#This Row],[date]],"MMM")</f>
        <v>Feb</v>
      </c>
    </row>
    <row r="34" spans="1:7" x14ac:dyDescent="0.3">
      <c r="A34" s="1">
        <v>45690</v>
      </c>
      <c r="B34">
        <v>33</v>
      </c>
      <c r="C34">
        <v>2025</v>
      </c>
      <c r="D34">
        <v>2</v>
      </c>
      <c r="E34">
        <v>2</v>
      </c>
      <c r="F34" t="b">
        <v>0</v>
      </c>
      <c r="G34" t="str">
        <f>TEXT(dim_calendar[[#This Row],[date]],"MMM")</f>
        <v>Feb</v>
      </c>
    </row>
    <row r="35" spans="1:7" x14ac:dyDescent="0.3">
      <c r="A35" s="1">
        <v>45691</v>
      </c>
      <c r="B35">
        <v>34</v>
      </c>
      <c r="C35">
        <v>2025</v>
      </c>
      <c r="D35">
        <v>2</v>
      </c>
      <c r="E35">
        <v>3</v>
      </c>
      <c r="F35" t="b">
        <v>0</v>
      </c>
      <c r="G35" t="str">
        <f>TEXT(dim_calendar[[#This Row],[date]],"MMM")</f>
        <v>Feb</v>
      </c>
    </row>
    <row r="36" spans="1:7" x14ac:dyDescent="0.3">
      <c r="A36" s="1">
        <v>45692</v>
      </c>
      <c r="B36">
        <v>35</v>
      </c>
      <c r="C36">
        <v>2025</v>
      </c>
      <c r="D36">
        <v>2</v>
      </c>
      <c r="E36">
        <v>4</v>
      </c>
      <c r="F36" t="b">
        <v>0</v>
      </c>
      <c r="G36" t="str">
        <f>TEXT(dim_calendar[[#This Row],[date]],"MMM")</f>
        <v>Feb</v>
      </c>
    </row>
    <row r="37" spans="1:7" x14ac:dyDescent="0.3">
      <c r="A37" s="1">
        <v>45693</v>
      </c>
      <c r="B37">
        <v>36</v>
      </c>
      <c r="C37">
        <v>2025</v>
      </c>
      <c r="D37">
        <v>2</v>
      </c>
      <c r="E37">
        <v>5</v>
      </c>
      <c r="F37" t="b">
        <v>0</v>
      </c>
      <c r="G37" t="str">
        <f>TEXT(dim_calendar[[#This Row],[date]],"MMM")</f>
        <v>Feb</v>
      </c>
    </row>
    <row r="38" spans="1:7" x14ac:dyDescent="0.3">
      <c r="A38" s="1">
        <v>45694</v>
      </c>
      <c r="B38">
        <v>37</v>
      </c>
      <c r="C38">
        <v>2025</v>
      </c>
      <c r="D38">
        <v>2</v>
      </c>
      <c r="E38">
        <v>6</v>
      </c>
      <c r="F38" t="b">
        <v>0</v>
      </c>
      <c r="G38" t="str">
        <f>TEXT(dim_calendar[[#This Row],[date]],"MMM")</f>
        <v>Feb</v>
      </c>
    </row>
    <row r="39" spans="1:7" x14ac:dyDescent="0.3">
      <c r="A39" s="1">
        <v>45695</v>
      </c>
      <c r="B39">
        <v>38</v>
      </c>
      <c r="C39">
        <v>2025</v>
      </c>
      <c r="D39">
        <v>2</v>
      </c>
      <c r="E39">
        <v>7</v>
      </c>
      <c r="F39" t="b">
        <v>0</v>
      </c>
      <c r="G39" t="str">
        <f>TEXT(dim_calendar[[#This Row],[date]],"MMM")</f>
        <v>Feb</v>
      </c>
    </row>
    <row r="40" spans="1:7" x14ac:dyDescent="0.3">
      <c r="A40" s="1">
        <v>45696</v>
      </c>
      <c r="B40">
        <v>39</v>
      </c>
      <c r="C40">
        <v>2025</v>
      </c>
      <c r="D40">
        <v>2</v>
      </c>
      <c r="E40">
        <v>8</v>
      </c>
      <c r="F40" t="b">
        <v>0</v>
      </c>
      <c r="G40" t="str">
        <f>TEXT(dim_calendar[[#This Row],[date]],"MMM")</f>
        <v>Feb</v>
      </c>
    </row>
    <row r="41" spans="1:7" x14ac:dyDescent="0.3">
      <c r="A41" s="1">
        <v>45697</v>
      </c>
      <c r="B41">
        <v>40</v>
      </c>
      <c r="C41">
        <v>2025</v>
      </c>
      <c r="D41">
        <v>2</v>
      </c>
      <c r="E41">
        <v>9</v>
      </c>
      <c r="F41" t="b">
        <v>0</v>
      </c>
      <c r="G41" t="str">
        <f>TEXT(dim_calendar[[#This Row],[date]],"MMM")</f>
        <v>Feb</v>
      </c>
    </row>
    <row r="42" spans="1:7" x14ac:dyDescent="0.3">
      <c r="A42" s="1">
        <v>45698</v>
      </c>
      <c r="B42">
        <v>41</v>
      </c>
      <c r="C42">
        <v>2025</v>
      </c>
      <c r="D42">
        <v>2</v>
      </c>
      <c r="E42">
        <v>10</v>
      </c>
      <c r="F42" t="b">
        <v>0</v>
      </c>
      <c r="G42" t="str">
        <f>TEXT(dim_calendar[[#This Row],[date]],"MMM")</f>
        <v>Feb</v>
      </c>
    </row>
    <row r="43" spans="1:7" x14ac:dyDescent="0.3">
      <c r="A43" s="1">
        <v>45699</v>
      </c>
      <c r="B43">
        <v>42</v>
      </c>
      <c r="C43">
        <v>2025</v>
      </c>
      <c r="D43">
        <v>2</v>
      </c>
      <c r="E43">
        <v>11</v>
      </c>
      <c r="F43" t="b">
        <v>0</v>
      </c>
      <c r="G43" t="str">
        <f>TEXT(dim_calendar[[#This Row],[date]],"MMM")</f>
        <v>Feb</v>
      </c>
    </row>
    <row r="44" spans="1:7" x14ac:dyDescent="0.3">
      <c r="A44" s="1">
        <v>45700</v>
      </c>
      <c r="B44">
        <v>43</v>
      </c>
      <c r="C44">
        <v>2025</v>
      </c>
      <c r="D44">
        <v>2</v>
      </c>
      <c r="E44">
        <v>12</v>
      </c>
      <c r="F44" t="b">
        <v>0</v>
      </c>
      <c r="G44" t="str">
        <f>TEXT(dim_calendar[[#This Row],[date]],"MMM")</f>
        <v>Feb</v>
      </c>
    </row>
    <row r="45" spans="1:7" x14ac:dyDescent="0.3">
      <c r="A45" s="1">
        <v>45701</v>
      </c>
      <c r="B45">
        <v>44</v>
      </c>
      <c r="C45">
        <v>2025</v>
      </c>
      <c r="D45">
        <v>2</v>
      </c>
      <c r="E45">
        <v>13</v>
      </c>
      <c r="F45" t="b">
        <v>0</v>
      </c>
      <c r="G45" t="str">
        <f>TEXT(dim_calendar[[#This Row],[date]],"MMM")</f>
        <v>Feb</v>
      </c>
    </row>
    <row r="46" spans="1:7" x14ac:dyDescent="0.3">
      <c r="A46" s="1">
        <v>45702</v>
      </c>
      <c r="B46">
        <v>45</v>
      </c>
      <c r="C46">
        <v>2025</v>
      </c>
      <c r="D46">
        <v>2</v>
      </c>
      <c r="E46">
        <v>14</v>
      </c>
      <c r="F46" t="b">
        <v>0</v>
      </c>
      <c r="G46" t="str">
        <f>TEXT(dim_calendar[[#This Row],[date]],"MMM")</f>
        <v>Feb</v>
      </c>
    </row>
    <row r="47" spans="1:7" x14ac:dyDescent="0.3">
      <c r="A47" s="1">
        <v>45703</v>
      </c>
      <c r="B47">
        <v>46</v>
      </c>
      <c r="C47">
        <v>2025</v>
      </c>
      <c r="D47">
        <v>2</v>
      </c>
      <c r="E47">
        <v>15</v>
      </c>
      <c r="F47" t="b">
        <v>0</v>
      </c>
      <c r="G47" t="str">
        <f>TEXT(dim_calendar[[#This Row],[date]],"MMM")</f>
        <v>Feb</v>
      </c>
    </row>
    <row r="48" spans="1:7" x14ac:dyDescent="0.3">
      <c r="A48" s="1">
        <v>45704</v>
      </c>
      <c r="B48">
        <v>47</v>
      </c>
      <c r="C48">
        <v>2025</v>
      </c>
      <c r="D48">
        <v>2</v>
      </c>
      <c r="E48">
        <v>16</v>
      </c>
      <c r="F48" t="b">
        <v>0</v>
      </c>
      <c r="G48" t="str">
        <f>TEXT(dim_calendar[[#This Row],[date]],"MMM")</f>
        <v>Feb</v>
      </c>
    </row>
    <row r="49" spans="1:7" x14ac:dyDescent="0.3">
      <c r="A49" s="1">
        <v>45705</v>
      </c>
      <c r="B49">
        <v>48</v>
      </c>
      <c r="C49">
        <v>2025</v>
      </c>
      <c r="D49">
        <v>2</v>
      </c>
      <c r="E49">
        <v>17</v>
      </c>
      <c r="F49" t="b">
        <v>0</v>
      </c>
      <c r="G49" t="str">
        <f>TEXT(dim_calendar[[#This Row],[date]],"MMM")</f>
        <v>Feb</v>
      </c>
    </row>
    <row r="50" spans="1:7" x14ac:dyDescent="0.3">
      <c r="A50" s="1">
        <v>45706</v>
      </c>
      <c r="B50">
        <v>49</v>
      </c>
      <c r="C50">
        <v>2025</v>
      </c>
      <c r="D50">
        <v>2</v>
      </c>
      <c r="E50">
        <v>18</v>
      </c>
      <c r="F50" t="b">
        <v>0</v>
      </c>
      <c r="G50" t="str">
        <f>TEXT(dim_calendar[[#This Row],[date]],"MMM")</f>
        <v>Feb</v>
      </c>
    </row>
    <row r="51" spans="1:7" x14ac:dyDescent="0.3">
      <c r="A51" s="1">
        <v>45707</v>
      </c>
      <c r="B51">
        <v>50</v>
      </c>
      <c r="C51">
        <v>2025</v>
      </c>
      <c r="D51">
        <v>2</v>
      </c>
      <c r="E51">
        <v>19</v>
      </c>
      <c r="F51" t="b">
        <v>0</v>
      </c>
      <c r="G51" t="str">
        <f>TEXT(dim_calendar[[#This Row],[date]],"MMM")</f>
        <v>Feb</v>
      </c>
    </row>
    <row r="52" spans="1:7" x14ac:dyDescent="0.3">
      <c r="A52" s="1">
        <v>45708</v>
      </c>
      <c r="B52">
        <v>51</v>
      </c>
      <c r="C52">
        <v>2025</v>
      </c>
      <c r="D52">
        <v>2</v>
      </c>
      <c r="E52">
        <v>20</v>
      </c>
      <c r="F52" t="b">
        <v>0</v>
      </c>
      <c r="G52" t="str">
        <f>TEXT(dim_calendar[[#This Row],[date]],"MMM")</f>
        <v>Feb</v>
      </c>
    </row>
    <row r="53" spans="1:7" x14ac:dyDescent="0.3">
      <c r="A53" s="1">
        <v>45709</v>
      </c>
      <c r="B53">
        <v>52</v>
      </c>
      <c r="C53">
        <v>2025</v>
      </c>
      <c r="D53">
        <v>2</v>
      </c>
      <c r="E53">
        <v>21</v>
      </c>
      <c r="F53" t="b">
        <v>0</v>
      </c>
      <c r="G53" t="str">
        <f>TEXT(dim_calendar[[#This Row],[date]],"MMM")</f>
        <v>Feb</v>
      </c>
    </row>
    <row r="54" spans="1:7" x14ac:dyDescent="0.3">
      <c r="A54" s="1">
        <v>45710</v>
      </c>
      <c r="B54">
        <v>53</v>
      </c>
      <c r="C54">
        <v>2025</v>
      </c>
      <c r="D54">
        <v>2</v>
      </c>
      <c r="E54">
        <v>22</v>
      </c>
      <c r="F54" t="b">
        <v>0</v>
      </c>
      <c r="G54" t="str">
        <f>TEXT(dim_calendar[[#This Row],[date]],"MMM")</f>
        <v>Feb</v>
      </c>
    </row>
    <row r="55" spans="1:7" x14ac:dyDescent="0.3">
      <c r="A55" s="1">
        <v>45711</v>
      </c>
      <c r="B55">
        <v>54</v>
      </c>
      <c r="C55">
        <v>2025</v>
      </c>
      <c r="D55">
        <v>2</v>
      </c>
      <c r="E55">
        <v>23</v>
      </c>
      <c r="F55" t="b">
        <v>0</v>
      </c>
      <c r="G55" t="str">
        <f>TEXT(dim_calendar[[#This Row],[date]],"MMM")</f>
        <v>Feb</v>
      </c>
    </row>
    <row r="56" spans="1:7" x14ac:dyDescent="0.3">
      <c r="A56" s="1">
        <v>45712</v>
      </c>
      <c r="B56">
        <v>55</v>
      </c>
      <c r="C56">
        <v>2025</v>
      </c>
      <c r="D56">
        <v>2</v>
      </c>
      <c r="E56">
        <v>24</v>
      </c>
      <c r="F56" t="b">
        <v>0</v>
      </c>
      <c r="G56" t="str">
        <f>TEXT(dim_calendar[[#This Row],[date]],"MMM")</f>
        <v>Feb</v>
      </c>
    </row>
    <row r="57" spans="1:7" x14ac:dyDescent="0.3">
      <c r="A57" s="1">
        <v>45713</v>
      </c>
      <c r="B57">
        <v>56</v>
      </c>
      <c r="C57">
        <v>2025</v>
      </c>
      <c r="D57">
        <v>2</v>
      </c>
      <c r="E57">
        <v>25</v>
      </c>
      <c r="F57" t="b">
        <v>0</v>
      </c>
      <c r="G57" t="str">
        <f>TEXT(dim_calendar[[#This Row],[date]],"MMM")</f>
        <v>Feb</v>
      </c>
    </row>
    <row r="58" spans="1:7" x14ac:dyDescent="0.3">
      <c r="A58" s="1">
        <v>45714</v>
      </c>
      <c r="B58">
        <v>57</v>
      </c>
      <c r="C58">
        <v>2025</v>
      </c>
      <c r="D58">
        <v>2</v>
      </c>
      <c r="E58">
        <v>26</v>
      </c>
      <c r="F58" t="b">
        <v>0</v>
      </c>
      <c r="G58" t="str">
        <f>TEXT(dim_calendar[[#This Row],[date]],"MMM")</f>
        <v>Feb</v>
      </c>
    </row>
    <row r="59" spans="1:7" x14ac:dyDescent="0.3">
      <c r="A59" s="1">
        <v>45715</v>
      </c>
      <c r="B59">
        <v>58</v>
      </c>
      <c r="C59">
        <v>2025</v>
      </c>
      <c r="D59">
        <v>2</v>
      </c>
      <c r="E59">
        <v>27</v>
      </c>
      <c r="F59" t="b">
        <v>0</v>
      </c>
      <c r="G59" t="str">
        <f>TEXT(dim_calendar[[#This Row],[date]],"MMM")</f>
        <v>Feb</v>
      </c>
    </row>
    <row r="60" spans="1:7" x14ac:dyDescent="0.3">
      <c r="A60" s="1">
        <v>45716</v>
      </c>
      <c r="B60">
        <v>59</v>
      </c>
      <c r="C60">
        <v>2025</v>
      </c>
      <c r="D60">
        <v>2</v>
      </c>
      <c r="E60">
        <v>28</v>
      </c>
      <c r="F60" t="b">
        <v>0</v>
      </c>
      <c r="G60" t="str">
        <f>TEXT(dim_calendar[[#This Row],[date]],"MMM")</f>
        <v>Feb</v>
      </c>
    </row>
    <row r="61" spans="1:7" x14ac:dyDescent="0.3">
      <c r="A61" s="1">
        <v>45717</v>
      </c>
      <c r="B61">
        <v>60</v>
      </c>
      <c r="C61">
        <v>2025</v>
      </c>
      <c r="D61">
        <v>3</v>
      </c>
      <c r="E61">
        <v>1</v>
      </c>
      <c r="F61" t="b">
        <v>1</v>
      </c>
      <c r="G61" t="str">
        <f>TEXT(dim_calendar[[#This Row],[date]],"MMM")</f>
        <v>Mar</v>
      </c>
    </row>
    <row r="62" spans="1:7" x14ac:dyDescent="0.3">
      <c r="A62" s="1">
        <v>45718</v>
      </c>
      <c r="B62">
        <v>61</v>
      </c>
      <c r="C62">
        <v>2025</v>
      </c>
      <c r="D62">
        <v>3</v>
      </c>
      <c r="E62">
        <v>2</v>
      </c>
      <c r="F62" t="b">
        <v>0</v>
      </c>
      <c r="G62" t="str">
        <f>TEXT(dim_calendar[[#This Row],[date]],"MMM")</f>
        <v>Mar</v>
      </c>
    </row>
    <row r="63" spans="1:7" x14ac:dyDescent="0.3">
      <c r="A63" s="1">
        <v>45719</v>
      </c>
      <c r="B63">
        <v>62</v>
      </c>
      <c r="C63">
        <v>2025</v>
      </c>
      <c r="D63">
        <v>3</v>
      </c>
      <c r="E63">
        <v>3</v>
      </c>
      <c r="F63" t="b">
        <v>0</v>
      </c>
      <c r="G63" t="str">
        <f>TEXT(dim_calendar[[#This Row],[date]],"MMM")</f>
        <v>Mar</v>
      </c>
    </row>
    <row r="64" spans="1:7" x14ac:dyDescent="0.3">
      <c r="A64" s="1">
        <v>45720</v>
      </c>
      <c r="B64">
        <v>63</v>
      </c>
      <c r="C64">
        <v>2025</v>
      </c>
      <c r="D64">
        <v>3</v>
      </c>
      <c r="E64">
        <v>4</v>
      </c>
      <c r="F64" t="b">
        <v>0</v>
      </c>
      <c r="G64" t="str">
        <f>TEXT(dim_calendar[[#This Row],[date]],"MMM")</f>
        <v>Mar</v>
      </c>
    </row>
    <row r="65" spans="1:7" x14ac:dyDescent="0.3">
      <c r="A65" s="1">
        <v>45721</v>
      </c>
      <c r="B65">
        <v>64</v>
      </c>
      <c r="C65">
        <v>2025</v>
      </c>
      <c r="D65">
        <v>3</v>
      </c>
      <c r="E65">
        <v>5</v>
      </c>
      <c r="F65" t="b">
        <v>0</v>
      </c>
      <c r="G65" t="str">
        <f>TEXT(dim_calendar[[#This Row],[date]],"MMM")</f>
        <v>Mar</v>
      </c>
    </row>
    <row r="66" spans="1:7" x14ac:dyDescent="0.3">
      <c r="A66" s="1">
        <v>45722</v>
      </c>
      <c r="B66">
        <v>65</v>
      </c>
      <c r="C66">
        <v>2025</v>
      </c>
      <c r="D66">
        <v>3</v>
      </c>
      <c r="E66">
        <v>6</v>
      </c>
      <c r="F66" t="b">
        <v>0</v>
      </c>
      <c r="G66" t="str">
        <f>TEXT(dim_calendar[[#This Row],[date]],"MMM")</f>
        <v>Mar</v>
      </c>
    </row>
    <row r="67" spans="1:7" x14ac:dyDescent="0.3">
      <c r="A67" s="1">
        <v>45723</v>
      </c>
      <c r="B67">
        <v>66</v>
      </c>
      <c r="C67">
        <v>2025</v>
      </c>
      <c r="D67">
        <v>3</v>
      </c>
      <c r="E67">
        <v>7</v>
      </c>
      <c r="F67" t="b">
        <v>0</v>
      </c>
      <c r="G67" t="str">
        <f>TEXT(dim_calendar[[#This Row],[date]],"MMM")</f>
        <v>Mar</v>
      </c>
    </row>
    <row r="68" spans="1:7" x14ac:dyDescent="0.3">
      <c r="A68" s="1">
        <v>45724</v>
      </c>
      <c r="B68">
        <v>67</v>
      </c>
      <c r="C68">
        <v>2025</v>
      </c>
      <c r="D68">
        <v>3</v>
      </c>
      <c r="E68">
        <v>8</v>
      </c>
      <c r="F68" t="b">
        <v>0</v>
      </c>
      <c r="G68" t="str">
        <f>TEXT(dim_calendar[[#This Row],[date]],"MMM")</f>
        <v>Mar</v>
      </c>
    </row>
    <row r="69" spans="1:7" x14ac:dyDescent="0.3">
      <c r="A69" s="1">
        <v>45725</v>
      </c>
      <c r="B69">
        <v>68</v>
      </c>
      <c r="C69">
        <v>2025</v>
      </c>
      <c r="D69">
        <v>3</v>
      </c>
      <c r="E69">
        <v>9</v>
      </c>
      <c r="F69" t="b">
        <v>0</v>
      </c>
      <c r="G69" t="str">
        <f>TEXT(dim_calendar[[#This Row],[date]],"MMM")</f>
        <v>Mar</v>
      </c>
    </row>
    <row r="70" spans="1:7" x14ac:dyDescent="0.3">
      <c r="A70" s="1">
        <v>45726</v>
      </c>
      <c r="B70">
        <v>69</v>
      </c>
      <c r="C70">
        <v>2025</v>
      </c>
      <c r="D70">
        <v>3</v>
      </c>
      <c r="E70">
        <v>10</v>
      </c>
      <c r="F70" t="b">
        <v>0</v>
      </c>
      <c r="G70" t="str">
        <f>TEXT(dim_calendar[[#This Row],[date]],"MMM")</f>
        <v>Mar</v>
      </c>
    </row>
    <row r="71" spans="1:7" x14ac:dyDescent="0.3">
      <c r="A71" s="1">
        <v>45727</v>
      </c>
      <c r="B71">
        <v>70</v>
      </c>
      <c r="C71">
        <v>2025</v>
      </c>
      <c r="D71">
        <v>3</v>
      </c>
      <c r="E71">
        <v>11</v>
      </c>
      <c r="F71" t="b">
        <v>0</v>
      </c>
      <c r="G71" t="str">
        <f>TEXT(dim_calendar[[#This Row],[date]],"MMM")</f>
        <v>Mar</v>
      </c>
    </row>
    <row r="72" spans="1:7" x14ac:dyDescent="0.3">
      <c r="A72" s="1">
        <v>45728</v>
      </c>
      <c r="B72">
        <v>71</v>
      </c>
      <c r="C72">
        <v>2025</v>
      </c>
      <c r="D72">
        <v>3</v>
      </c>
      <c r="E72">
        <v>12</v>
      </c>
      <c r="F72" t="b">
        <v>0</v>
      </c>
      <c r="G72" t="str">
        <f>TEXT(dim_calendar[[#This Row],[date]],"MMM")</f>
        <v>Mar</v>
      </c>
    </row>
    <row r="73" spans="1:7" x14ac:dyDescent="0.3">
      <c r="A73" s="1">
        <v>45729</v>
      </c>
      <c r="B73">
        <v>72</v>
      </c>
      <c r="C73">
        <v>2025</v>
      </c>
      <c r="D73">
        <v>3</v>
      </c>
      <c r="E73">
        <v>13</v>
      </c>
      <c r="F73" t="b">
        <v>0</v>
      </c>
      <c r="G73" t="str">
        <f>TEXT(dim_calendar[[#This Row],[date]],"MMM")</f>
        <v>Mar</v>
      </c>
    </row>
    <row r="74" spans="1:7" x14ac:dyDescent="0.3">
      <c r="A74" s="1">
        <v>45730</v>
      </c>
      <c r="B74">
        <v>73</v>
      </c>
      <c r="C74">
        <v>2025</v>
      </c>
      <c r="D74">
        <v>3</v>
      </c>
      <c r="E74">
        <v>14</v>
      </c>
      <c r="F74" t="b">
        <v>0</v>
      </c>
      <c r="G74" t="str">
        <f>TEXT(dim_calendar[[#This Row],[date]],"MMM")</f>
        <v>Mar</v>
      </c>
    </row>
    <row r="75" spans="1:7" x14ac:dyDescent="0.3">
      <c r="A75" s="1">
        <v>45731</v>
      </c>
      <c r="B75">
        <v>74</v>
      </c>
      <c r="C75">
        <v>2025</v>
      </c>
      <c r="D75">
        <v>3</v>
      </c>
      <c r="E75">
        <v>15</v>
      </c>
      <c r="F75" t="b">
        <v>0</v>
      </c>
      <c r="G75" t="str">
        <f>TEXT(dim_calendar[[#This Row],[date]],"MMM")</f>
        <v>Mar</v>
      </c>
    </row>
    <row r="76" spans="1:7" x14ac:dyDescent="0.3">
      <c r="A76" s="1">
        <v>45732</v>
      </c>
      <c r="B76">
        <v>75</v>
      </c>
      <c r="C76">
        <v>2025</v>
      </c>
      <c r="D76">
        <v>3</v>
      </c>
      <c r="E76">
        <v>16</v>
      </c>
      <c r="F76" t="b">
        <v>0</v>
      </c>
      <c r="G76" t="str">
        <f>TEXT(dim_calendar[[#This Row],[date]],"MMM")</f>
        <v>Mar</v>
      </c>
    </row>
    <row r="77" spans="1:7" x14ac:dyDescent="0.3">
      <c r="A77" s="1">
        <v>45733</v>
      </c>
      <c r="B77">
        <v>76</v>
      </c>
      <c r="C77">
        <v>2025</v>
      </c>
      <c r="D77">
        <v>3</v>
      </c>
      <c r="E77">
        <v>17</v>
      </c>
      <c r="F77" t="b">
        <v>0</v>
      </c>
      <c r="G77" t="str">
        <f>TEXT(dim_calendar[[#This Row],[date]],"MMM")</f>
        <v>Mar</v>
      </c>
    </row>
    <row r="78" spans="1:7" x14ac:dyDescent="0.3">
      <c r="A78" s="1">
        <v>45734</v>
      </c>
      <c r="B78">
        <v>77</v>
      </c>
      <c r="C78">
        <v>2025</v>
      </c>
      <c r="D78">
        <v>3</v>
      </c>
      <c r="E78">
        <v>18</v>
      </c>
      <c r="F78" t="b">
        <v>0</v>
      </c>
      <c r="G78" t="str">
        <f>TEXT(dim_calendar[[#This Row],[date]],"MMM")</f>
        <v>Mar</v>
      </c>
    </row>
    <row r="79" spans="1:7" x14ac:dyDescent="0.3">
      <c r="A79" s="1">
        <v>45735</v>
      </c>
      <c r="B79">
        <v>78</v>
      </c>
      <c r="C79">
        <v>2025</v>
      </c>
      <c r="D79">
        <v>3</v>
      </c>
      <c r="E79">
        <v>19</v>
      </c>
      <c r="F79" t="b">
        <v>0</v>
      </c>
      <c r="G79" t="str">
        <f>TEXT(dim_calendar[[#This Row],[date]],"MMM")</f>
        <v>Mar</v>
      </c>
    </row>
    <row r="80" spans="1:7" x14ac:dyDescent="0.3">
      <c r="A80" s="1">
        <v>45736</v>
      </c>
      <c r="B80">
        <v>79</v>
      </c>
      <c r="C80">
        <v>2025</v>
      </c>
      <c r="D80">
        <v>3</v>
      </c>
      <c r="E80">
        <v>20</v>
      </c>
      <c r="F80" t="b">
        <v>0</v>
      </c>
      <c r="G80" t="str">
        <f>TEXT(dim_calendar[[#This Row],[date]],"MMM")</f>
        <v>Mar</v>
      </c>
    </row>
    <row r="81" spans="1:7" x14ac:dyDescent="0.3">
      <c r="A81" s="1">
        <v>45737</v>
      </c>
      <c r="B81">
        <v>80</v>
      </c>
      <c r="C81">
        <v>2025</v>
      </c>
      <c r="D81">
        <v>3</v>
      </c>
      <c r="E81">
        <v>21</v>
      </c>
      <c r="F81" t="b">
        <v>0</v>
      </c>
      <c r="G81" t="str">
        <f>TEXT(dim_calendar[[#This Row],[date]],"MMM")</f>
        <v>Mar</v>
      </c>
    </row>
    <row r="82" spans="1:7" x14ac:dyDescent="0.3">
      <c r="A82" s="1">
        <v>45738</v>
      </c>
      <c r="B82">
        <v>81</v>
      </c>
      <c r="C82">
        <v>2025</v>
      </c>
      <c r="D82">
        <v>3</v>
      </c>
      <c r="E82">
        <v>22</v>
      </c>
      <c r="F82" t="b">
        <v>0</v>
      </c>
      <c r="G82" t="str">
        <f>TEXT(dim_calendar[[#This Row],[date]],"MMM")</f>
        <v>Mar</v>
      </c>
    </row>
    <row r="83" spans="1:7" x14ac:dyDescent="0.3">
      <c r="A83" s="1">
        <v>45739</v>
      </c>
      <c r="B83">
        <v>82</v>
      </c>
      <c r="C83">
        <v>2025</v>
      </c>
      <c r="D83">
        <v>3</v>
      </c>
      <c r="E83">
        <v>23</v>
      </c>
      <c r="F83" t="b">
        <v>0</v>
      </c>
      <c r="G83" t="str">
        <f>TEXT(dim_calendar[[#This Row],[date]],"MMM")</f>
        <v>Mar</v>
      </c>
    </row>
    <row r="84" spans="1:7" x14ac:dyDescent="0.3">
      <c r="A84" s="1">
        <v>45740</v>
      </c>
      <c r="B84">
        <v>83</v>
      </c>
      <c r="C84">
        <v>2025</v>
      </c>
      <c r="D84">
        <v>3</v>
      </c>
      <c r="E84">
        <v>24</v>
      </c>
      <c r="F84" t="b">
        <v>0</v>
      </c>
      <c r="G84" t="str">
        <f>TEXT(dim_calendar[[#This Row],[date]],"MMM")</f>
        <v>Mar</v>
      </c>
    </row>
    <row r="85" spans="1:7" x14ac:dyDescent="0.3">
      <c r="A85" s="1">
        <v>45741</v>
      </c>
      <c r="B85">
        <v>84</v>
      </c>
      <c r="C85">
        <v>2025</v>
      </c>
      <c r="D85">
        <v>3</v>
      </c>
      <c r="E85">
        <v>25</v>
      </c>
      <c r="F85" t="b">
        <v>0</v>
      </c>
      <c r="G85" t="str">
        <f>TEXT(dim_calendar[[#This Row],[date]],"MMM")</f>
        <v>Mar</v>
      </c>
    </row>
    <row r="86" spans="1:7" x14ac:dyDescent="0.3">
      <c r="A86" s="1">
        <v>45742</v>
      </c>
      <c r="B86">
        <v>85</v>
      </c>
      <c r="C86">
        <v>2025</v>
      </c>
      <c r="D86">
        <v>3</v>
      </c>
      <c r="E86">
        <v>26</v>
      </c>
      <c r="F86" t="b">
        <v>0</v>
      </c>
      <c r="G86" t="str">
        <f>TEXT(dim_calendar[[#This Row],[date]],"MMM")</f>
        <v>Mar</v>
      </c>
    </row>
    <row r="87" spans="1:7" x14ac:dyDescent="0.3">
      <c r="A87" s="1">
        <v>45743</v>
      </c>
      <c r="B87">
        <v>86</v>
      </c>
      <c r="C87">
        <v>2025</v>
      </c>
      <c r="D87">
        <v>3</v>
      </c>
      <c r="E87">
        <v>27</v>
      </c>
      <c r="F87" t="b">
        <v>0</v>
      </c>
      <c r="G87" t="str">
        <f>TEXT(dim_calendar[[#This Row],[date]],"MMM")</f>
        <v>Mar</v>
      </c>
    </row>
    <row r="88" spans="1:7" x14ac:dyDescent="0.3">
      <c r="A88" s="1">
        <v>45744</v>
      </c>
      <c r="B88">
        <v>87</v>
      </c>
      <c r="C88">
        <v>2025</v>
      </c>
      <c r="D88">
        <v>3</v>
      </c>
      <c r="E88">
        <v>28</v>
      </c>
      <c r="F88" t="b">
        <v>0</v>
      </c>
      <c r="G88" t="str">
        <f>TEXT(dim_calendar[[#This Row],[date]],"MMM")</f>
        <v>Mar</v>
      </c>
    </row>
    <row r="89" spans="1:7" x14ac:dyDescent="0.3">
      <c r="A89" s="1">
        <v>45745</v>
      </c>
      <c r="B89">
        <v>88</v>
      </c>
      <c r="C89">
        <v>2025</v>
      </c>
      <c r="D89">
        <v>3</v>
      </c>
      <c r="E89">
        <v>29</v>
      </c>
      <c r="F89" t="b">
        <v>0</v>
      </c>
      <c r="G89" t="str">
        <f>TEXT(dim_calendar[[#This Row],[date]],"MMM")</f>
        <v>Mar</v>
      </c>
    </row>
    <row r="90" spans="1:7" x14ac:dyDescent="0.3">
      <c r="A90" s="1">
        <v>45746</v>
      </c>
      <c r="B90">
        <v>89</v>
      </c>
      <c r="C90">
        <v>2025</v>
      </c>
      <c r="D90">
        <v>3</v>
      </c>
      <c r="E90">
        <v>30</v>
      </c>
      <c r="F90" t="b">
        <v>0</v>
      </c>
      <c r="G90" t="str">
        <f>TEXT(dim_calendar[[#This Row],[date]],"MMM")</f>
        <v>Mar</v>
      </c>
    </row>
    <row r="91" spans="1:7" x14ac:dyDescent="0.3">
      <c r="A91" s="1">
        <v>45747</v>
      </c>
      <c r="B91">
        <v>90</v>
      </c>
      <c r="C91">
        <v>2025</v>
      </c>
      <c r="D91">
        <v>3</v>
      </c>
      <c r="E91">
        <v>31</v>
      </c>
      <c r="F91" t="b">
        <v>0</v>
      </c>
      <c r="G91" t="str">
        <f>TEXT(dim_calendar[[#This Row],[date]],"MMM")</f>
        <v>Mar</v>
      </c>
    </row>
    <row r="92" spans="1:7" x14ac:dyDescent="0.3">
      <c r="A92" s="1">
        <v>45748</v>
      </c>
      <c r="B92">
        <v>91</v>
      </c>
      <c r="C92">
        <v>2025</v>
      </c>
      <c r="D92">
        <v>4</v>
      </c>
      <c r="E92">
        <v>1</v>
      </c>
      <c r="F92" t="b">
        <v>1</v>
      </c>
      <c r="G92" t="str">
        <f>TEXT(dim_calendar[[#This Row],[date]],"MMM")</f>
        <v>Apr</v>
      </c>
    </row>
    <row r="93" spans="1:7" x14ac:dyDescent="0.3">
      <c r="A93" s="1">
        <v>45749</v>
      </c>
      <c r="B93">
        <v>92</v>
      </c>
      <c r="C93">
        <v>2025</v>
      </c>
      <c r="D93">
        <v>4</v>
      </c>
      <c r="E93">
        <v>2</v>
      </c>
      <c r="F93" t="b">
        <v>0</v>
      </c>
      <c r="G93" t="str">
        <f>TEXT(dim_calendar[[#This Row],[date]],"MMM")</f>
        <v>Apr</v>
      </c>
    </row>
    <row r="94" spans="1:7" x14ac:dyDescent="0.3">
      <c r="A94" s="1">
        <v>45750</v>
      </c>
      <c r="B94">
        <v>93</v>
      </c>
      <c r="C94">
        <v>2025</v>
      </c>
      <c r="D94">
        <v>4</v>
      </c>
      <c r="E94">
        <v>3</v>
      </c>
      <c r="F94" t="b">
        <v>0</v>
      </c>
      <c r="G94" t="str">
        <f>TEXT(dim_calendar[[#This Row],[date]],"MMM")</f>
        <v>Apr</v>
      </c>
    </row>
    <row r="95" spans="1:7" x14ac:dyDescent="0.3">
      <c r="A95" s="1">
        <v>45751</v>
      </c>
      <c r="B95">
        <v>94</v>
      </c>
      <c r="C95">
        <v>2025</v>
      </c>
      <c r="D95">
        <v>4</v>
      </c>
      <c r="E95">
        <v>4</v>
      </c>
      <c r="F95" t="b">
        <v>0</v>
      </c>
      <c r="G95" t="str">
        <f>TEXT(dim_calendar[[#This Row],[date]],"MMM")</f>
        <v>Apr</v>
      </c>
    </row>
    <row r="96" spans="1:7" x14ac:dyDescent="0.3">
      <c r="A96" s="1">
        <v>45752</v>
      </c>
      <c r="B96">
        <v>95</v>
      </c>
      <c r="C96">
        <v>2025</v>
      </c>
      <c r="D96">
        <v>4</v>
      </c>
      <c r="E96">
        <v>5</v>
      </c>
      <c r="F96" t="b">
        <v>0</v>
      </c>
      <c r="G96" t="str">
        <f>TEXT(dim_calendar[[#This Row],[date]],"MMM")</f>
        <v>Apr</v>
      </c>
    </row>
    <row r="97" spans="1:7" x14ac:dyDescent="0.3">
      <c r="A97" s="1">
        <v>45753</v>
      </c>
      <c r="B97">
        <v>96</v>
      </c>
      <c r="C97">
        <v>2025</v>
      </c>
      <c r="D97">
        <v>4</v>
      </c>
      <c r="E97">
        <v>6</v>
      </c>
      <c r="F97" t="b">
        <v>0</v>
      </c>
      <c r="G97" t="str">
        <f>TEXT(dim_calendar[[#This Row],[date]],"MMM")</f>
        <v>Apr</v>
      </c>
    </row>
    <row r="98" spans="1:7" x14ac:dyDescent="0.3">
      <c r="A98" s="1">
        <v>45754</v>
      </c>
      <c r="B98">
        <v>97</v>
      </c>
      <c r="C98">
        <v>2025</v>
      </c>
      <c r="D98">
        <v>4</v>
      </c>
      <c r="E98">
        <v>7</v>
      </c>
      <c r="F98" t="b">
        <v>0</v>
      </c>
      <c r="G98" t="str">
        <f>TEXT(dim_calendar[[#This Row],[date]],"MMM")</f>
        <v>Apr</v>
      </c>
    </row>
    <row r="99" spans="1:7" x14ac:dyDescent="0.3">
      <c r="A99" s="1">
        <v>45755</v>
      </c>
      <c r="B99">
        <v>98</v>
      </c>
      <c r="C99">
        <v>2025</v>
      </c>
      <c r="D99">
        <v>4</v>
      </c>
      <c r="E99">
        <v>8</v>
      </c>
      <c r="F99" t="b">
        <v>0</v>
      </c>
      <c r="G99" t="str">
        <f>TEXT(dim_calendar[[#This Row],[date]],"MMM")</f>
        <v>Apr</v>
      </c>
    </row>
    <row r="100" spans="1:7" x14ac:dyDescent="0.3">
      <c r="A100" s="1">
        <v>45756</v>
      </c>
      <c r="B100">
        <v>99</v>
      </c>
      <c r="C100">
        <v>2025</v>
      </c>
      <c r="D100">
        <v>4</v>
      </c>
      <c r="E100">
        <v>9</v>
      </c>
      <c r="F100" t="b">
        <v>0</v>
      </c>
      <c r="G100" t="str">
        <f>TEXT(dim_calendar[[#This Row],[date]],"MMM")</f>
        <v>Apr</v>
      </c>
    </row>
    <row r="101" spans="1:7" x14ac:dyDescent="0.3">
      <c r="A101" s="1">
        <v>45757</v>
      </c>
      <c r="B101">
        <v>100</v>
      </c>
      <c r="C101">
        <v>2025</v>
      </c>
      <c r="D101">
        <v>4</v>
      </c>
      <c r="E101">
        <v>10</v>
      </c>
      <c r="F101" t="b">
        <v>0</v>
      </c>
      <c r="G101" t="str">
        <f>TEXT(dim_calendar[[#This Row],[date]],"MMM")</f>
        <v>Apr</v>
      </c>
    </row>
    <row r="102" spans="1:7" x14ac:dyDescent="0.3">
      <c r="A102" s="1">
        <v>45758</v>
      </c>
      <c r="B102">
        <v>101</v>
      </c>
      <c r="C102">
        <v>2025</v>
      </c>
      <c r="D102">
        <v>4</v>
      </c>
      <c r="E102">
        <v>11</v>
      </c>
      <c r="F102" t="b">
        <v>0</v>
      </c>
      <c r="G102" t="str">
        <f>TEXT(dim_calendar[[#This Row],[date]],"MMM")</f>
        <v>Apr</v>
      </c>
    </row>
    <row r="103" spans="1:7" x14ac:dyDescent="0.3">
      <c r="A103" s="1">
        <v>45759</v>
      </c>
      <c r="B103">
        <v>102</v>
      </c>
      <c r="C103">
        <v>2025</v>
      </c>
      <c r="D103">
        <v>4</v>
      </c>
      <c r="E103">
        <v>12</v>
      </c>
      <c r="F103" t="b">
        <v>0</v>
      </c>
      <c r="G103" t="str">
        <f>TEXT(dim_calendar[[#This Row],[date]],"MMM")</f>
        <v>Apr</v>
      </c>
    </row>
    <row r="104" spans="1:7" x14ac:dyDescent="0.3">
      <c r="A104" s="1">
        <v>45760</v>
      </c>
      <c r="B104">
        <v>103</v>
      </c>
      <c r="C104">
        <v>2025</v>
      </c>
      <c r="D104">
        <v>4</v>
      </c>
      <c r="E104">
        <v>13</v>
      </c>
      <c r="F104" t="b">
        <v>0</v>
      </c>
      <c r="G104" t="str">
        <f>TEXT(dim_calendar[[#This Row],[date]],"MMM")</f>
        <v>Apr</v>
      </c>
    </row>
    <row r="105" spans="1:7" x14ac:dyDescent="0.3">
      <c r="A105" s="1">
        <v>45761</v>
      </c>
      <c r="B105">
        <v>104</v>
      </c>
      <c r="C105">
        <v>2025</v>
      </c>
      <c r="D105">
        <v>4</v>
      </c>
      <c r="E105">
        <v>14</v>
      </c>
      <c r="F105" t="b">
        <v>0</v>
      </c>
      <c r="G105" t="str">
        <f>TEXT(dim_calendar[[#This Row],[date]],"MMM")</f>
        <v>Apr</v>
      </c>
    </row>
    <row r="106" spans="1:7" x14ac:dyDescent="0.3">
      <c r="A106" s="1">
        <v>45762</v>
      </c>
      <c r="B106">
        <v>105</v>
      </c>
      <c r="C106">
        <v>2025</v>
      </c>
      <c r="D106">
        <v>4</v>
      </c>
      <c r="E106">
        <v>15</v>
      </c>
      <c r="F106" t="b">
        <v>0</v>
      </c>
      <c r="G106" t="str">
        <f>TEXT(dim_calendar[[#This Row],[date]],"MMM")</f>
        <v>Apr</v>
      </c>
    </row>
    <row r="107" spans="1:7" x14ac:dyDescent="0.3">
      <c r="A107" s="1">
        <v>45763</v>
      </c>
      <c r="B107">
        <v>106</v>
      </c>
      <c r="C107">
        <v>2025</v>
      </c>
      <c r="D107">
        <v>4</v>
      </c>
      <c r="E107">
        <v>16</v>
      </c>
      <c r="F107" t="b">
        <v>0</v>
      </c>
      <c r="G107" t="str">
        <f>TEXT(dim_calendar[[#This Row],[date]],"MMM")</f>
        <v>Apr</v>
      </c>
    </row>
    <row r="108" spans="1:7" x14ac:dyDescent="0.3">
      <c r="A108" s="1">
        <v>45764</v>
      </c>
      <c r="B108">
        <v>107</v>
      </c>
      <c r="C108">
        <v>2025</v>
      </c>
      <c r="D108">
        <v>4</v>
      </c>
      <c r="E108">
        <v>17</v>
      </c>
      <c r="F108" t="b">
        <v>0</v>
      </c>
      <c r="G108" t="str">
        <f>TEXT(dim_calendar[[#This Row],[date]],"MMM")</f>
        <v>Apr</v>
      </c>
    </row>
    <row r="109" spans="1:7" x14ac:dyDescent="0.3">
      <c r="A109" s="1">
        <v>45765</v>
      </c>
      <c r="B109">
        <v>108</v>
      </c>
      <c r="C109">
        <v>2025</v>
      </c>
      <c r="D109">
        <v>4</v>
      </c>
      <c r="E109">
        <v>18</v>
      </c>
      <c r="F109" t="b">
        <v>0</v>
      </c>
      <c r="G109" t="str">
        <f>TEXT(dim_calendar[[#This Row],[date]],"MMM")</f>
        <v>Apr</v>
      </c>
    </row>
    <row r="110" spans="1:7" x14ac:dyDescent="0.3">
      <c r="A110" s="1">
        <v>45766</v>
      </c>
      <c r="B110">
        <v>109</v>
      </c>
      <c r="C110">
        <v>2025</v>
      </c>
      <c r="D110">
        <v>4</v>
      </c>
      <c r="E110">
        <v>19</v>
      </c>
      <c r="F110" t="b">
        <v>0</v>
      </c>
      <c r="G110" t="str">
        <f>TEXT(dim_calendar[[#This Row],[date]],"MMM")</f>
        <v>Apr</v>
      </c>
    </row>
    <row r="111" spans="1:7" x14ac:dyDescent="0.3">
      <c r="A111" s="1">
        <v>45767</v>
      </c>
      <c r="B111">
        <v>110</v>
      </c>
      <c r="C111">
        <v>2025</v>
      </c>
      <c r="D111">
        <v>4</v>
      </c>
      <c r="E111">
        <v>20</v>
      </c>
      <c r="F111" t="b">
        <v>0</v>
      </c>
      <c r="G111" t="str">
        <f>TEXT(dim_calendar[[#This Row],[date]],"MMM")</f>
        <v>Apr</v>
      </c>
    </row>
    <row r="112" spans="1:7" x14ac:dyDescent="0.3">
      <c r="A112" s="1">
        <v>45768</v>
      </c>
      <c r="B112">
        <v>111</v>
      </c>
      <c r="C112">
        <v>2025</v>
      </c>
      <c r="D112">
        <v>4</v>
      </c>
      <c r="E112">
        <v>21</v>
      </c>
      <c r="F112" t="b">
        <v>0</v>
      </c>
      <c r="G112" t="str">
        <f>TEXT(dim_calendar[[#This Row],[date]],"MMM")</f>
        <v>Apr</v>
      </c>
    </row>
    <row r="113" spans="1:7" x14ac:dyDescent="0.3">
      <c r="A113" s="1">
        <v>45769</v>
      </c>
      <c r="B113">
        <v>112</v>
      </c>
      <c r="C113">
        <v>2025</v>
      </c>
      <c r="D113">
        <v>4</v>
      </c>
      <c r="E113">
        <v>22</v>
      </c>
      <c r="F113" t="b">
        <v>0</v>
      </c>
      <c r="G113" t="str">
        <f>TEXT(dim_calendar[[#This Row],[date]],"MMM")</f>
        <v>Apr</v>
      </c>
    </row>
    <row r="114" spans="1:7" x14ac:dyDescent="0.3">
      <c r="A114" s="1">
        <v>45770</v>
      </c>
      <c r="B114">
        <v>113</v>
      </c>
      <c r="C114">
        <v>2025</v>
      </c>
      <c r="D114">
        <v>4</v>
      </c>
      <c r="E114">
        <v>23</v>
      </c>
      <c r="F114" t="b">
        <v>0</v>
      </c>
      <c r="G114" t="str">
        <f>TEXT(dim_calendar[[#This Row],[date]],"MMM")</f>
        <v>Apr</v>
      </c>
    </row>
    <row r="115" spans="1:7" x14ac:dyDescent="0.3">
      <c r="A115" s="1">
        <v>45771</v>
      </c>
      <c r="B115">
        <v>114</v>
      </c>
      <c r="C115">
        <v>2025</v>
      </c>
      <c r="D115">
        <v>4</v>
      </c>
      <c r="E115">
        <v>24</v>
      </c>
      <c r="F115" t="b">
        <v>0</v>
      </c>
      <c r="G115" t="str">
        <f>TEXT(dim_calendar[[#This Row],[date]],"MMM")</f>
        <v>Apr</v>
      </c>
    </row>
    <row r="116" spans="1:7" x14ac:dyDescent="0.3">
      <c r="A116" s="1">
        <v>45772</v>
      </c>
      <c r="B116">
        <v>115</v>
      </c>
      <c r="C116">
        <v>2025</v>
      </c>
      <c r="D116">
        <v>4</v>
      </c>
      <c r="E116">
        <v>25</v>
      </c>
      <c r="F116" t="b">
        <v>0</v>
      </c>
      <c r="G116" t="str">
        <f>TEXT(dim_calendar[[#This Row],[date]],"MMM")</f>
        <v>Apr</v>
      </c>
    </row>
    <row r="117" spans="1:7" x14ac:dyDescent="0.3">
      <c r="A117" s="1">
        <v>45773</v>
      </c>
      <c r="B117">
        <v>116</v>
      </c>
      <c r="C117">
        <v>2025</v>
      </c>
      <c r="D117">
        <v>4</v>
      </c>
      <c r="E117">
        <v>26</v>
      </c>
      <c r="F117" t="b">
        <v>0</v>
      </c>
      <c r="G117" t="str">
        <f>TEXT(dim_calendar[[#This Row],[date]],"MMM")</f>
        <v>Apr</v>
      </c>
    </row>
    <row r="118" spans="1:7" x14ac:dyDescent="0.3">
      <c r="A118" s="1">
        <v>45774</v>
      </c>
      <c r="B118">
        <v>117</v>
      </c>
      <c r="C118">
        <v>2025</v>
      </c>
      <c r="D118">
        <v>4</v>
      </c>
      <c r="E118">
        <v>27</v>
      </c>
      <c r="F118" t="b">
        <v>0</v>
      </c>
      <c r="G118" t="str">
        <f>TEXT(dim_calendar[[#This Row],[date]],"MMM")</f>
        <v>Apr</v>
      </c>
    </row>
    <row r="119" spans="1:7" x14ac:dyDescent="0.3">
      <c r="A119" s="1">
        <v>45775</v>
      </c>
      <c r="B119">
        <v>118</v>
      </c>
      <c r="C119">
        <v>2025</v>
      </c>
      <c r="D119">
        <v>4</v>
      </c>
      <c r="E119">
        <v>28</v>
      </c>
      <c r="F119" t="b">
        <v>0</v>
      </c>
      <c r="G119" t="str">
        <f>TEXT(dim_calendar[[#This Row],[date]],"MMM")</f>
        <v>Apr</v>
      </c>
    </row>
    <row r="120" spans="1:7" x14ac:dyDescent="0.3">
      <c r="A120" s="1">
        <v>45776</v>
      </c>
      <c r="B120">
        <v>119</v>
      </c>
      <c r="C120">
        <v>2025</v>
      </c>
      <c r="D120">
        <v>4</v>
      </c>
      <c r="E120">
        <v>29</v>
      </c>
      <c r="F120" t="b">
        <v>0</v>
      </c>
      <c r="G120" t="str">
        <f>TEXT(dim_calendar[[#This Row],[date]],"MMM")</f>
        <v>Apr</v>
      </c>
    </row>
    <row r="121" spans="1:7" x14ac:dyDescent="0.3">
      <c r="A121" s="1">
        <v>45777</v>
      </c>
      <c r="B121">
        <v>120</v>
      </c>
      <c r="C121">
        <v>2025</v>
      </c>
      <c r="D121">
        <v>4</v>
      </c>
      <c r="E121">
        <v>30</v>
      </c>
      <c r="F121" t="b">
        <v>0</v>
      </c>
      <c r="G121" t="str">
        <f>TEXT(dim_calendar[[#This Row],[date]],"MMM")</f>
        <v>Apr</v>
      </c>
    </row>
    <row r="122" spans="1:7" x14ac:dyDescent="0.3">
      <c r="A122" s="1">
        <v>45778</v>
      </c>
      <c r="B122">
        <v>121</v>
      </c>
      <c r="C122">
        <v>2025</v>
      </c>
      <c r="D122">
        <v>5</v>
      </c>
      <c r="E122">
        <v>1</v>
      </c>
      <c r="F122" t="b">
        <v>1</v>
      </c>
      <c r="G122" t="str">
        <f>TEXT(dim_calendar[[#This Row],[date]],"MMM")</f>
        <v>May</v>
      </c>
    </row>
    <row r="123" spans="1:7" x14ac:dyDescent="0.3">
      <c r="A123" s="1">
        <v>45779</v>
      </c>
      <c r="B123">
        <v>122</v>
      </c>
      <c r="C123">
        <v>2025</v>
      </c>
      <c r="D123">
        <v>5</v>
      </c>
      <c r="E123">
        <v>2</v>
      </c>
      <c r="F123" t="b">
        <v>0</v>
      </c>
      <c r="G123" t="str">
        <f>TEXT(dim_calendar[[#This Row],[date]],"MMM")</f>
        <v>May</v>
      </c>
    </row>
    <row r="124" spans="1:7" x14ac:dyDescent="0.3">
      <c r="A124" s="1">
        <v>45780</v>
      </c>
      <c r="B124">
        <v>123</v>
      </c>
      <c r="C124">
        <v>2025</v>
      </c>
      <c r="D124">
        <v>5</v>
      </c>
      <c r="E124">
        <v>3</v>
      </c>
      <c r="F124" t="b">
        <v>0</v>
      </c>
      <c r="G124" t="str">
        <f>TEXT(dim_calendar[[#This Row],[date]],"MMM")</f>
        <v>May</v>
      </c>
    </row>
    <row r="125" spans="1:7" x14ac:dyDescent="0.3">
      <c r="A125" s="1">
        <v>45781</v>
      </c>
      <c r="B125">
        <v>124</v>
      </c>
      <c r="C125">
        <v>2025</v>
      </c>
      <c r="D125">
        <v>5</v>
      </c>
      <c r="E125">
        <v>4</v>
      </c>
      <c r="F125" t="b">
        <v>0</v>
      </c>
      <c r="G125" t="str">
        <f>TEXT(dim_calendar[[#This Row],[date]],"MMM")</f>
        <v>May</v>
      </c>
    </row>
    <row r="126" spans="1:7" x14ac:dyDescent="0.3">
      <c r="A126" s="1">
        <v>45782</v>
      </c>
      <c r="B126">
        <v>125</v>
      </c>
      <c r="C126">
        <v>2025</v>
      </c>
      <c r="D126">
        <v>5</v>
      </c>
      <c r="E126">
        <v>5</v>
      </c>
      <c r="F126" t="b">
        <v>0</v>
      </c>
      <c r="G126" t="str">
        <f>TEXT(dim_calendar[[#This Row],[date]],"MMM")</f>
        <v>May</v>
      </c>
    </row>
    <row r="127" spans="1:7" x14ac:dyDescent="0.3">
      <c r="A127" s="1">
        <v>45783</v>
      </c>
      <c r="B127">
        <v>126</v>
      </c>
      <c r="C127">
        <v>2025</v>
      </c>
      <c r="D127">
        <v>5</v>
      </c>
      <c r="E127">
        <v>6</v>
      </c>
      <c r="F127" t="b">
        <v>0</v>
      </c>
      <c r="G127" t="str">
        <f>TEXT(dim_calendar[[#This Row],[date]],"MMM")</f>
        <v>May</v>
      </c>
    </row>
    <row r="128" spans="1:7" x14ac:dyDescent="0.3">
      <c r="A128" s="1">
        <v>45784</v>
      </c>
      <c r="B128">
        <v>127</v>
      </c>
      <c r="C128">
        <v>2025</v>
      </c>
      <c r="D128">
        <v>5</v>
      </c>
      <c r="E128">
        <v>7</v>
      </c>
      <c r="F128" t="b">
        <v>0</v>
      </c>
      <c r="G128" t="str">
        <f>TEXT(dim_calendar[[#This Row],[date]],"MMM")</f>
        <v>May</v>
      </c>
    </row>
    <row r="129" spans="1:7" x14ac:dyDescent="0.3">
      <c r="A129" s="1">
        <v>45785</v>
      </c>
      <c r="B129">
        <v>128</v>
      </c>
      <c r="C129">
        <v>2025</v>
      </c>
      <c r="D129">
        <v>5</v>
      </c>
      <c r="E129">
        <v>8</v>
      </c>
      <c r="F129" t="b">
        <v>0</v>
      </c>
      <c r="G129" t="str">
        <f>TEXT(dim_calendar[[#This Row],[date]],"MMM")</f>
        <v>May</v>
      </c>
    </row>
    <row r="130" spans="1:7" x14ac:dyDescent="0.3">
      <c r="A130" s="1">
        <v>45786</v>
      </c>
      <c r="B130">
        <v>129</v>
      </c>
      <c r="C130">
        <v>2025</v>
      </c>
      <c r="D130">
        <v>5</v>
      </c>
      <c r="E130">
        <v>9</v>
      </c>
      <c r="F130" t="b">
        <v>0</v>
      </c>
      <c r="G130" t="str">
        <f>TEXT(dim_calendar[[#This Row],[date]],"MMM")</f>
        <v>May</v>
      </c>
    </row>
    <row r="131" spans="1:7" x14ac:dyDescent="0.3">
      <c r="A131" s="1">
        <v>45787</v>
      </c>
      <c r="B131">
        <v>130</v>
      </c>
      <c r="C131">
        <v>2025</v>
      </c>
      <c r="D131">
        <v>5</v>
      </c>
      <c r="E131">
        <v>10</v>
      </c>
      <c r="F131" t="b">
        <v>0</v>
      </c>
      <c r="G131" t="str">
        <f>TEXT(dim_calendar[[#This Row],[date]],"MMM")</f>
        <v>May</v>
      </c>
    </row>
    <row r="132" spans="1:7" x14ac:dyDescent="0.3">
      <c r="A132" s="1">
        <v>45788</v>
      </c>
      <c r="B132">
        <v>131</v>
      </c>
      <c r="C132">
        <v>2025</v>
      </c>
      <c r="D132">
        <v>5</v>
      </c>
      <c r="E132">
        <v>11</v>
      </c>
      <c r="F132" t="b">
        <v>0</v>
      </c>
      <c r="G132" t="str">
        <f>TEXT(dim_calendar[[#This Row],[date]],"MMM")</f>
        <v>May</v>
      </c>
    </row>
    <row r="133" spans="1:7" x14ac:dyDescent="0.3">
      <c r="A133" s="1">
        <v>45789</v>
      </c>
      <c r="B133">
        <v>132</v>
      </c>
      <c r="C133">
        <v>2025</v>
      </c>
      <c r="D133">
        <v>5</v>
      </c>
      <c r="E133">
        <v>12</v>
      </c>
      <c r="F133" t="b">
        <v>0</v>
      </c>
      <c r="G133" t="str">
        <f>TEXT(dim_calendar[[#This Row],[date]],"MMM")</f>
        <v>May</v>
      </c>
    </row>
    <row r="134" spans="1:7" x14ac:dyDescent="0.3">
      <c r="A134" s="1">
        <v>45790</v>
      </c>
      <c r="B134">
        <v>133</v>
      </c>
      <c r="C134">
        <v>2025</v>
      </c>
      <c r="D134">
        <v>5</v>
      </c>
      <c r="E134">
        <v>13</v>
      </c>
      <c r="F134" t="b">
        <v>0</v>
      </c>
      <c r="G134" t="str">
        <f>TEXT(dim_calendar[[#This Row],[date]],"MMM")</f>
        <v>May</v>
      </c>
    </row>
    <row r="135" spans="1:7" x14ac:dyDescent="0.3">
      <c r="A135" s="1">
        <v>45791</v>
      </c>
      <c r="B135">
        <v>134</v>
      </c>
      <c r="C135">
        <v>2025</v>
      </c>
      <c r="D135">
        <v>5</v>
      </c>
      <c r="E135">
        <v>14</v>
      </c>
      <c r="F135" t="b">
        <v>0</v>
      </c>
      <c r="G135" t="str">
        <f>TEXT(dim_calendar[[#This Row],[date]],"MMM")</f>
        <v>May</v>
      </c>
    </row>
    <row r="136" spans="1:7" x14ac:dyDescent="0.3">
      <c r="A136" s="1">
        <v>45792</v>
      </c>
      <c r="B136">
        <v>135</v>
      </c>
      <c r="C136">
        <v>2025</v>
      </c>
      <c r="D136">
        <v>5</v>
      </c>
      <c r="E136">
        <v>15</v>
      </c>
      <c r="F136" t="b">
        <v>0</v>
      </c>
      <c r="G136" t="str">
        <f>TEXT(dim_calendar[[#This Row],[date]],"MMM")</f>
        <v>May</v>
      </c>
    </row>
    <row r="137" spans="1:7" x14ac:dyDescent="0.3">
      <c r="A137" s="1">
        <v>45793</v>
      </c>
      <c r="B137">
        <v>136</v>
      </c>
      <c r="C137">
        <v>2025</v>
      </c>
      <c r="D137">
        <v>5</v>
      </c>
      <c r="E137">
        <v>16</v>
      </c>
      <c r="F137" t="b">
        <v>0</v>
      </c>
      <c r="G137" t="str">
        <f>TEXT(dim_calendar[[#This Row],[date]],"MMM")</f>
        <v>May</v>
      </c>
    </row>
    <row r="138" spans="1:7" x14ac:dyDescent="0.3">
      <c r="A138" s="1">
        <v>45794</v>
      </c>
      <c r="B138">
        <v>137</v>
      </c>
      <c r="C138">
        <v>2025</v>
      </c>
      <c r="D138">
        <v>5</v>
      </c>
      <c r="E138">
        <v>17</v>
      </c>
      <c r="F138" t="b">
        <v>0</v>
      </c>
      <c r="G138" t="str">
        <f>TEXT(dim_calendar[[#This Row],[date]],"MMM")</f>
        <v>May</v>
      </c>
    </row>
    <row r="139" spans="1:7" x14ac:dyDescent="0.3">
      <c r="A139" s="1">
        <v>45795</v>
      </c>
      <c r="B139">
        <v>138</v>
      </c>
      <c r="C139">
        <v>2025</v>
      </c>
      <c r="D139">
        <v>5</v>
      </c>
      <c r="E139">
        <v>18</v>
      </c>
      <c r="F139" t="b">
        <v>0</v>
      </c>
      <c r="G139" t="str">
        <f>TEXT(dim_calendar[[#This Row],[date]],"MMM")</f>
        <v>May</v>
      </c>
    </row>
    <row r="140" spans="1:7" x14ac:dyDescent="0.3">
      <c r="A140" s="1">
        <v>45796</v>
      </c>
      <c r="B140">
        <v>139</v>
      </c>
      <c r="C140">
        <v>2025</v>
      </c>
      <c r="D140">
        <v>5</v>
      </c>
      <c r="E140">
        <v>19</v>
      </c>
      <c r="F140" t="b">
        <v>0</v>
      </c>
      <c r="G140" t="str">
        <f>TEXT(dim_calendar[[#This Row],[date]],"MMM")</f>
        <v>May</v>
      </c>
    </row>
    <row r="141" spans="1:7" x14ac:dyDescent="0.3">
      <c r="A141" s="1">
        <v>45797</v>
      </c>
      <c r="B141">
        <v>140</v>
      </c>
      <c r="C141">
        <v>2025</v>
      </c>
      <c r="D141">
        <v>5</v>
      </c>
      <c r="E141">
        <v>20</v>
      </c>
      <c r="F141" t="b">
        <v>0</v>
      </c>
      <c r="G141" t="str">
        <f>TEXT(dim_calendar[[#This Row],[date]],"MMM")</f>
        <v>May</v>
      </c>
    </row>
    <row r="142" spans="1:7" x14ac:dyDescent="0.3">
      <c r="A142" s="1">
        <v>45798</v>
      </c>
      <c r="B142">
        <v>141</v>
      </c>
      <c r="C142">
        <v>2025</v>
      </c>
      <c r="D142">
        <v>5</v>
      </c>
      <c r="E142">
        <v>21</v>
      </c>
      <c r="F142" t="b">
        <v>0</v>
      </c>
      <c r="G142" t="str">
        <f>TEXT(dim_calendar[[#This Row],[date]],"MMM")</f>
        <v>May</v>
      </c>
    </row>
    <row r="143" spans="1:7" x14ac:dyDescent="0.3">
      <c r="A143" s="1">
        <v>45799</v>
      </c>
      <c r="B143">
        <v>142</v>
      </c>
      <c r="C143">
        <v>2025</v>
      </c>
      <c r="D143">
        <v>5</v>
      </c>
      <c r="E143">
        <v>22</v>
      </c>
      <c r="F143" t="b">
        <v>0</v>
      </c>
      <c r="G143" t="str">
        <f>TEXT(dim_calendar[[#This Row],[date]],"MMM")</f>
        <v>May</v>
      </c>
    </row>
    <row r="144" spans="1:7" x14ac:dyDescent="0.3">
      <c r="A144" s="1">
        <v>45800</v>
      </c>
      <c r="B144">
        <v>143</v>
      </c>
      <c r="C144">
        <v>2025</v>
      </c>
      <c r="D144">
        <v>5</v>
      </c>
      <c r="E144">
        <v>23</v>
      </c>
      <c r="F144" t="b">
        <v>0</v>
      </c>
      <c r="G144" t="str">
        <f>TEXT(dim_calendar[[#This Row],[date]],"MMM")</f>
        <v>May</v>
      </c>
    </row>
    <row r="145" spans="1:7" x14ac:dyDescent="0.3">
      <c r="A145" s="1">
        <v>45801</v>
      </c>
      <c r="B145">
        <v>144</v>
      </c>
      <c r="C145">
        <v>2025</v>
      </c>
      <c r="D145">
        <v>5</v>
      </c>
      <c r="E145">
        <v>24</v>
      </c>
      <c r="F145" t="b">
        <v>0</v>
      </c>
      <c r="G145" t="str">
        <f>TEXT(dim_calendar[[#This Row],[date]],"MMM")</f>
        <v>May</v>
      </c>
    </row>
    <row r="146" spans="1:7" x14ac:dyDescent="0.3">
      <c r="A146" s="1">
        <v>45802</v>
      </c>
      <c r="B146">
        <v>145</v>
      </c>
      <c r="C146">
        <v>2025</v>
      </c>
      <c r="D146">
        <v>5</v>
      </c>
      <c r="E146">
        <v>25</v>
      </c>
      <c r="F146" t="b">
        <v>0</v>
      </c>
      <c r="G146" t="str">
        <f>TEXT(dim_calendar[[#This Row],[date]],"MMM")</f>
        <v>May</v>
      </c>
    </row>
    <row r="147" spans="1:7" x14ac:dyDescent="0.3">
      <c r="A147" s="1">
        <v>45803</v>
      </c>
      <c r="B147">
        <v>146</v>
      </c>
      <c r="C147">
        <v>2025</v>
      </c>
      <c r="D147">
        <v>5</v>
      </c>
      <c r="E147">
        <v>26</v>
      </c>
      <c r="F147" t="b">
        <v>0</v>
      </c>
      <c r="G147" t="str">
        <f>TEXT(dim_calendar[[#This Row],[date]],"MMM")</f>
        <v>May</v>
      </c>
    </row>
    <row r="148" spans="1:7" x14ac:dyDescent="0.3">
      <c r="A148" s="1">
        <v>45804</v>
      </c>
      <c r="B148">
        <v>147</v>
      </c>
      <c r="C148">
        <v>2025</v>
      </c>
      <c r="D148">
        <v>5</v>
      </c>
      <c r="E148">
        <v>27</v>
      </c>
      <c r="F148" t="b">
        <v>0</v>
      </c>
      <c r="G148" t="str">
        <f>TEXT(dim_calendar[[#This Row],[date]],"MMM")</f>
        <v>May</v>
      </c>
    </row>
    <row r="149" spans="1:7" x14ac:dyDescent="0.3">
      <c r="A149" s="1">
        <v>45805</v>
      </c>
      <c r="B149">
        <v>148</v>
      </c>
      <c r="C149">
        <v>2025</v>
      </c>
      <c r="D149">
        <v>5</v>
      </c>
      <c r="E149">
        <v>28</v>
      </c>
      <c r="F149" t="b">
        <v>0</v>
      </c>
      <c r="G149" t="str">
        <f>TEXT(dim_calendar[[#This Row],[date]],"MMM")</f>
        <v>May</v>
      </c>
    </row>
    <row r="150" spans="1:7" x14ac:dyDescent="0.3">
      <c r="A150" s="1">
        <v>45806</v>
      </c>
      <c r="B150">
        <v>149</v>
      </c>
      <c r="C150">
        <v>2025</v>
      </c>
      <c r="D150">
        <v>5</v>
      </c>
      <c r="E150">
        <v>29</v>
      </c>
      <c r="F150" t="b">
        <v>0</v>
      </c>
      <c r="G150" t="str">
        <f>TEXT(dim_calendar[[#This Row],[date]],"MMM")</f>
        <v>May</v>
      </c>
    </row>
    <row r="151" spans="1:7" x14ac:dyDescent="0.3">
      <c r="A151" s="1">
        <v>45807</v>
      </c>
      <c r="B151">
        <v>150</v>
      </c>
      <c r="C151">
        <v>2025</v>
      </c>
      <c r="D151">
        <v>5</v>
      </c>
      <c r="E151">
        <v>30</v>
      </c>
      <c r="F151" t="b">
        <v>0</v>
      </c>
      <c r="G151" t="str">
        <f>TEXT(dim_calendar[[#This Row],[date]],"MMM")</f>
        <v>May</v>
      </c>
    </row>
    <row r="152" spans="1:7" x14ac:dyDescent="0.3">
      <c r="A152" s="1">
        <v>45808</v>
      </c>
      <c r="B152">
        <v>151</v>
      </c>
      <c r="C152">
        <v>2025</v>
      </c>
      <c r="D152">
        <v>5</v>
      </c>
      <c r="E152">
        <v>31</v>
      </c>
      <c r="F152" t="b">
        <v>0</v>
      </c>
      <c r="G152" t="str">
        <f>TEXT(dim_calendar[[#This Row],[date]],"MMM")</f>
        <v>May</v>
      </c>
    </row>
    <row r="153" spans="1:7" x14ac:dyDescent="0.3">
      <c r="A153" s="1">
        <v>45809</v>
      </c>
      <c r="B153">
        <v>152</v>
      </c>
      <c r="C153">
        <v>2025</v>
      </c>
      <c r="D153">
        <v>6</v>
      </c>
      <c r="E153">
        <v>1</v>
      </c>
      <c r="F153" t="b">
        <v>1</v>
      </c>
      <c r="G153" t="str">
        <f>TEXT(dim_calendar[[#This Row],[date]],"MMM")</f>
        <v>Jun</v>
      </c>
    </row>
    <row r="154" spans="1:7" x14ac:dyDescent="0.3">
      <c r="A154" s="1">
        <v>45810</v>
      </c>
      <c r="B154">
        <v>153</v>
      </c>
      <c r="C154">
        <v>2025</v>
      </c>
      <c r="D154">
        <v>6</v>
      </c>
      <c r="E154">
        <v>2</v>
      </c>
      <c r="F154" t="b">
        <v>0</v>
      </c>
      <c r="G154" t="str">
        <f>TEXT(dim_calendar[[#This Row],[date]],"MMM")</f>
        <v>Jun</v>
      </c>
    </row>
    <row r="155" spans="1:7" x14ac:dyDescent="0.3">
      <c r="A155" s="1">
        <v>45811</v>
      </c>
      <c r="B155">
        <v>154</v>
      </c>
      <c r="C155">
        <v>2025</v>
      </c>
      <c r="D155">
        <v>6</v>
      </c>
      <c r="E155">
        <v>3</v>
      </c>
      <c r="F155" t="b">
        <v>0</v>
      </c>
      <c r="G155" t="str">
        <f>TEXT(dim_calendar[[#This Row],[date]],"MMM")</f>
        <v>Jun</v>
      </c>
    </row>
    <row r="156" spans="1:7" x14ac:dyDescent="0.3">
      <c r="A156" s="1">
        <v>45812</v>
      </c>
      <c r="B156">
        <v>155</v>
      </c>
      <c r="C156">
        <v>2025</v>
      </c>
      <c r="D156">
        <v>6</v>
      </c>
      <c r="E156">
        <v>4</v>
      </c>
      <c r="F156" t="b">
        <v>0</v>
      </c>
      <c r="G156" t="str">
        <f>TEXT(dim_calendar[[#This Row],[date]],"MMM")</f>
        <v>Jun</v>
      </c>
    </row>
    <row r="157" spans="1:7" x14ac:dyDescent="0.3">
      <c r="A157" s="1">
        <v>45813</v>
      </c>
      <c r="B157">
        <v>156</v>
      </c>
      <c r="C157">
        <v>2025</v>
      </c>
      <c r="D157">
        <v>6</v>
      </c>
      <c r="E157">
        <v>5</v>
      </c>
      <c r="F157" t="b">
        <v>0</v>
      </c>
      <c r="G157" t="str">
        <f>TEXT(dim_calendar[[#This Row],[date]],"MMM")</f>
        <v>Jun</v>
      </c>
    </row>
    <row r="158" spans="1:7" x14ac:dyDescent="0.3">
      <c r="A158" s="1">
        <v>45814</v>
      </c>
      <c r="B158">
        <v>157</v>
      </c>
      <c r="C158">
        <v>2025</v>
      </c>
      <c r="D158">
        <v>6</v>
      </c>
      <c r="E158">
        <v>6</v>
      </c>
      <c r="F158" t="b">
        <v>0</v>
      </c>
      <c r="G158" t="str">
        <f>TEXT(dim_calendar[[#This Row],[date]],"MMM")</f>
        <v>Jun</v>
      </c>
    </row>
    <row r="159" spans="1:7" x14ac:dyDescent="0.3">
      <c r="A159" s="1">
        <v>45815</v>
      </c>
      <c r="B159">
        <v>158</v>
      </c>
      <c r="C159">
        <v>2025</v>
      </c>
      <c r="D159">
        <v>6</v>
      </c>
      <c r="E159">
        <v>7</v>
      </c>
      <c r="F159" t="b">
        <v>0</v>
      </c>
      <c r="G159" t="str">
        <f>TEXT(dim_calendar[[#This Row],[date]],"MMM")</f>
        <v>Jun</v>
      </c>
    </row>
    <row r="160" spans="1:7" x14ac:dyDescent="0.3">
      <c r="A160" s="1">
        <v>45816</v>
      </c>
      <c r="B160">
        <v>159</v>
      </c>
      <c r="C160">
        <v>2025</v>
      </c>
      <c r="D160">
        <v>6</v>
      </c>
      <c r="E160">
        <v>8</v>
      </c>
      <c r="F160" t="b">
        <v>0</v>
      </c>
      <c r="G160" t="str">
        <f>TEXT(dim_calendar[[#This Row],[date]],"MMM")</f>
        <v>Jun</v>
      </c>
    </row>
    <row r="161" spans="1:7" x14ac:dyDescent="0.3">
      <c r="A161" s="1">
        <v>45817</v>
      </c>
      <c r="B161">
        <v>160</v>
      </c>
      <c r="C161">
        <v>2025</v>
      </c>
      <c r="D161">
        <v>6</v>
      </c>
      <c r="E161">
        <v>9</v>
      </c>
      <c r="F161" t="b">
        <v>0</v>
      </c>
      <c r="G161" t="str">
        <f>TEXT(dim_calendar[[#This Row],[date]],"MMM")</f>
        <v>Jun</v>
      </c>
    </row>
    <row r="162" spans="1:7" x14ac:dyDescent="0.3">
      <c r="A162" s="1">
        <v>45818</v>
      </c>
      <c r="B162">
        <v>161</v>
      </c>
      <c r="C162">
        <v>2025</v>
      </c>
      <c r="D162">
        <v>6</v>
      </c>
      <c r="E162">
        <v>10</v>
      </c>
      <c r="F162" t="b">
        <v>0</v>
      </c>
      <c r="G162" t="str">
        <f>TEXT(dim_calendar[[#This Row],[date]],"MMM")</f>
        <v>Jun</v>
      </c>
    </row>
    <row r="163" spans="1:7" x14ac:dyDescent="0.3">
      <c r="A163" s="1">
        <v>45819</v>
      </c>
      <c r="B163">
        <v>162</v>
      </c>
      <c r="C163">
        <v>2025</v>
      </c>
      <c r="D163">
        <v>6</v>
      </c>
      <c r="E163">
        <v>11</v>
      </c>
      <c r="F163" t="b">
        <v>0</v>
      </c>
      <c r="G163" t="str">
        <f>TEXT(dim_calendar[[#This Row],[date]],"MMM")</f>
        <v>Jun</v>
      </c>
    </row>
    <row r="164" spans="1:7" x14ac:dyDescent="0.3">
      <c r="A164" s="1">
        <v>45820</v>
      </c>
      <c r="B164">
        <v>163</v>
      </c>
      <c r="C164">
        <v>2025</v>
      </c>
      <c r="D164">
        <v>6</v>
      </c>
      <c r="E164">
        <v>12</v>
      </c>
      <c r="F164" t="b">
        <v>0</v>
      </c>
      <c r="G164" t="str">
        <f>TEXT(dim_calendar[[#This Row],[date]],"MMM")</f>
        <v>Jun</v>
      </c>
    </row>
    <row r="165" spans="1:7" x14ac:dyDescent="0.3">
      <c r="A165" s="1">
        <v>45821</v>
      </c>
      <c r="B165">
        <v>164</v>
      </c>
      <c r="C165">
        <v>2025</v>
      </c>
      <c r="D165">
        <v>6</v>
      </c>
      <c r="E165">
        <v>13</v>
      </c>
      <c r="F165" t="b">
        <v>0</v>
      </c>
      <c r="G165" t="str">
        <f>TEXT(dim_calendar[[#This Row],[date]],"MMM")</f>
        <v>Jun</v>
      </c>
    </row>
    <row r="166" spans="1:7" x14ac:dyDescent="0.3">
      <c r="A166" s="1">
        <v>45822</v>
      </c>
      <c r="B166">
        <v>165</v>
      </c>
      <c r="C166">
        <v>2025</v>
      </c>
      <c r="D166">
        <v>6</v>
      </c>
      <c r="E166">
        <v>14</v>
      </c>
      <c r="F166" t="b">
        <v>0</v>
      </c>
      <c r="G166" t="str">
        <f>TEXT(dim_calendar[[#This Row],[date]],"MMM")</f>
        <v>Jun</v>
      </c>
    </row>
    <row r="167" spans="1:7" x14ac:dyDescent="0.3">
      <c r="A167" s="1">
        <v>45823</v>
      </c>
      <c r="B167">
        <v>166</v>
      </c>
      <c r="C167">
        <v>2025</v>
      </c>
      <c r="D167">
        <v>6</v>
      </c>
      <c r="E167">
        <v>15</v>
      </c>
      <c r="F167" t="b">
        <v>0</v>
      </c>
      <c r="G167" t="str">
        <f>TEXT(dim_calendar[[#This Row],[date]],"MMM")</f>
        <v>Jun</v>
      </c>
    </row>
    <row r="168" spans="1:7" x14ac:dyDescent="0.3">
      <c r="A168" s="1">
        <v>45824</v>
      </c>
      <c r="B168">
        <v>167</v>
      </c>
      <c r="C168">
        <v>2025</v>
      </c>
      <c r="D168">
        <v>6</v>
      </c>
      <c r="E168">
        <v>16</v>
      </c>
      <c r="F168" t="b">
        <v>0</v>
      </c>
      <c r="G168" t="str">
        <f>TEXT(dim_calendar[[#This Row],[date]],"MMM")</f>
        <v>Jun</v>
      </c>
    </row>
    <row r="169" spans="1:7" x14ac:dyDescent="0.3">
      <c r="A169" s="1">
        <v>45825</v>
      </c>
      <c r="B169">
        <v>168</v>
      </c>
      <c r="C169">
        <v>2025</v>
      </c>
      <c r="D169">
        <v>6</v>
      </c>
      <c r="E169">
        <v>17</v>
      </c>
      <c r="F169" t="b">
        <v>0</v>
      </c>
      <c r="G169" t="str">
        <f>TEXT(dim_calendar[[#This Row],[date]],"MMM")</f>
        <v>Jun</v>
      </c>
    </row>
    <row r="170" spans="1:7" x14ac:dyDescent="0.3">
      <c r="A170" s="1">
        <v>45826</v>
      </c>
      <c r="B170">
        <v>169</v>
      </c>
      <c r="C170">
        <v>2025</v>
      </c>
      <c r="D170">
        <v>6</v>
      </c>
      <c r="E170">
        <v>18</v>
      </c>
      <c r="F170" t="b">
        <v>0</v>
      </c>
      <c r="G170" t="str">
        <f>TEXT(dim_calendar[[#This Row],[date]],"MMM")</f>
        <v>Jun</v>
      </c>
    </row>
    <row r="171" spans="1:7" x14ac:dyDescent="0.3">
      <c r="A171" s="1">
        <v>45827</v>
      </c>
      <c r="B171">
        <v>170</v>
      </c>
      <c r="C171">
        <v>2025</v>
      </c>
      <c r="D171">
        <v>6</v>
      </c>
      <c r="E171">
        <v>19</v>
      </c>
      <c r="F171" t="b">
        <v>0</v>
      </c>
      <c r="G171" t="str">
        <f>TEXT(dim_calendar[[#This Row],[date]],"MMM")</f>
        <v>Jun</v>
      </c>
    </row>
    <row r="172" spans="1:7" x14ac:dyDescent="0.3">
      <c r="A172" s="1">
        <v>45828</v>
      </c>
      <c r="B172">
        <v>171</v>
      </c>
      <c r="C172">
        <v>2025</v>
      </c>
      <c r="D172">
        <v>6</v>
      </c>
      <c r="E172">
        <v>20</v>
      </c>
      <c r="F172" t="b">
        <v>0</v>
      </c>
      <c r="G172" t="str">
        <f>TEXT(dim_calendar[[#This Row],[date]],"MMM")</f>
        <v>Jun</v>
      </c>
    </row>
    <row r="173" spans="1:7" x14ac:dyDescent="0.3">
      <c r="A173" s="1">
        <v>45829</v>
      </c>
      <c r="B173">
        <v>172</v>
      </c>
      <c r="C173">
        <v>2025</v>
      </c>
      <c r="D173">
        <v>6</v>
      </c>
      <c r="E173">
        <v>21</v>
      </c>
      <c r="F173" t="b">
        <v>0</v>
      </c>
      <c r="G173" t="str">
        <f>TEXT(dim_calendar[[#This Row],[date]],"MMM")</f>
        <v>Jun</v>
      </c>
    </row>
    <row r="174" spans="1:7" x14ac:dyDescent="0.3">
      <c r="A174" s="1">
        <v>45830</v>
      </c>
      <c r="B174">
        <v>173</v>
      </c>
      <c r="C174">
        <v>2025</v>
      </c>
      <c r="D174">
        <v>6</v>
      </c>
      <c r="E174">
        <v>22</v>
      </c>
      <c r="F174" t="b">
        <v>0</v>
      </c>
      <c r="G174" t="str">
        <f>TEXT(dim_calendar[[#This Row],[date]],"MMM")</f>
        <v>Jun</v>
      </c>
    </row>
    <row r="175" spans="1:7" x14ac:dyDescent="0.3">
      <c r="A175" s="1">
        <v>45831</v>
      </c>
      <c r="B175">
        <v>174</v>
      </c>
      <c r="C175">
        <v>2025</v>
      </c>
      <c r="D175">
        <v>6</v>
      </c>
      <c r="E175">
        <v>23</v>
      </c>
      <c r="F175" t="b">
        <v>0</v>
      </c>
      <c r="G175" t="str">
        <f>TEXT(dim_calendar[[#This Row],[date]],"MMM")</f>
        <v>Jun</v>
      </c>
    </row>
    <row r="176" spans="1:7" x14ac:dyDescent="0.3">
      <c r="A176" s="1">
        <v>45832</v>
      </c>
      <c r="B176">
        <v>175</v>
      </c>
      <c r="C176">
        <v>2025</v>
      </c>
      <c r="D176">
        <v>6</v>
      </c>
      <c r="E176">
        <v>24</v>
      </c>
      <c r="F176" t="b">
        <v>0</v>
      </c>
      <c r="G176" t="str">
        <f>TEXT(dim_calendar[[#This Row],[date]],"MMM")</f>
        <v>Jun</v>
      </c>
    </row>
    <row r="177" spans="1:7" x14ac:dyDescent="0.3">
      <c r="A177" s="1">
        <v>45833</v>
      </c>
      <c r="B177">
        <v>176</v>
      </c>
      <c r="C177">
        <v>2025</v>
      </c>
      <c r="D177">
        <v>6</v>
      </c>
      <c r="E177">
        <v>25</v>
      </c>
      <c r="F177" t="b">
        <v>0</v>
      </c>
      <c r="G177" t="str">
        <f>TEXT(dim_calendar[[#This Row],[date]],"MMM")</f>
        <v>Jun</v>
      </c>
    </row>
    <row r="178" spans="1:7" x14ac:dyDescent="0.3">
      <c r="A178" s="1">
        <v>45834</v>
      </c>
      <c r="B178">
        <v>177</v>
      </c>
      <c r="C178">
        <v>2025</v>
      </c>
      <c r="D178">
        <v>6</v>
      </c>
      <c r="E178">
        <v>26</v>
      </c>
      <c r="F178" t="b">
        <v>0</v>
      </c>
      <c r="G178" t="str">
        <f>TEXT(dim_calendar[[#This Row],[date]],"MMM")</f>
        <v>Jun</v>
      </c>
    </row>
    <row r="179" spans="1:7" x14ac:dyDescent="0.3">
      <c r="A179" s="1">
        <v>45835</v>
      </c>
      <c r="B179">
        <v>178</v>
      </c>
      <c r="C179">
        <v>2025</v>
      </c>
      <c r="D179">
        <v>6</v>
      </c>
      <c r="E179">
        <v>27</v>
      </c>
      <c r="F179" t="b">
        <v>0</v>
      </c>
      <c r="G179" t="str">
        <f>TEXT(dim_calendar[[#This Row],[date]],"MMM")</f>
        <v>Jun</v>
      </c>
    </row>
    <row r="180" spans="1:7" x14ac:dyDescent="0.3">
      <c r="A180" s="1">
        <v>45836</v>
      </c>
      <c r="B180">
        <v>179</v>
      </c>
      <c r="C180">
        <v>2025</v>
      </c>
      <c r="D180">
        <v>6</v>
      </c>
      <c r="E180">
        <v>28</v>
      </c>
      <c r="F180" t="b">
        <v>0</v>
      </c>
      <c r="G180" t="str">
        <f>TEXT(dim_calendar[[#This Row],[date]],"MMM")</f>
        <v>Jun</v>
      </c>
    </row>
    <row r="181" spans="1:7" x14ac:dyDescent="0.3">
      <c r="A181" s="1">
        <v>45837</v>
      </c>
      <c r="B181">
        <v>180</v>
      </c>
      <c r="C181">
        <v>2025</v>
      </c>
      <c r="D181">
        <v>6</v>
      </c>
      <c r="E181">
        <v>29</v>
      </c>
      <c r="F181" t="b">
        <v>0</v>
      </c>
      <c r="G181" t="str">
        <f>TEXT(dim_calendar[[#This Row],[date]],"MMM")</f>
        <v>Jun</v>
      </c>
    </row>
    <row r="182" spans="1:7" x14ac:dyDescent="0.3">
      <c r="A182" s="1">
        <v>45838</v>
      </c>
      <c r="B182">
        <v>181</v>
      </c>
      <c r="C182">
        <v>2025</v>
      </c>
      <c r="D182">
        <v>6</v>
      </c>
      <c r="E182">
        <v>30</v>
      </c>
      <c r="F182" t="b">
        <v>0</v>
      </c>
      <c r="G182" t="str">
        <f>TEXT(dim_calendar[[#This Row],[date]],"MMM")</f>
        <v>Jun</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93397448-1DEB-49D2-95A3-40EB31377F67}">
  <ds:schemaRefs/>
</ds:datastoreItem>
</file>

<file path=customXml/itemProps2.xml><?xml version="1.0" encoding="utf-8"?>
<ds:datastoreItem xmlns:ds="http://schemas.openxmlformats.org/officeDocument/2006/customXml" ds:itemID="{690193A9-1791-4397-8122-C3C9C995E488}">
  <ds:schemaRefs/>
</ds:datastoreItem>
</file>

<file path=customXml/itemProps3.xml><?xml version="1.0" encoding="utf-8"?>
<ds:datastoreItem xmlns:ds="http://schemas.openxmlformats.org/officeDocument/2006/customXml" ds:itemID="{965D6478-2448-48A3-9D8E-F34179A43F80}">
  <ds:schemaRefs/>
</ds:datastoreItem>
</file>

<file path=customXml/itemProps4.xml><?xml version="1.0" encoding="utf-8"?>
<ds:datastoreItem xmlns:ds="http://schemas.openxmlformats.org/officeDocument/2006/customXml" ds:itemID="{4C491454-506D-4990-AACB-73A1191EE4F5}">
  <ds:schemaRefs/>
</ds:datastoreItem>
</file>

<file path=customXml/itemProps5.xml><?xml version="1.0" encoding="utf-8"?>
<ds:datastoreItem xmlns:ds="http://schemas.openxmlformats.org/officeDocument/2006/customXml" ds:itemID="{84125F4B-D396-4065-BFA6-3D457CAC9E61}">
  <ds:schemaRefs>
    <ds:schemaRef ds:uri="http://schemas.microsoft.com/DataMashup"/>
  </ds:schemaRefs>
</ds:datastoreItem>
</file>

<file path=customXml/itemProps6.xml><?xml version="1.0" encoding="utf-8"?>
<ds:datastoreItem xmlns:ds="http://schemas.openxmlformats.org/officeDocument/2006/customXml" ds:itemID="{9B65536B-E6D4-4B94-AF76-8B69F827BCBB}">
  <ds:schemaRefs/>
</ds:datastoreItem>
</file>

<file path=customXml/itemProps7.xml><?xml version="1.0" encoding="utf-8"?>
<ds:datastoreItem xmlns:ds="http://schemas.openxmlformats.org/officeDocument/2006/customXml" ds:itemID="{A63435FC-664C-4E0F-A358-2E5D18DE7FB3}">
  <ds:schemaRefs/>
</ds:datastoreItem>
</file>

<file path=customXml/itemProps8.xml><?xml version="1.0" encoding="utf-8"?>
<ds:datastoreItem xmlns:ds="http://schemas.openxmlformats.org/officeDocument/2006/customXml" ds:itemID="{744DDB54-80CD-4DAA-814D-88F5C2EE0142}">
  <ds:schemaRefs/>
</ds:datastoreItem>
</file>

<file path=customXml/itemProps9.xml><?xml version="1.0" encoding="utf-8"?>
<ds:datastoreItem xmlns:ds="http://schemas.openxmlformats.org/officeDocument/2006/customXml" ds:itemID="{979E8135-5BF2-4ACC-B708-B67E0E143409}">
  <ds:schemaRefs/>
</ds:datastoreItem>
</file>

<file path=customXml/itemProps10.xml><?xml version="1.0" encoding="utf-8"?>
<ds:datastoreItem xmlns:ds="http://schemas.openxmlformats.org/officeDocument/2006/customXml" ds:itemID="{7A351207-CDBF-4170-BC71-6EFCDF889034}">
  <ds:schemaRefs/>
</ds:datastoreItem>
</file>

<file path=customXml/itemProps11.xml><?xml version="1.0" encoding="utf-8"?>
<ds:datastoreItem xmlns:ds="http://schemas.openxmlformats.org/officeDocument/2006/customXml" ds:itemID="{7283FF31-932B-4FEA-931B-6C824AD62BEC}">
  <ds:schemaRefs/>
</ds:datastoreItem>
</file>

<file path=customXml/itemProps12.xml><?xml version="1.0" encoding="utf-8"?>
<ds:datastoreItem xmlns:ds="http://schemas.openxmlformats.org/officeDocument/2006/customXml" ds:itemID="{4094678D-94C7-4531-AF77-75E65B192D76}">
  <ds:schemaRefs/>
</ds:datastoreItem>
</file>

<file path=customXml/itemProps13.xml><?xml version="1.0" encoding="utf-8"?>
<ds:datastoreItem xmlns:ds="http://schemas.openxmlformats.org/officeDocument/2006/customXml" ds:itemID="{8B1D975B-6116-4E37-A63C-BD93E34C4B20}">
  <ds:schemaRefs/>
</ds:datastoreItem>
</file>

<file path=customXml/itemProps14.xml><?xml version="1.0" encoding="utf-8"?>
<ds:datastoreItem xmlns:ds="http://schemas.openxmlformats.org/officeDocument/2006/customXml" ds:itemID="{64938007-20A6-42B4-A663-942BDB289AA2}">
  <ds:schemaRefs/>
</ds:datastoreItem>
</file>

<file path=customXml/itemProps15.xml><?xml version="1.0" encoding="utf-8"?>
<ds:datastoreItem xmlns:ds="http://schemas.openxmlformats.org/officeDocument/2006/customXml" ds:itemID="{23A0D8A5-967C-4898-A5F2-FE1AD110C24B}">
  <ds:schemaRefs/>
</ds:datastoreItem>
</file>

<file path=customXml/itemProps16.xml><?xml version="1.0" encoding="utf-8"?>
<ds:datastoreItem xmlns:ds="http://schemas.openxmlformats.org/officeDocument/2006/customXml" ds:itemID="{102757CD-F909-48A5-9705-EA28D4D818C7}">
  <ds:schemaRefs/>
</ds:datastoreItem>
</file>

<file path=customXml/itemProps17.xml><?xml version="1.0" encoding="utf-8"?>
<ds:datastoreItem xmlns:ds="http://schemas.openxmlformats.org/officeDocument/2006/customXml" ds:itemID="{B7954E8C-011B-4B82-8DA7-8A4C600A0800}">
  <ds:schemaRefs/>
</ds:datastoreItem>
</file>

<file path=customXml/itemProps18.xml><?xml version="1.0" encoding="utf-8"?>
<ds:datastoreItem xmlns:ds="http://schemas.openxmlformats.org/officeDocument/2006/customXml" ds:itemID="{6347B599-8072-44E2-B273-0ED371312D31}">
  <ds:schemaRefs/>
</ds:datastoreItem>
</file>

<file path=customXml/itemProps19.xml><?xml version="1.0" encoding="utf-8"?>
<ds:datastoreItem xmlns:ds="http://schemas.openxmlformats.org/officeDocument/2006/customXml" ds:itemID="{6CA7A9F5-75B2-4408-8D4E-E666A4AC11FE}">
  <ds:schemaRefs/>
</ds:datastoreItem>
</file>

<file path=customXml/itemProps20.xml><?xml version="1.0" encoding="utf-8"?>
<ds:datastoreItem xmlns:ds="http://schemas.openxmlformats.org/officeDocument/2006/customXml" ds:itemID="{EF173E16-55CF-4F16-A179-0377B1CC64C0}">
  <ds:schemaRefs/>
</ds:datastoreItem>
</file>

<file path=customXml/itemProps21.xml><?xml version="1.0" encoding="utf-8"?>
<ds:datastoreItem xmlns:ds="http://schemas.openxmlformats.org/officeDocument/2006/customXml" ds:itemID="{047CDEDE-49E8-4A61-8F60-C857304CFB04}">
  <ds:schemaRefs/>
</ds:datastoreItem>
</file>

<file path=customXml/itemProps22.xml><?xml version="1.0" encoding="utf-8"?>
<ds:datastoreItem xmlns:ds="http://schemas.openxmlformats.org/officeDocument/2006/customXml" ds:itemID="{036A235A-B3D0-4A12-983C-775DB143E062}">
  <ds:schemaRefs/>
</ds:datastoreItem>
</file>

<file path=customXml/itemProps23.xml><?xml version="1.0" encoding="utf-8"?>
<ds:datastoreItem xmlns:ds="http://schemas.openxmlformats.org/officeDocument/2006/customXml" ds:itemID="{7CCA3B58-BD49-49BE-8389-70DE7A8B77CC}">
  <ds:schemaRefs/>
</ds:datastoreItem>
</file>

<file path=customXml/itemProps24.xml><?xml version="1.0" encoding="utf-8"?>
<ds:datastoreItem xmlns:ds="http://schemas.openxmlformats.org/officeDocument/2006/customXml" ds:itemID="{802967A3-5804-41EE-B38D-B47B0971CF9D}">
  <ds:schemaRefs/>
</ds:datastoreItem>
</file>

<file path=customXml/itemProps25.xml><?xml version="1.0" encoding="utf-8"?>
<ds:datastoreItem xmlns:ds="http://schemas.openxmlformats.org/officeDocument/2006/customXml" ds:itemID="{DE846080-CC52-4D49-8203-432FF0CA6728}">
  <ds:schemaRefs/>
</ds:datastoreItem>
</file>

<file path=customXml/itemProps26.xml><?xml version="1.0" encoding="utf-8"?>
<ds:datastoreItem xmlns:ds="http://schemas.openxmlformats.org/officeDocument/2006/customXml" ds:itemID="{7CA0B399-C61A-4363-BC6B-438F63A9405C}">
  <ds:schemaRefs/>
</ds:datastoreItem>
</file>

<file path=customXml/itemProps27.xml><?xml version="1.0" encoding="utf-8"?>
<ds:datastoreItem xmlns:ds="http://schemas.openxmlformats.org/officeDocument/2006/customXml" ds:itemID="{5F6393A3-50AC-4FC5-A515-AD04D6780E2C}">
  <ds:schemaRefs/>
</ds:datastoreItem>
</file>

<file path=customXml/itemProps28.xml><?xml version="1.0" encoding="utf-8"?>
<ds:datastoreItem xmlns:ds="http://schemas.openxmlformats.org/officeDocument/2006/customXml" ds:itemID="{D1159FC1-DCE6-4DD1-A510-C3BFBCF56622}">
  <ds:schemaRefs/>
</ds:datastoreItem>
</file>

<file path=customXml/itemProps29.xml><?xml version="1.0" encoding="utf-8"?>
<ds:datastoreItem xmlns:ds="http://schemas.openxmlformats.org/officeDocument/2006/customXml" ds:itemID="{C2C42FC4-19D1-421B-82DC-61A670C4E998}">
  <ds:schemaRefs/>
</ds:datastoreItem>
</file>

<file path=customXml/itemProps30.xml><?xml version="1.0" encoding="utf-8"?>
<ds:datastoreItem xmlns:ds="http://schemas.openxmlformats.org/officeDocument/2006/customXml" ds:itemID="{6DE739DA-8D51-4F4C-B46D-9D82E837756D}">
  <ds:schemaRefs/>
</ds:datastoreItem>
</file>

<file path=customXml/itemProps31.xml><?xml version="1.0" encoding="utf-8"?>
<ds:datastoreItem xmlns:ds="http://schemas.openxmlformats.org/officeDocument/2006/customXml" ds:itemID="{290B4337-3F22-478E-93FD-8C5173E91F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final Dashboard</vt:lpstr>
      <vt:lpstr>Dashboard</vt:lpstr>
      <vt:lpstr>rough</vt:lpstr>
      <vt:lpstr>Charts</vt:lpstr>
      <vt:lpstr>company wise data</vt:lpstr>
      <vt:lpstr>volatitlity</vt:lpstr>
      <vt:lpstr>stocks </vt:lpstr>
      <vt:lpstr>fact_trades</vt:lpstr>
      <vt:lpstr>fact_trades_pnl_kpi</vt:lpstr>
      <vt:lpstr>fact_splits</vt:lpstr>
      <vt:lpstr>fact_positions_snapshot</vt:lpstr>
      <vt:lpstr>fact_orders</vt:lpstr>
      <vt:lpstr>fact_dividends</vt:lpstr>
      <vt:lpstr>fact_daily_prices</vt:lpstr>
      <vt:lpstr>dim_trader</vt:lpstr>
      <vt:lpstr>dim_sector</vt:lpstr>
      <vt:lpstr>dim_portfolio</vt:lpstr>
      <vt:lpstr>dim_exchange</vt:lpstr>
      <vt:lpstr>dim_company</vt:lpstr>
      <vt:lpstr>dim_calendar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vshalsngh17@gmail.com</cp:lastModifiedBy>
  <dcterms:created xsi:type="dcterms:W3CDTF">2015-06-05T18:17:20Z</dcterms:created>
  <dcterms:modified xsi:type="dcterms:W3CDTF">2025-12-14T01:48:11Z</dcterms:modified>
</cp:coreProperties>
</file>