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3920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0" i="1"/>
  <c r="B23"/>
  <c r="B25"/>
  <c r="B7" s="1"/>
  <c r="B18" s="1"/>
  <c r="B30"/>
  <c r="B27"/>
  <c r="B15"/>
  <c r="B12" s="1"/>
  <c r="B9"/>
  <c r="AA2"/>
  <c r="X2"/>
  <c r="V2"/>
  <c r="E2" s="1"/>
  <c r="T2"/>
  <c r="L2"/>
  <c r="I2" s="1"/>
  <c r="F2"/>
  <c r="D2"/>
  <c r="G2" s="1"/>
  <c r="B8" l="1"/>
  <c r="B24"/>
  <c r="B10"/>
  <c r="B29"/>
  <c r="B22" s="1"/>
  <c r="B16"/>
  <c r="B26"/>
  <c r="B13"/>
  <c r="B14" s="1"/>
  <c r="U2"/>
  <c r="O2"/>
  <c r="Z2"/>
  <c r="S2" s="1"/>
  <c r="M2"/>
  <c r="W2"/>
  <c r="J2"/>
  <c r="K2" s="1"/>
  <c r="Q2" l="1"/>
</calcChain>
</file>

<file path=xl/sharedStrings.xml><?xml version="1.0" encoding="utf-8"?>
<sst xmlns="http://schemas.openxmlformats.org/spreadsheetml/2006/main" count="60" uniqueCount="30">
  <si>
    <t>tRatio</t>
  </si>
  <si>
    <t>aN</t>
  </si>
  <si>
    <t>lambda</t>
  </si>
  <si>
    <t>b_a</t>
  </si>
  <si>
    <t>c</t>
  </si>
  <si>
    <t>d_1</t>
  </si>
  <si>
    <t>d_a1</t>
  </si>
  <si>
    <t>d_2</t>
  </si>
  <si>
    <t>d_a2</t>
  </si>
  <si>
    <t>h_a1</t>
  </si>
  <si>
    <t>h_f1</t>
  </si>
  <si>
    <t>m</t>
  </si>
  <si>
    <t>m_n</t>
  </si>
  <si>
    <t>M_1</t>
  </si>
  <si>
    <t>M_2</t>
  </si>
  <si>
    <t>n_1</t>
  </si>
  <si>
    <t>n_2</t>
  </si>
  <si>
    <t>p_x</t>
  </si>
  <si>
    <t>p_n</t>
  </si>
  <si>
    <t>q</t>
  </si>
  <si>
    <t>p_z</t>
  </si>
  <si>
    <t>R_g</t>
  </si>
  <si>
    <t>mu</t>
  </si>
  <si>
    <t>n</t>
  </si>
  <si>
    <t>V_s</t>
  </si>
  <si>
    <t>z_1</t>
  </si>
  <si>
    <t>z_2</t>
  </si>
  <si>
    <t>b_l</t>
  </si>
  <si>
    <t>fw</t>
  </si>
  <si>
    <t>Default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</si>
</sst>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3"/>
  <sheetViews>
    <sheetView tabSelected="1" workbookViewId="0">
      <selection activeCell="B14" sqref="B14"/>
    </sheetView>
  </sheetViews>
  <sheetFormatPr defaultRowHeight="15"/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27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28</v>
      </c>
    </row>
    <row r="2" spans="1:30">
      <c r="A2" t="s">
        <v>29</v>
      </c>
      <c r="B2">
        <v>10</v>
      </c>
      <c r="C2">
        <v>20</v>
      </c>
      <c r="D2">
        <f>(180/PI())*ATAN(AB2/V2)</f>
        <v>23.416030758230409</v>
      </c>
      <c r="E2">
        <f>2*N2*SQRT(V2+1)</f>
        <v>61.657116377592615</v>
      </c>
      <c r="F2">
        <f>14*N2</f>
        <v>84</v>
      </c>
      <c r="G2">
        <f>0.2*N2*COS(D2)</f>
        <v>-0.17447630375333975</v>
      </c>
      <c r="H2">
        <v>152.4</v>
      </c>
      <c r="I2">
        <f>H2+2*L2</f>
        <v>164.4</v>
      </c>
      <c r="J2">
        <f>T2*AC2/PI()</f>
        <v>360</v>
      </c>
      <c r="K2">
        <f>J2+N2</f>
        <v>366</v>
      </c>
      <c r="L2">
        <f>N2</f>
        <v>6</v>
      </c>
      <c r="M2">
        <f>N2*(2.2*COS(D2)-1)</f>
        <v>-7.9192393412867368</v>
      </c>
      <c r="N2">
        <v>6</v>
      </c>
      <c r="O2">
        <f>N2*COS(D2)</f>
        <v>-0.87238151876669856</v>
      </c>
      <c r="P2">
        <v>600</v>
      </c>
      <c r="Q2">
        <f>P2*X2*SQRT(Z2)</f>
        <v>3960.5598703639735</v>
      </c>
      <c r="R2">
        <v>5000</v>
      </c>
      <c r="S2">
        <f>R2/X2*SQRT(Z2)</f>
        <v>330.04665586366445</v>
      </c>
      <c r="T2">
        <f>PI()*N2</f>
        <v>18.849555921538759</v>
      </c>
      <c r="U2">
        <f>T2/TAN(RADIANS(D2))</f>
        <v>43.525338218825866</v>
      </c>
      <c r="V2">
        <f>H2/N2</f>
        <v>25.400000000000002</v>
      </c>
      <c r="W2">
        <f>T2*AB2</f>
        <v>207.34511513692635</v>
      </c>
      <c r="X2">
        <f>B2</f>
        <v>10</v>
      </c>
      <c r="Y2">
        <v>0.16</v>
      </c>
      <c r="Z2">
        <f>TAN(RADIANS(D2))/TAN(RADIANS(D2)+ATAN(Y2/COS(C2)))</f>
        <v>0.43572318018715261</v>
      </c>
      <c r="AA2">
        <f>N2*R2/60</f>
        <v>500</v>
      </c>
      <c r="AB2">
        <v>11</v>
      </c>
      <c r="AC2">
        <v>60</v>
      </c>
      <c r="AD2">
        <v>100</v>
      </c>
    </row>
    <row r="4" spans="1:30">
      <c r="B4" t="s">
        <v>29</v>
      </c>
    </row>
    <row r="5" spans="1:30">
      <c r="A5" t="s">
        <v>0</v>
      </c>
      <c r="B5">
        <v>10</v>
      </c>
    </row>
    <row r="6" spans="1:30">
      <c r="A6" t="s">
        <v>1</v>
      </c>
      <c r="B6">
        <v>20</v>
      </c>
    </row>
    <row r="7" spans="1:30">
      <c r="A7" t="s">
        <v>2</v>
      </c>
      <c r="B7">
        <f>(180/PI())*ATAN(B31/B25)</f>
        <v>74.744881296942225</v>
      </c>
    </row>
    <row r="8" spans="1:30">
      <c r="A8" t="s">
        <v>3</v>
      </c>
      <c r="B8">
        <f>2*B17*SQRT(B25+1)</f>
        <v>120</v>
      </c>
    </row>
    <row r="9" spans="1:30">
      <c r="A9" t="s">
        <v>27</v>
      </c>
      <c r="B9">
        <f>14*B17</f>
        <v>420</v>
      </c>
    </row>
    <row r="10" spans="1:30">
      <c r="A10" t="s">
        <v>4</v>
      </c>
      <c r="B10">
        <f>0.2*B17*COS(B7)</f>
        <v>4.764339522323759</v>
      </c>
    </row>
    <row r="11" spans="1:30">
      <c r="A11" t="s">
        <v>5</v>
      </c>
      <c r="B11">
        <v>90</v>
      </c>
    </row>
    <row r="12" spans="1:30">
      <c r="A12" t="s">
        <v>6</v>
      </c>
      <c r="B12">
        <f>B11+2*B15</f>
        <v>150</v>
      </c>
    </row>
    <row r="13" spans="1:30">
      <c r="A13" t="s">
        <v>7</v>
      </c>
      <c r="B13">
        <f>B23*B32/PI()</f>
        <v>1800</v>
      </c>
    </row>
    <row r="14" spans="1:30">
      <c r="A14" t="s">
        <v>8</v>
      </c>
      <c r="B14">
        <f>B13+B17</f>
        <v>1830</v>
      </c>
    </row>
    <row r="15" spans="1:30">
      <c r="A15" t="s">
        <v>9</v>
      </c>
      <c r="B15">
        <f>B17</f>
        <v>30</v>
      </c>
    </row>
    <row r="16" spans="1:30">
      <c r="A16" t="s">
        <v>10</v>
      </c>
      <c r="B16">
        <f>B17*(2.2*COS(B7)-1)</f>
        <v>22.407734745561349</v>
      </c>
    </row>
    <row r="17" spans="1:2">
      <c r="A17" t="s">
        <v>11</v>
      </c>
      <c r="B17">
        <v>30</v>
      </c>
    </row>
    <row r="18" spans="1:2">
      <c r="A18" t="s">
        <v>12</v>
      </c>
      <c r="B18">
        <f>B17*COS(B7)</f>
        <v>23.821697611618792</v>
      </c>
    </row>
    <row r="19" spans="1:2">
      <c r="A19" t="s">
        <v>13</v>
      </c>
      <c r="B19">
        <v>600</v>
      </c>
    </row>
    <row r="20" spans="1:2">
      <c r="A20" t="s">
        <v>14</v>
      </c>
      <c r="B20" t="e">
        <f>B19*B27*SQRT(B29)</f>
        <v>#NUM!</v>
      </c>
    </row>
    <row r="21" spans="1:2">
      <c r="A21" t="s">
        <v>15</v>
      </c>
      <c r="B21">
        <v>5000</v>
      </c>
    </row>
    <row r="22" spans="1:2">
      <c r="A22" t="s">
        <v>16</v>
      </c>
      <c r="B22" t="e">
        <f>B21/B27*SQRT(B29)</f>
        <v>#NUM!</v>
      </c>
    </row>
    <row r="23" spans="1:2">
      <c r="A23" t="s">
        <v>17</v>
      </c>
      <c r="B23">
        <f>PI()*B17</f>
        <v>94.247779607693786</v>
      </c>
    </row>
    <row r="24" spans="1:2">
      <c r="A24" t="s">
        <v>18</v>
      </c>
      <c r="B24">
        <f>B23/TAN(RADIANS(B7))</f>
        <v>25.703939893007394</v>
      </c>
    </row>
    <row r="25" spans="1:2">
      <c r="A25" t="s">
        <v>19</v>
      </c>
      <c r="B25">
        <f>B11/B17</f>
        <v>3</v>
      </c>
    </row>
    <row r="26" spans="1:2">
      <c r="A26" t="s">
        <v>20</v>
      </c>
      <c r="B26">
        <f>B23*B31</f>
        <v>1036.7255756846316</v>
      </c>
    </row>
    <row r="27" spans="1:2">
      <c r="A27" t="s">
        <v>21</v>
      </c>
      <c r="B27">
        <f>B5</f>
        <v>10</v>
      </c>
    </row>
    <row r="28" spans="1:2">
      <c r="A28" t="s">
        <v>22</v>
      </c>
      <c r="B28">
        <v>0.16</v>
      </c>
    </row>
    <row r="29" spans="1:2">
      <c r="A29" t="s">
        <v>23</v>
      </c>
      <c r="B29">
        <f>TAN(RADIANS(B7))/TAN(RADIANS(B7)+ATAN(B28/COS(B6)))</f>
        <v>-0.39534496445538231</v>
      </c>
    </row>
    <row r="30" spans="1:2">
      <c r="A30" t="s">
        <v>24</v>
      </c>
      <c r="B30">
        <f>B17*B21/60</f>
        <v>2500</v>
      </c>
    </row>
    <row r="31" spans="1:2">
      <c r="A31" t="s">
        <v>25</v>
      </c>
      <c r="B31">
        <v>11</v>
      </c>
    </row>
    <row r="32" spans="1:2">
      <c r="A32" t="s">
        <v>26</v>
      </c>
      <c r="B32">
        <v>60</v>
      </c>
    </row>
    <row r="33" spans="1:2">
      <c r="A33" t="s">
        <v>28</v>
      </c>
      <c r="B3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Asimm Hirani</dc:creator>
  <cp:lastModifiedBy>Asimm Hirani</cp:lastModifiedBy>
  <dcterms:created xsi:type="dcterms:W3CDTF">2016-10-17T17:37:42Z</dcterms:created>
  <dcterms:modified xsi:type="dcterms:W3CDTF">2016-10-20T20:06:12Z</dcterms:modified>
</cp:coreProperties>
</file>