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 activeTab="1"/>
  </bookViews>
  <sheets>
    <sheet name="SBEP MAR 20" sheetId="4" r:id="rId1"/>
    <sheet name="SBA" sheetId="2" r:id="rId2"/>
    <sheet name="handloans" sheetId="3" r:id="rId3"/>
  </sheets>
  <calcPr calcId="125725"/>
</workbook>
</file>

<file path=xl/calcChain.xml><?xml version="1.0" encoding="utf-8"?>
<calcChain xmlns="http://schemas.openxmlformats.org/spreadsheetml/2006/main">
  <c r="G14" i="3"/>
  <c r="E14"/>
  <c r="E13"/>
  <c r="G13" s="1"/>
  <c r="E12"/>
  <c r="P55" i="4" l="1"/>
  <c r="G12" i="3"/>
  <c r="E11"/>
  <c r="G11" s="1"/>
  <c r="P9" i="2" l="1"/>
  <c r="R9" s="1"/>
  <c r="P8"/>
  <c r="R8" s="1"/>
  <c r="P10" i="4"/>
  <c r="E10" i="3" l="1"/>
  <c r="G10" s="1"/>
  <c r="V57" i="4"/>
  <c r="W57"/>
  <c r="D12" i="2" l="1"/>
  <c r="V12"/>
  <c r="W12"/>
  <c r="X12"/>
  <c r="F22" i="3"/>
  <c r="E20"/>
  <c r="G20" s="1"/>
  <c r="E19"/>
  <c r="G19" s="1"/>
  <c r="E9"/>
  <c r="G9" s="1"/>
  <c r="E8"/>
  <c r="G8" s="1"/>
  <c r="E7"/>
  <c r="G7" s="1"/>
  <c r="E6"/>
  <c r="G6" s="1"/>
  <c r="E5"/>
  <c r="G5" s="1"/>
  <c r="E4"/>
  <c r="G4" s="1"/>
  <c r="G16" l="1"/>
  <c r="G22" s="1"/>
  <c r="E22"/>
  <c r="P11" i="2" l="1"/>
  <c r="P7"/>
  <c r="R7" s="1"/>
  <c r="P12" l="1"/>
  <c r="P57" i="4"/>
  <c r="P56"/>
  <c r="P54"/>
  <c r="P53"/>
  <c r="P52"/>
  <c r="P51"/>
  <c r="P50"/>
  <c r="P49"/>
  <c r="P48"/>
  <c r="P46"/>
  <c r="P45"/>
  <c r="P9"/>
  <c r="P8"/>
  <c r="P7"/>
  <c r="P6"/>
  <c r="P5"/>
  <c r="P4"/>
  <c r="V15"/>
  <c r="W15"/>
  <c r="D15"/>
  <c r="M9" i="2"/>
  <c r="S9" s="1"/>
  <c r="K9"/>
  <c r="R11"/>
  <c r="M11"/>
  <c r="S11" s="1"/>
  <c r="K11"/>
  <c r="R10"/>
  <c r="K10"/>
  <c r="F10"/>
  <c r="M10" s="1"/>
  <c r="K8"/>
  <c r="F8"/>
  <c r="M8" s="1"/>
  <c r="M7"/>
  <c r="S7" s="1"/>
  <c r="K7"/>
  <c r="K6"/>
  <c r="F6"/>
  <c r="M6" l="1"/>
  <c r="S6" s="1"/>
  <c r="T6" s="1"/>
  <c r="U6" s="1"/>
  <c r="F12"/>
  <c r="T9"/>
  <c r="U9" s="1"/>
  <c r="T11"/>
  <c r="U11" s="1"/>
  <c r="T7"/>
  <c r="U7" s="1"/>
  <c r="S10"/>
  <c r="T10" s="1"/>
  <c r="U10" s="1"/>
  <c r="S8"/>
  <c r="T8" s="1"/>
  <c r="U8" s="1"/>
  <c r="R14" i="4"/>
  <c r="M14"/>
  <c r="S14" s="1"/>
  <c r="K14"/>
  <c r="R13"/>
  <c r="M13"/>
  <c r="S13" s="1"/>
  <c r="K13"/>
  <c r="D57"/>
  <c r="R49"/>
  <c r="M49"/>
  <c r="S49" s="1"/>
  <c r="K49"/>
  <c r="R55"/>
  <c r="K55"/>
  <c r="F55"/>
  <c r="M55" s="1"/>
  <c r="R54"/>
  <c r="K54"/>
  <c r="F54"/>
  <c r="M54" s="1"/>
  <c r="R53"/>
  <c r="K53"/>
  <c r="F53"/>
  <c r="M53" s="1"/>
  <c r="R52"/>
  <c r="K52"/>
  <c r="F52"/>
  <c r="M52" s="1"/>
  <c r="R51"/>
  <c r="K51"/>
  <c r="F51"/>
  <c r="M51" s="1"/>
  <c r="R50"/>
  <c r="K50"/>
  <c r="F50"/>
  <c r="M50" s="1"/>
  <c r="K48"/>
  <c r="F48"/>
  <c r="M48" s="1"/>
  <c r="R47"/>
  <c r="K47"/>
  <c r="F47"/>
  <c r="M47" s="1"/>
  <c r="R10"/>
  <c r="K10"/>
  <c r="F10"/>
  <c r="M10" s="1"/>
  <c r="R46"/>
  <c r="K46"/>
  <c r="F46"/>
  <c r="M46" s="1"/>
  <c r="R45"/>
  <c r="K45"/>
  <c r="F45"/>
  <c r="M45" s="1"/>
  <c r="R9"/>
  <c r="K9"/>
  <c r="F9"/>
  <c r="M9" s="1"/>
  <c r="R8"/>
  <c r="K8"/>
  <c r="F8"/>
  <c r="M8" s="1"/>
  <c r="R7"/>
  <c r="K7"/>
  <c r="F7"/>
  <c r="M7" s="1"/>
  <c r="R6"/>
  <c r="K6"/>
  <c r="F6"/>
  <c r="M6" s="1"/>
  <c r="R5"/>
  <c r="K5"/>
  <c r="F5"/>
  <c r="M5" s="1"/>
  <c r="R4"/>
  <c r="K4"/>
  <c r="F4"/>
  <c r="U12" i="2" l="1"/>
  <c r="F15" i="4"/>
  <c r="F57" s="1"/>
  <c r="T49"/>
  <c r="U49" s="1"/>
  <c r="T13"/>
  <c r="U13" s="1"/>
  <c r="T14"/>
  <c r="U14" s="1"/>
  <c r="S8"/>
  <c r="T8" s="1"/>
  <c r="U8" s="1"/>
  <c r="S46"/>
  <c r="T46" s="1"/>
  <c r="U46" s="1"/>
  <c r="S50"/>
  <c r="T50" s="1"/>
  <c r="U50" s="1"/>
  <c r="S51"/>
  <c r="T51" s="1"/>
  <c r="U51" s="1"/>
  <c r="S52"/>
  <c r="T52" s="1"/>
  <c r="U52" s="1"/>
  <c r="S53"/>
  <c r="T53" s="1"/>
  <c r="U53" s="1"/>
  <c r="S54"/>
  <c r="T54" s="1"/>
  <c r="U54" s="1"/>
  <c r="S55"/>
  <c r="T55" s="1"/>
  <c r="U55" s="1"/>
  <c r="S5"/>
  <c r="T5" s="1"/>
  <c r="U5" s="1"/>
  <c r="S9"/>
  <c r="T9" s="1"/>
  <c r="U9" s="1"/>
  <c r="S6"/>
  <c r="T6" s="1"/>
  <c r="U6" s="1"/>
  <c r="S10"/>
  <c r="T10" s="1"/>
  <c r="U10" s="1"/>
  <c r="S47"/>
  <c r="T47" s="1"/>
  <c r="U47" s="1"/>
  <c r="R57"/>
  <c r="S7"/>
  <c r="T7" s="1"/>
  <c r="U7" s="1"/>
  <c r="S45"/>
  <c r="T45" s="1"/>
  <c r="U45" s="1"/>
  <c r="S48"/>
  <c r="T48" s="1"/>
  <c r="U48" s="1"/>
  <c r="M4"/>
  <c r="S4" l="1"/>
  <c r="T4" s="1"/>
  <c r="U4" s="1"/>
  <c r="M57"/>
</calcChain>
</file>

<file path=xl/comments1.xml><?xml version="1.0" encoding="utf-8"?>
<comments xmlns="http://schemas.openxmlformats.org/spreadsheetml/2006/main">
  <authors>
    <author>Author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intrest 1000
</t>
        </r>
      </text>
    </comment>
  </commentList>
</comments>
</file>

<file path=xl/sharedStrings.xml><?xml version="1.0" encoding="utf-8"?>
<sst xmlns="http://schemas.openxmlformats.org/spreadsheetml/2006/main" count="165" uniqueCount="99">
  <si>
    <t>S.NO</t>
  </si>
  <si>
    <t>NAME</t>
  </si>
  <si>
    <t>DISIGNATION</t>
  </si>
  <si>
    <t>Salary</t>
  </si>
  <si>
    <t>Incr</t>
  </si>
  <si>
    <t>HAND LOANS</t>
  </si>
  <si>
    <t>No. Days</t>
  </si>
  <si>
    <t>AbsDays</t>
  </si>
  <si>
    <t>penalities</t>
  </si>
  <si>
    <t>Ex Days</t>
  </si>
  <si>
    <t>Bal</t>
  </si>
  <si>
    <t>INC</t>
  </si>
  <si>
    <t>TOTAL</t>
  </si>
  <si>
    <t>Old H/L</t>
  </si>
  <si>
    <t>Advance salary</t>
  </si>
  <si>
    <t>Total</t>
  </si>
  <si>
    <t>Less this Month</t>
  </si>
  <si>
    <t>Balance Due</t>
  </si>
  <si>
    <t>per day</t>
  </si>
  <si>
    <t>Abs. Amt</t>
  </si>
  <si>
    <t>Final Payment</t>
  </si>
  <si>
    <t>ONLINE</t>
  </si>
  <si>
    <t>BANK</t>
  </si>
  <si>
    <t>SAMBA SIVAIAH</t>
  </si>
  <si>
    <t>SALES</t>
  </si>
  <si>
    <t>Online</t>
  </si>
  <si>
    <t>MUNI KRISHNA</t>
  </si>
  <si>
    <t>MADHU SUDHAN</t>
  </si>
  <si>
    <t>DIVAKAR</t>
  </si>
  <si>
    <t>PRASAD</t>
  </si>
  <si>
    <t>DISPACH INC.</t>
  </si>
  <si>
    <t>DAYS</t>
  </si>
  <si>
    <t>PERCENTAGE</t>
  </si>
  <si>
    <t>DSVK PRASAD</t>
  </si>
  <si>
    <t>MARKETING</t>
  </si>
  <si>
    <t>4-6</t>
  </si>
  <si>
    <t>D .GOVIND</t>
  </si>
  <si>
    <t>HELPER</t>
  </si>
  <si>
    <t>7-9</t>
  </si>
  <si>
    <t>ANJI</t>
  </si>
  <si>
    <t xml:space="preserve">B.SIVA </t>
  </si>
  <si>
    <t>ALL IN ONE</t>
  </si>
  <si>
    <t>RAGHU</t>
  </si>
  <si>
    <t>S.LEELAVATHE</t>
  </si>
  <si>
    <t>ACCOUNTS</t>
  </si>
  <si>
    <t>DIVYA LAKSHMI</t>
  </si>
  <si>
    <t>SBAONL</t>
  </si>
  <si>
    <t>MUNI KUMARI</t>
  </si>
  <si>
    <t>BILLING</t>
  </si>
  <si>
    <t>GOWTHAMI</t>
  </si>
  <si>
    <t>SALES.Elica</t>
  </si>
  <si>
    <t>DRIVER</t>
  </si>
  <si>
    <t>RAMANA</t>
  </si>
  <si>
    <t>MURALI</t>
  </si>
  <si>
    <t>SULTHAN</t>
  </si>
  <si>
    <t>SERVANT MAIDS</t>
  </si>
  <si>
    <t>SUJATHA</t>
  </si>
  <si>
    <t>VARA LAKSHMI</t>
  </si>
  <si>
    <t>JAYARAMAIAH</t>
  </si>
  <si>
    <t>WATCHMAN</t>
  </si>
  <si>
    <t>LAKSHMI</t>
  </si>
  <si>
    <t>SURESH KUMAR</t>
  </si>
  <si>
    <t>JOSHNA</t>
  </si>
  <si>
    <t>SLEEK INC.</t>
  </si>
  <si>
    <t>RAGHAVAIAH</t>
  </si>
  <si>
    <t xml:space="preserve"> NAGARAJU GARU </t>
  </si>
  <si>
    <t>AUDITOR</t>
  </si>
  <si>
    <t xml:space="preserve"> VARADHAN GARU</t>
  </si>
  <si>
    <t>G.HELPER</t>
  </si>
  <si>
    <t>G.SERVANT</t>
  </si>
  <si>
    <t>WAGES</t>
  </si>
  <si>
    <t>AUDIT FEE</t>
  </si>
  <si>
    <t>TOTAL Rs</t>
  </si>
  <si>
    <t>Advance Wages</t>
  </si>
  <si>
    <t>TOTAL Rs.</t>
  </si>
  <si>
    <t>NAMES</t>
  </si>
  <si>
    <t>OLD H. LOAN</t>
  </si>
  <si>
    <t>NEW 
H. LOAN</t>
  </si>
  <si>
    <t>TOTAL RS.</t>
  </si>
  <si>
    <t>LESS THIS MONTH</t>
  </si>
  <si>
    <t>Sambasivaiah</t>
  </si>
  <si>
    <t>Madhu</t>
  </si>
  <si>
    <t>Leelavathi</t>
  </si>
  <si>
    <t>Siva</t>
  </si>
  <si>
    <t>Muni kumari</t>
  </si>
  <si>
    <t>Joshna</t>
  </si>
  <si>
    <t>Kodandaram</t>
  </si>
  <si>
    <t>Venkatesh</t>
  </si>
  <si>
    <t xml:space="preserve">BALANCE </t>
  </si>
  <si>
    <t>CASH</t>
  </si>
  <si>
    <t>Gowthami</t>
  </si>
  <si>
    <t>Suresh kumar</t>
  </si>
  <si>
    <t xml:space="preserve">HAND LOAN'S FEB  -  2020 </t>
  </si>
  <si>
    <t>Raghu</t>
  </si>
  <si>
    <t>Dsvk prasad</t>
  </si>
  <si>
    <t>Divya Lakshmi</t>
  </si>
  <si>
    <t xml:space="preserve">                          SRI BALAJI ENTERPRISES -SALARY STATEMENT FOR THE MONTH OF MARCH 20 PAID TO APR - 2020</t>
  </si>
  <si>
    <r>
      <t xml:space="preserve">                          </t>
    </r>
    <r>
      <rPr>
        <b/>
        <u/>
        <sz val="12"/>
        <rFont val="Calibri"/>
        <family val="2"/>
      </rPr>
      <t>SRI BALAJI ENTERPRISES - WAGES STATEMENT FOR THE MONTH OF MAR 20 PAID TO APR - 2020</t>
    </r>
  </si>
  <si>
    <t xml:space="preserve">                              SRI BALAJI AGENCIES -SALARY STATEMENT FOR THE MONTH OF MAR 20 PAID TO APR - 2020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</si>
</sst>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8"/>
      <name val="Calibri"/>
      <family val="2"/>
    </font>
    <font>
      <b/>
      <sz val="9"/>
      <color theme="1"/>
      <name val="Calibri"/>
      <family val="2"/>
    </font>
    <font>
      <b/>
      <sz val="9"/>
      <name val="Calibri"/>
      <family val="2"/>
    </font>
    <font>
      <b/>
      <sz val="9"/>
      <color rgb="FFFF0000"/>
      <name val="Calibri"/>
      <family val="2"/>
    </font>
    <font>
      <b/>
      <sz val="9"/>
      <color rgb="FFE402C4"/>
      <name val="Calibri"/>
      <family val="2"/>
    </font>
    <font>
      <b/>
      <sz val="8"/>
      <color theme="1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</font>
    <font>
      <b/>
      <u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0" borderId="0" xfId="0" applyFont="1"/>
    <xf numFmtId="0" fontId="3" fillId="0" borderId="3" xfId="0" applyFont="1" applyFill="1" applyBorder="1" applyAlignment="1">
      <alignment horizontal="center" wrapText="1"/>
    </xf>
    <xf numFmtId="1" fontId="3" fillId="0" borderId="4" xfId="0" applyNumberFormat="1" applyFont="1" applyFill="1" applyBorder="1" applyAlignment="1">
      <alignment horizontal="center" wrapText="1"/>
    </xf>
    <xf numFmtId="2" fontId="3" fillId="0" borderId="4" xfId="0" applyNumberFormat="1" applyFont="1" applyFill="1" applyBorder="1" applyAlignment="1">
      <alignment horizontal="center" wrapText="1"/>
    </xf>
    <xf numFmtId="2" fontId="3" fillId="0" borderId="4" xfId="0" applyNumberFormat="1" applyFont="1" applyFill="1" applyBorder="1" applyAlignment="1">
      <alignment wrapText="1"/>
    </xf>
    <xf numFmtId="1" fontId="3" fillId="0" borderId="4" xfId="0" applyNumberFormat="1" applyFont="1" applyFill="1" applyBorder="1" applyAlignment="1">
      <alignment horizontal="left" wrapText="1"/>
    </xf>
    <xf numFmtId="1" fontId="3" fillId="0" borderId="4" xfId="0" applyNumberFormat="1" applyFont="1" applyFill="1" applyBorder="1" applyAlignment="1">
      <alignment horizontal="right" wrapText="1"/>
    </xf>
    <xf numFmtId="0" fontId="2" fillId="0" borderId="4" xfId="0" applyFont="1" applyFill="1" applyBorder="1" applyAlignment="1"/>
    <xf numFmtId="0" fontId="2" fillId="0" borderId="3" xfId="0" applyFont="1" applyBorder="1" applyAlignment="1"/>
    <xf numFmtId="1" fontId="3" fillId="0" borderId="3" xfId="0" applyNumberFormat="1" applyFont="1" applyFill="1" applyBorder="1" applyAlignment="1">
      <alignment horizontal="center" wrapText="1"/>
    </xf>
    <xf numFmtId="1" fontId="3" fillId="0" borderId="3" xfId="0" applyNumberFormat="1" applyFont="1" applyFill="1" applyBorder="1" applyAlignment="1">
      <alignment horizontal="left" wrapText="1"/>
    </xf>
    <xf numFmtId="1" fontId="4" fillId="0" borderId="3" xfId="0" applyNumberFormat="1" applyFont="1" applyFill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3" fillId="2" borderId="3" xfId="0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1" fontId="3" fillId="0" borderId="3" xfId="0" applyNumberFormat="1" applyFont="1" applyFill="1" applyBorder="1" applyAlignment="1">
      <alignment horizontal="right" wrapText="1"/>
    </xf>
    <xf numFmtId="1" fontId="5" fillId="0" borderId="3" xfId="0" applyNumberFormat="1" applyFont="1" applyFill="1" applyBorder="1" applyAlignment="1">
      <alignment horizontal="center"/>
    </xf>
    <xf numFmtId="0" fontId="2" fillId="0" borderId="3" xfId="0" applyFont="1" applyBorder="1" applyAlignment="1">
      <alignment wrapText="1"/>
    </xf>
    <xf numFmtId="0" fontId="3" fillId="0" borderId="3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left" wrapText="1"/>
    </xf>
    <xf numFmtId="1" fontId="4" fillId="0" borderId="3" xfId="0" applyNumberFormat="1" applyFont="1" applyFill="1" applyBorder="1" applyAlignment="1">
      <alignment horizontal="left"/>
    </xf>
    <xf numFmtId="0" fontId="2" fillId="0" borderId="0" xfId="0" applyFont="1" applyAlignment="1"/>
    <xf numFmtId="49" fontId="2" fillId="0" borderId="0" xfId="0" applyNumberFormat="1" applyFont="1" applyAlignment="1"/>
    <xf numFmtId="1" fontId="2" fillId="0" borderId="3" xfId="0" applyNumberFormat="1" applyFont="1" applyFill="1" applyBorder="1" applyAlignment="1">
      <alignment horizontal="left" wrapText="1"/>
    </xf>
    <xf numFmtId="16" fontId="2" fillId="0" borderId="0" xfId="0" applyNumberFormat="1" applyFont="1" applyAlignment="1"/>
    <xf numFmtId="0" fontId="6" fillId="0" borderId="3" xfId="0" applyFont="1" applyBorder="1" applyAlignment="1">
      <alignment wrapText="1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1" fontId="3" fillId="2" borderId="3" xfId="0" applyNumberFormat="1" applyFont="1" applyFill="1" applyBorder="1" applyAlignment="1">
      <alignment horizontal="left" wrapText="1"/>
    </xf>
    <xf numFmtId="1" fontId="3" fillId="2" borderId="3" xfId="0" applyNumberFormat="1" applyFont="1" applyFill="1" applyBorder="1" applyAlignment="1">
      <alignment horizontal="right" wrapText="1"/>
    </xf>
    <xf numFmtId="1" fontId="3" fillId="2" borderId="3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left" wrapText="1"/>
    </xf>
    <xf numFmtId="1" fontId="5" fillId="2" borderId="3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3" xfId="0" applyFont="1" applyFill="1" applyBorder="1" applyAlignment="1"/>
    <xf numFmtId="0" fontId="3" fillId="0" borderId="3" xfId="0" applyFont="1" applyFill="1" applyBorder="1" applyAlignment="1">
      <alignment horizontal="left" wrapText="1"/>
    </xf>
    <xf numFmtId="1" fontId="3" fillId="0" borderId="2" xfId="0" applyNumberFormat="1" applyFont="1" applyFill="1" applyBorder="1" applyAlignment="1">
      <alignment horizontal="center" wrapText="1"/>
    </xf>
    <xf numFmtId="1" fontId="2" fillId="0" borderId="3" xfId="0" applyNumberFormat="1" applyFont="1" applyFill="1" applyBorder="1" applyAlignment="1"/>
    <xf numFmtId="1" fontId="5" fillId="0" borderId="3" xfId="0" applyNumberFormat="1" applyFont="1" applyFill="1" applyBorder="1" applyAlignment="1">
      <alignment horizontal="right"/>
    </xf>
    <xf numFmtId="0" fontId="4" fillId="2" borderId="3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/>
    <xf numFmtId="0" fontId="3" fillId="0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" fontId="3" fillId="0" borderId="2" xfId="0" applyNumberFormat="1" applyFont="1" applyFill="1" applyBorder="1" applyAlignment="1">
      <alignment horizontal="left" wrapText="1"/>
    </xf>
    <xf numFmtId="1" fontId="2" fillId="0" borderId="4" xfId="0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1" fontId="5" fillId="0" borderId="3" xfId="0" applyNumberFormat="1" applyFont="1" applyFill="1" applyBorder="1" applyAlignment="1">
      <alignment horizontal="left"/>
    </xf>
    <xf numFmtId="1" fontId="5" fillId="2" borderId="3" xfId="0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wrapText="1"/>
    </xf>
    <xf numFmtId="0" fontId="7" fillId="0" borderId="5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left" wrapText="1"/>
    </xf>
    <xf numFmtId="1" fontId="3" fillId="0" borderId="0" xfId="0" applyNumberFormat="1" applyFont="1" applyFill="1" applyBorder="1" applyAlignment="1">
      <alignment horizontal="left" wrapText="1"/>
    </xf>
    <xf numFmtId="1" fontId="3" fillId="0" borderId="0" xfId="0" applyNumberFormat="1" applyFont="1" applyFill="1" applyBorder="1" applyAlignment="1">
      <alignment horizontal="right" wrapText="1"/>
    </xf>
    <xf numFmtId="1" fontId="3" fillId="0" borderId="0" xfId="0" applyNumberFormat="1" applyFont="1" applyFill="1" applyBorder="1" applyAlignment="1">
      <alignment horizontal="center" wrapText="1"/>
    </xf>
    <xf numFmtId="1" fontId="4" fillId="0" borderId="0" xfId="0" applyNumberFormat="1" applyFont="1" applyFill="1" applyBorder="1" applyAlignment="1">
      <alignment horizontal="left" wrapText="1"/>
    </xf>
    <xf numFmtId="1" fontId="5" fillId="0" borderId="0" xfId="0" applyNumberFormat="1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/>
    <xf numFmtId="0" fontId="7" fillId="0" borderId="1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8" fillId="0" borderId="0" xfId="0" applyFont="1"/>
    <xf numFmtId="0" fontId="3" fillId="0" borderId="0" xfId="0" applyFont="1" applyFill="1" applyBorder="1" applyAlignment="1">
      <alignment wrapText="1"/>
    </xf>
    <xf numFmtId="1" fontId="7" fillId="0" borderId="6" xfId="0" applyNumberFormat="1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7" fillId="0" borderId="3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wrapText="1"/>
    </xf>
    <xf numFmtId="0" fontId="7" fillId="2" borderId="3" xfId="0" applyFont="1" applyFill="1" applyBorder="1" applyAlignment="1">
      <alignment horizontal="left" wrapText="1"/>
    </xf>
    <xf numFmtId="0" fontId="8" fillId="0" borderId="3" xfId="0" applyFont="1" applyBorder="1" applyAlignment="1">
      <alignment wrapText="1"/>
    </xf>
    <xf numFmtId="1" fontId="7" fillId="0" borderId="0" xfId="0" applyNumberFormat="1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wrapText="1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0" fillId="0" borderId="3" xfId="0" applyFont="1" applyBorder="1"/>
    <xf numFmtId="0" fontId="10" fillId="0" borderId="0" xfId="0" applyFont="1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left"/>
    </xf>
    <xf numFmtId="0" fontId="7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" fontId="10" fillId="0" borderId="3" xfId="0" applyNumberFormat="1" applyFont="1" applyBorder="1"/>
    <xf numFmtId="1" fontId="10" fillId="0" borderId="3" xfId="0" applyNumberFormat="1" applyFont="1" applyBorder="1" applyAlignment="1">
      <alignment horizontal="center"/>
    </xf>
    <xf numFmtId="1" fontId="10" fillId="0" borderId="3" xfId="0" applyNumberFormat="1" applyFont="1" applyBorder="1" applyAlignment="1">
      <alignment horizontal="left"/>
    </xf>
    <xf numFmtId="0" fontId="13" fillId="2" borderId="3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1" fillId="0" borderId="0" xfId="0" applyFont="1" applyAlignment="1"/>
    <xf numFmtId="2" fontId="3" fillId="0" borderId="3" xfId="0" applyNumberFormat="1" applyFont="1" applyFill="1" applyBorder="1" applyAlignment="1">
      <alignment horizontal="center" wrapText="1"/>
    </xf>
    <xf numFmtId="2" fontId="3" fillId="0" borderId="3" xfId="0" applyNumberFormat="1" applyFont="1" applyFill="1" applyBorder="1" applyAlignment="1">
      <alignment wrapText="1"/>
    </xf>
    <xf numFmtId="1" fontId="2" fillId="0" borderId="3" xfId="0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/>
    <xf numFmtId="0" fontId="2" fillId="0" borderId="3" xfId="0" applyFont="1" applyBorder="1"/>
    <xf numFmtId="0" fontId="7" fillId="0" borderId="6" xfId="0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T60"/>
  <sheetViews>
    <sheetView topLeftCell="A40" workbookViewId="0">
      <selection activeCell="W15" activeCellId="1" sqref="W57 W15"/>
    </sheetView>
  </sheetViews>
  <sheetFormatPr defaultColWidth="9.109375" defaultRowHeight="12"/>
  <cols>
    <col min="1" max="1" width="3.88671875" style="1" customWidth="1"/>
    <col min="2" max="2" width="14.109375" style="1" customWidth="1"/>
    <col min="3" max="3" width="11" style="1" customWidth="1"/>
    <col min="4" max="4" width="5.88671875" style="1" customWidth="1"/>
    <col min="5" max="5" width="2" style="1" customWidth="1"/>
    <col min="6" max="6" width="6.33203125" style="42" customWidth="1"/>
    <col min="7" max="7" width="3.109375" style="1" customWidth="1"/>
    <col min="8" max="8" width="4.109375" style="1" customWidth="1"/>
    <col min="9" max="9" width="2.44140625" style="1" customWidth="1"/>
    <col min="10" max="10" width="2.33203125" style="1" customWidth="1"/>
    <col min="11" max="11" width="4.5546875" style="1" customWidth="1"/>
    <col min="12" max="12" width="3.5546875" style="1" customWidth="1"/>
    <col min="13" max="13" width="6.109375" style="42" customWidth="1"/>
    <col min="14" max="14" width="5.44140625" style="43" customWidth="1"/>
    <col min="15" max="15" width="6.88671875" style="1" customWidth="1"/>
    <col min="16" max="16" width="5.6640625" style="43" customWidth="1"/>
    <col min="17" max="18" width="5.33203125" style="43" customWidth="1"/>
    <col min="19" max="19" width="4.5546875" style="1" customWidth="1"/>
    <col min="20" max="20" width="6.44140625" style="1" customWidth="1"/>
    <col min="21" max="21" width="5" style="43" customWidth="1"/>
    <col min="22" max="22" width="5.88671875" style="43" customWidth="1"/>
    <col min="23" max="23" width="6.6640625" style="1" customWidth="1"/>
    <col min="24" max="24" width="6" style="1" customWidth="1"/>
    <col min="25" max="16384" width="9.109375" style="1"/>
  </cols>
  <sheetData>
    <row r="1" spans="1:28" s="73" customFormat="1" ht="13.5" customHeight="1">
      <c r="A1" s="69" t="s">
        <v>96</v>
      </c>
      <c r="B1" s="70"/>
      <c r="C1" s="70"/>
      <c r="D1" s="70"/>
      <c r="E1" s="70"/>
      <c r="F1" s="71"/>
      <c r="G1" s="70"/>
      <c r="H1" s="70"/>
      <c r="I1" s="70"/>
      <c r="J1" s="70"/>
      <c r="K1" s="70"/>
      <c r="L1" s="70"/>
      <c r="M1" s="70"/>
      <c r="N1" s="70"/>
      <c r="O1" s="70"/>
      <c r="P1" s="72"/>
      <c r="Q1" s="70"/>
      <c r="R1" s="72"/>
      <c r="S1" s="70"/>
      <c r="T1" s="70"/>
      <c r="U1" s="72"/>
      <c r="V1" s="72"/>
      <c r="W1" s="70"/>
    </row>
    <row r="2" spans="1:28" ht="24" customHeight="1">
      <c r="A2" s="2" t="s">
        <v>0</v>
      </c>
      <c r="B2" s="2" t="s">
        <v>1</v>
      </c>
      <c r="C2" s="45" t="s">
        <v>2</v>
      </c>
      <c r="D2" s="3" t="s">
        <v>3</v>
      </c>
      <c r="E2" s="3" t="s">
        <v>4</v>
      </c>
      <c r="F2" s="3" t="s">
        <v>3</v>
      </c>
      <c r="G2" s="4"/>
      <c r="H2" s="4"/>
      <c r="I2" s="4"/>
      <c r="J2" s="4"/>
      <c r="K2" s="5"/>
      <c r="L2" s="5"/>
      <c r="M2" s="3"/>
      <c r="N2" s="6" t="s">
        <v>5</v>
      </c>
      <c r="O2" s="3"/>
      <c r="P2" s="6"/>
      <c r="Q2" s="6"/>
      <c r="R2" s="6"/>
      <c r="S2" s="7"/>
      <c r="T2" s="7"/>
      <c r="U2" s="52"/>
      <c r="V2" s="53"/>
      <c r="W2" s="8"/>
      <c r="X2" s="9"/>
    </row>
    <row r="3" spans="1:28" ht="32.25" customHeight="1">
      <c r="A3" s="2"/>
      <c r="B3" s="2"/>
      <c r="C3" s="2"/>
      <c r="D3" s="10"/>
      <c r="E3" s="10"/>
      <c r="F3" s="10"/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10" t="s">
        <v>12</v>
      </c>
      <c r="N3" s="11" t="s">
        <v>13</v>
      </c>
      <c r="O3" s="10" t="s">
        <v>14</v>
      </c>
      <c r="P3" s="11" t="s">
        <v>15</v>
      </c>
      <c r="Q3" s="12" t="s">
        <v>16</v>
      </c>
      <c r="R3" s="11" t="s">
        <v>17</v>
      </c>
      <c r="S3" s="11" t="s">
        <v>18</v>
      </c>
      <c r="T3" s="11" t="s">
        <v>19</v>
      </c>
      <c r="U3" s="11" t="s">
        <v>15</v>
      </c>
      <c r="V3" s="11" t="s">
        <v>20</v>
      </c>
      <c r="W3" s="10" t="s">
        <v>21</v>
      </c>
      <c r="X3" s="13" t="s">
        <v>22</v>
      </c>
    </row>
    <row r="4" spans="1:28" ht="15" customHeight="1">
      <c r="A4" s="2">
        <v>1</v>
      </c>
      <c r="B4" s="14" t="s">
        <v>23</v>
      </c>
      <c r="C4" s="37" t="s">
        <v>24</v>
      </c>
      <c r="D4" s="11">
        <v>16500</v>
      </c>
      <c r="E4" s="16"/>
      <c r="F4" s="10">
        <f t="shared" ref="F4:F48" si="0">D4+E4</f>
        <v>16500</v>
      </c>
      <c r="G4" s="2">
        <v>31</v>
      </c>
      <c r="H4" s="2">
        <v>0</v>
      </c>
      <c r="I4" s="2"/>
      <c r="J4" s="2"/>
      <c r="K4" s="2">
        <f t="shared" ref="K4:K55" si="1">H4+I4-J4</f>
        <v>0</v>
      </c>
      <c r="L4" s="2">
        <v>10</v>
      </c>
      <c r="M4" s="10">
        <f t="shared" ref="M4:M55" si="2">F4+(F4*L4%)</f>
        <v>18150</v>
      </c>
      <c r="N4" s="11">
        <v>7500</v>
      </c>
      <c r="O4" s="11">
        <v>2250</v>
      </c>
      <c r="P4" s="51">
        <f>N4+O4</f>
        <v>9750</v>
      </c>
      <c r="Q4" s="12">
        <v>3000</v>
      </c>
      <c r="R4" s="11">
        <f t="shared" ref="R4:R47" si="3">P4-Q4</f>
        <v>6750</v>
      </c>
      <c r="S4" s="11">
        <f t="shared" ref="S4:S55" si="4">M4/G4</f>
        <v>585.48387096774195</v>
      </c>
      <c r="T4" s="11">
        <f t="shared" ref="T4:T10" si="5">S4*K4</f>
        <v>0</v>
      </c>
      <c r="U4" s="11">
        <f t="shared" ref="U4:U10" si="6">M4-Q4-T4</f>
        <v>15150</v>
      </c>
      <c r="V4" s="54">
        <v>15150</v>
      </c>
      <c r="W4" s="17">
        <v>15150</v>
      </c>
      <c r="X4" s="18" t="s">
        <v>25</v>
      </c>
    </row>
    <row r="5" spans="1:28" ht="15" customHeight="1">
      <c r="A5" s="2">
        <v>2</v>
      </c>
      <c r="B5" s="14" t="s">
        <v>26</v>
      </c>
      <c r="C5" s="37" t="s">
        <v>24</v>
      </c>
      <c r="D5" s="11">
        <v>14000</v>
      </c>
      <c r="E5" s="16"/>
      <c r="F5" s="10">
        <f t="shared" si="0"/>
        <v>14000</v>
      </c>
      <c r="G5" s="2">
        <v>31</v>
      </c>
      <c r="H5" s="2">
        <v>3</v>
      </c>
      <c r="I5" s="2"/>
      <c r="J5" s="2"/>
      <c r="K5" s="2">
        <f t="shared" si="1"/>
        <v>3</v>
      </c>
      <c r="L5" s="2">
        <v>0</v>
      </c>
      <c r="M5" s="10">
        <f t="shared" si="2"/>
        <v>14000</v>
      </c>
      <c r="N5" s="11">
        <v>0</v>
      </c>
      <c r="O5" s="11">
        <v>0</v>
      </c>
      <c r="P5" s="51">
        <f t="shared" ref="P5:P10" si="7">N5+O5</f>
        <v>0</v>
      </c>
      <c r="Q5" s="12">
        <v>0</v>
      </c>
      <c r="R5" s="11">
        <f t="shared" si="3"/>
        <v>0</v>
      </c>
      <c r="S5" s="11">
        <f t="shared" si="4"/>
        <v>451.61290322580646</v>
      </c>
      <c r="T5" s="11">
        <f t="shared" si="5"/>
        <v>1354.8387096774195</v>
      </c>
      <c r="U5" s="11">
        <f t="shared" si="6"/>
        <v>12645.16129032258</v>
      </c>
      <c r="V5" s="54">
        <v>12645</v>
      </c>
      <c r="W5" s="17">
        <v>12645</v>
      </c>
      <c r="X5" s="18" t="s">
        <v>25</v>
      </c>
    </row>
    <row r="6" spans="1:28" ht="15" customHeight="1">
      <c r="A6" s="2">
        <v>3</v>
      </c>
      <c r="B6" s="14" t="s">
        <v>27</v>
      </c>
      <c r="C6" s="37" t="s">
        <v>24</v>
      </c>
      <c r="D6" s="11">
        <v>14000</v>
      </c>
      <c r="E6" s="16"/>
      <c r="F6" s="10">
        <f t="shared" si="0"/>
        <v>14000</v>
      </c>
      <c r="G6" s="2">
        <v>31</v>
      </c>
      <c r="H6" s="2">
        <v>1</v>
      </c>
      <c r="I6" s="2"/>
      <c r="J6" s="2"/>
      <c r="K6" s="2">
        <f t="shared" si="1"/>
        <v>1</v>
      </c>
      <c r="L6" s="2">
        <v>10</v>
      </c>
      <c r="M6" s="10">
        <f t="shared" si="2"/>
        <v>15400</v>
      </c>
      <c r="N6" s="11">
        <v>16000</v>
      </c>
      <c r="O6" s="11">
        <v>6000</v>
      </c>
      <c r="P6" s="51">
        <f t="shared" si="7"/>
        <v>22000</v>
      </c>
      <c r="Q6" s="12">
        <v>6000</v>
      </c>
      <c r="R6" s="11">
        <f t="shared" si="3"/>
        <v>16000</v>
      </c>
      <c r="S6" s="11">
        <f t="shared" si="4"/>
        <v>496.77419354838707</v>
      </c>
      <c r="T6" s="11">
        <f t="shared" si="5"/>
        <v>496.77419354838707</v>
      </c>
      <c r="U6" s="11">
        <f t="shared" si="6"/>
        <v>8903.2258064516136</v>
      </c>
      <c r="V6" s="54">
        <v>8903</v>
      </c>
      <c r="W6" s="17">
        <v>8903</v>
      </c>
      <c r="X6" s="18" t="s">
        <v>25</v>
      </c>
    </row>
    <row r="7" spans="1:28" ht="15" customHeight="1">
      <c r="A7" s="2">
        <v>4</v>
      </c>
      <c r="B7" s="14" t="s">
        <v>28</v>
      </c>
      <c r="C7" s="37" t="s">
        <v>24</v>
      </c>
      <c r="D7" s="11">
        <v>16500</v>
      </c>
      <c r="E7" s="16"/>
      <c r="F7" s="10">
        <f t="shared" si="0"/>
        <v>16500</v>
      </c>
      <c r="G7" s="2">
        <v>31</v>
      </c>
      <c r="H7" s="2">
        <v>0</v>
      </c>
      <c r="I7" s="19"/>
      <c r="J7" s="19"/>
      <c r="K7" s="2">
        <f t="shared" si="1"/>
        <v>0</v>
      </c>
      <c r="L7" s="2">
        <v>10</v>
      </c>
      <c r="M7" s="10">
        <f t="shared" si="2"/>
        <v>18150</v>
      </c>
      <c r="N7" s="11">
        <v>0</v>
      </c>
      <c r="O7" s="11">
        <v>0</v>
      </c>
      <c r="P7" s="51">
        <f t="shared" si="7"/>
        <v>0</v>
      </c>
      <c r="Q7" s="12">
        <v>0</v>
      </c>
      <c r="R7" s="11">
        <f t="shared" si="3"/>
        <v>0</v>
      </c>
      <c r="S7" s="11">
        <f t="shared" si="4"/>
        <v>585.48387096774195</v>
      </c>
      <c r="T7" s="11">
        <f t="shared" si="5"/>
        <v>0</v>
      </c>
      <c r="U7" s="11">
        <f t="shared" si="6"/>
        <v>18150</v>
      </c>
      <c r="V7" s="54">
        <v>18150</v>
      </c>
      <c r="W7" s="17">
        <v>18150</v>
      </c>
      <c r="X7" s="18" t="s">
        <v>25</v>
      </c>
    </row>
    <row r="8" spans="1:28" ht="15" customHeight="1">
      <c r="A8" s="2">
        <v>5</v>
      </c>
      <c r="B8" s="14" t="s">
        <v>29</v>
      </c>
      <c r="C8" s="14" t="s">
        <v>30</v>
      </c>
      <c r="D8" s="11">
        <v>13000</v>
      </c>
      <c r="E8" s="16"/>
      <c r="F8" s="10">
        <f t="shared" si="0"/>
        <v>13000</v>
      </c>
      <c r="G8" s="2">
        <v>31</v>
      </c>
      <c r="H8" s="2">
        <v>3.5</v>
      </c>
      <c r="I8" s="2"/>
      <c r="J8" s="2"/>
      <c r="K8" s="2">
        <f t="shared" si="1"/>
        <v>3.5</v>
      </c>
      <c r="L8" s="2">
        <v>0</v>
      </c>
      <c r="M8" s="10">
        <f t="shared" si="2"/>
        <v>13000</v>
      </c>
      <c r="N8" s="11">
        <v>0</v>
      </c>
      <c r="O8" s="11">
        <v>0</v>
      </c>
      <c r="P8" s="51">
        <f t="shared" si="7"/>
        <v>0</v>
      </c>
      <c r="Q8" s="21">
        <v>0</v>
      </c>
      <c r="R8" s="11">
        <f t="shared" si="3"/>
        <v>0</v>
      </c>
      <c r="S8" s="11">
        <f t="shared" si="4"/>
        <v>419.35483870967744</v>
      </c>
      <c r="T8" s="11">
        <f t="shared" si="5"/>
        <v>1467.741935483871</v>
      </c>
      <c r="U8" s="11">
        <f t="shared" si="6"/>
        <v>11532.258064516129</v>
      </c>
      <c r="V8" s="54">
        <v>11532</v>
      </c>
      <c r="W8" s="17">
        <v>11532</v>
      </c>
      <c r="X8" s="18" t="s">
        <v>25</v>
      </c>
      <c r="Y8" s="42"/>
      <c r="Z8" s="22" t="s">
        <v>31</v>
      </c>
      <c r="AA8" s="22" t="s">
        <v>32</v>
      </c>
      <c r="AB8" s="22"/>
    </row>
    <row r="9" spans="1:28" ht="15" customHeight="1">
      <c r="A9" s="2">
        <v>6</v>
      </c>
      <c r="B9" s="14" t="s">
        <v>33</v>
      </c>
      <c r="C9" s="14" t="s">
        <v>34</v>
      </c>
      <c r="D9" s="11">
        <v>13000</v>
      </c>
      <c r="E9" s="16"/>
      <c r="F9" s="10">
        <f t="shared" si="0"/>
        <v>13000</v>
      </c>
      <c r="G9" s="2">
        <v>31</v>
      </c>
      <c r="H9" s="2">
        <v>0</v>
      </c>
      <c r="I9" s="2"/>
      <c r="J9" s="2"/>
      <c r="K9" s="2">
        <f t="shared" si="1"/>
        <v>0</v>
      </c>
      <c r="L9" s="2">
        <v>10</v>
      </c>
      <c r="M9" s="10">
        <f t="shared" si="2"/>
        <v>14300</v>
      </c>
      <c r="N9" s="11">
        <v>0</v>
      </c>
      <c r="O9" s="11">
        <v>7000</v>
      </c>
      <c r="P9" s="51">
        <f t="shared" si="7"/>
        <v>7000</v>
      </c>
      <c r="Q9" s="21">
        <v>7000</v>
      </c>
      <c r="R9" s="11">
        <f t="shared" si="3"/>
        <v>0</v>
      </c>
      <c r="S9" s="11">
        <f t="shared" si="4"/>
        <v>461.29032258064518</v>
      </c>
      <c r="T9" s="11">
        <f t="shared" si="5"/>
        <v>0</v>
      </c>
      <c r="U9" s="11">
        <f t="shared" si="6"/>
        <v>7300</v>
      </c>
      <c r="V9" s="54">
        <v>7300</v>
      </c>
      <c r="W9" s="17">
        <v>7300</v>
      </c>
      <c r="X9" s="18" t="s">
        <v>25</v>
      </c>
      <c r="Z9" s="23" t="s">
        <v>35</v>
      </c>
      <c r="AA9" s="22">
        <v>-5</v>
      </c>
      <c r="AB9" s="22"/>
    </row>
    <row r="10" spans="1:28" s="35" customFormat="1" ht="15" customHeight="1">
      <c r="A10" s="2">
        <v>7</v>
      </c>
      <c r="B10" s="14" t="s">
        <v>43</v>
      </c>
      <c r="C10" s="14" t="s">
        <v>44</v>
      </c>
      <c r="D10" s="29">
        <v>18000</v>
      </c>
      <c r="E10" s="30"/>
      <c r="F10" s="31">
        <f t="shared" si="0"/>
        <v>18000</v>
      </c>
      <c r="G10" s="2">
        <v>31</v>
      </c>
      <c r="H10" s="32">
        <v>0</v>
      </c>
      <c r="I10" s="32"/>
      <c r="J10" s="32"/>
      <c r="K10" s="32">
        <f t="shared" si="1"/>
        <v>0</v>
      </c>
      <c r="L10" s="32">
        <v>10</v>
      </c>
      <c r="M10" s="31">
        <f t="shared" si="2"/>
        <v>19800</v>
      </c>
      <c r="N10" s="29">
        <v>5500</v>
      </c>
      <c r="O10" s="29">
        <v>3000</v>
      </c>
      <c r="P10" s="51">
        <f t="shared" si="7"/>
        <v>8500</v>
      </c>
      <c r="Q10" s="33">
        <v>3000</v>
      </c>
      <c r="R10" s="29">
        <f t="shared" si="3"/>
        <v>5500</v>
      </c>
      <c r="S10" s="29">
        <f t="shared" si="4"/>
        <v>638.70967741935488</v>
      </c>
      <c r="T10" s="11">
        <f t="shared" si="5"/>
        <v>0</v>
      </c>
      <c r="U10" s="29">
        <f t="shared" si="6"/>
        <v>16800</v>
      </c>
      <c r="V10" s="55">
        <v>16800</v>
      </c>
      <c r="W10" s="34">
        <v>16800</v>
      </c>
      <c r="X10" s="18" t="s">
        <v>25</v>
      </c>
      <c r="Z10" s="23" t="s">
        <v>38</v>
      </c>
      <c r="AA10" s="22">
        <v>-10</v>
      </c>
    </row>
    <row r="11" spans="1:28">
      <c r="A11" s="59"/>
      <c r="B11" s="60"/>
      <c r="C11" s="60"/>
      <c r="D11" s="61"/>
      <c r="E11" s="62"/>
      <c r="F11" s="63"/>
      <c r="G11" s="59"/>
      <c r="H11" s="59"/>
      <c r="I11" s="59"/>
      <c r="J11" s="59"/>
      <c r="K11" s="59"/>
      <c r="L11" s="59"/>
      <c r="M11" s="63"/>
      <c r="N11" s="61"/>
      <c r="O11" s="61"/>
      <c r="P11" s="61"/>
      <c r="Q11" s="64"/>
      <c r="R11" s="61"/>
      <c r="S11" s="61"/>
      <c r="T11" s="61"/>
      <c r="U11" s="61"/>
      <c r="V11" s="65"/>
      <c r="W11" s="66"/>
      <c r="X11" s="67"/>
    </row>
    <row r="12" spans="1:28" ht="15.6">
      <c r="A12" s="59"/>
      <c r="B12" s="60"/>
      <c r="C12" s="60"/>
      <c r="D12" s="61"/>
      <c r="E12" s="62"/>
      <c r="F12" s="63"/>
      <c r="G12" s="59"/>
      <c r="H12" s="111" t="s">
        <v>71</v>
      </c>
      <c r="I12" s="111"/>
      <c r="J12" s="111"/>
      <c r="K12" s="111"/>
      <c r="L12" s="111"/>
      <c r="M12" s="111"/>
      <c r="N12" s="111"/>
      <c r="O12" s="111"/>
      <c r="P12" s="61"/>
      <c r="Q12" s="64"/>
      <c r="R12" s="61"/>
      <c r="S12" s="61"/>
      <c r="T12" s="61"/>
      <c r="U12" s="61"/>
      <c r="V12" s="65"/>
      <c r="W12" s="66"/>
      <c r="X12" s="67"/>
    </row>
    <row r="13" spans="1:28">
      <c r="A13" s="2">
        <v>1</v>
      </c>
      <c r="B13" s="56" t="s">
        <v>65</v>
      </c>
      <c r="C13" s="37" t="s">
        <v>66</v>
      </c>
      <c r="D13" s="11">
        <v>13000</v>
      </c>
      <c r="E13" s="16"/>
      <c r="F13" s="10">
        <v>13000</v>
      </c>
      <c r="G13" s="2">
        <v>31</v>
      </c>
      <c r="H13" s="2">
        <v>0</v>
      </c>
      <c r="I13" s="2"/>
      <c r="J13" s="2"/>
      <c r="K13" s="2">
        <f>H13+I13-J13</f>
        <v>0</v>
      </c>
      <c r="L13" s="2">
        <v>0</v>
      </c>
      <c r="M13" s="10">
        <f>F13+(F13*L13%)</f>
        <v>13000</v>
      </c>
      <c r="N13" s="11">
        <v>0</v>
      </c>
      <c r="O13" s="11">
        <v>0</v>
      </c>
      <c r="P13" s="11"/>
      <c r="Q13" s="12">
        <v>1300</v>
      </c>
      <c r="R13" s="11">
        <f>P13-Q13</f>
        <v>-1300</v>
      </c>
      <c r="S13" s="11">
        <f>M13/G13</f>
        <v>419.35483870967744</v>
      </c>
      <c r="T13" s="11">
        <f>S13*K13</f>
        <v>0</v>
      </c>
      <c r="U13" s="11">
        <f>M13-Q13-T13</f>
        <v>11700</v>
      </c>
      <c r="V13" s="54">
        <v>11700</v>
      </c>
      <c r="W13" s="17">
        <v>11700</v>
      </c>
      <c r="X13" s="18" t="s">
        <v>25</v>
      </c>
    </row>
    <row r="14" spans="1:28">
      <c r="A14" s="2">
        <v>2</v>
      </c>
      <c r="B14" s="56" t="s">
        <v>67</v>
      </c>
      <c r="C14" s="14" t="s">
        <v>66</v>
      </c>
      <c r="D14" s="11">
        <v>17700</v>
      </c>
      <c r="E14" s="16"/>
      <c r="F14" s="10">
        <v>17700</v>
      </c>
      <c r="G14" s="2">
        <v>31</v>
      </c>
      <c r="H14" s="2">
        <v>0</v>
      </c>
      <c r="I14" s="2"/>
      <c r="J14" s="2"/>
      <c r="K14" s="2">
        <f>H14+I14-J14</f>
        <v>0</v>
      </c>
      <c r="L14" s="2">
        <v>0</v>
      </c>
      <c r="M14" s="10">
        <f>F14+(F14*L14%)</f>
        <v>17700</v>
      </c>
      <c r="N14" s="11">
        <v>0</v>
      </c>
      <c r="O14" s="11">
        <v>0</v>
      </c>
      <c r="P14" s="11"/>
      <c r="Q14" s="12">
        <v>1500</v>
      </c>
      <c r="R14" s="11">
        <f>P14-Q14</f>
        <v>-1500</v>
      </c>
      <c r="S14" s="11">
        <f>M14/G14</f>
        <v>570.9677419354839</v>
      </c>
      <c r="T14" s="11">
        <f>S14*K14</f>
        <v>0</v>
      </c>
      <c r="U14" s="11">
        <f>M14-Q14-T14</f>
        <v>16200</v>
      </c>
      <c r="V14" s="54">
        <v>16200</v>
      </c>
      <c r="W14" s="17">
        <v>16200</v>
      </c>
      <c r="X14" s="18" t="s">
        <v>25</v>
      </c>
    </row>
    <row r="15" spans="1:28" s="73" customFormat="1" ht="24" customHeight="1">
      <c r="A15" s="77"/>
      <c r="B15" s="78" t="s">
        <v>72</v>
      </c>
      <c r="C15" s="79"/>
      <c r="D15" s="11">
        <f>SUM(D4:D14)</f>
        <v>135700</v>
      </c>
      <c r="E15" s="16"/>
      <c r="F15" s="10">
        <f>SUM(F4:F14)</f>
        <v>135700</v>
      </c>
      <c r="G15" s="2"/>
      <c r="H15" s="2"/>
      <c r="I15" s="2"/>
      <c r="J15" s="2"/>
      <c r="K15" s="2"/>
      <c r="L15" s="2"/>
      <c r="M15" s="10"/>
      <c r="N15" s="11"/>
      <c r="O15" s="11"/>
      <c r="P15" s="11"/>
      <c r="Q15" s="12"/>
      <c r="R15" s="11"/>
      <c r="S15" s="11"/>
      <c r="T15" s="11"/>
      <c r="U15" s="11"/>
      <c r="V15" s="54">
        <f>SUM(V4:V14)</f>
        <v>118380</v>
      </c>
      <c r="W15" s="17">
        <f>SUM(W4:W14)</f>
        <v>118380</v>
      </c>
      <c r="X15" s="80"/>
    </row>
    <row r="16" spans="1:28">
      <c r="A16" s="59"/>
      <c r="B16" s="74"/>
      <c r="C16" s="60"/>
      <c r="D16" s="61"/>
      <c r="E16" s="62"/>
      <c r="F16" s="63"/>
      <c r="G16" s="59"/>
      <c r="H16" s="59"/>
      <c r="I16" s="59"/>
      <c r="J16" s="59"/>
      <c r="K16" s="59"/>
      <c r="L16" s="59"/>
      <c r="M16" s="63"/>
      <c r="N16" s="61"/>
      <c r="O16" s="61"/>
      <c r="P16" s="61"/>
      <c r="Q16" s="64"/>
      <c r="R16" s="61"/>
      <c r="S16" s="61"/>
      <c r="T16" s="61"/>
      <c r="U16" s="61"/>
      <c r="V16" s="65"/>
      <c r="W16" s="66"/>
      <c r="X16" s="76"/>
    </row>
    <row r="17" spans="1:24">
      <c r="A17" s="59"/>
      <c r="B17" s="74"/>
      <c r="C17" s="60"/>
      <c r="D17" s="61"/>
      <c r="E17" s="62"/>
      <c r="F17" s="63"/>
      <c r="G17" s="59"/>
      <c r="H17" s="59"/>
      <c r="I17" s="59"/>
      <c r="J17" s="59"/>
      <c r="K17" s="59"/>
      <c r="L17" s="59"/>
      <c r="M17" s="63"/>
      <c r="N17" s="61"/>
      <c r="O17" s="61"/>
      <c r="P17" s="61"/>
      <c r="Q17" s="64"/>
      <c r="R17" s="61"/>
      <c r="S17" s="61"/>
      <c r="T17" s="61"/>
      <c r="U17" s="61"/>
      <c r="V17" s="65"/>
      <c r="W17" s="66"/>
      <c r="X17" s="76"/>
    </row>
    <row r="18" spans="1:24">
      <c r="A18" s="59"/>
      <c r="B18" s="74"/>
      <c r="C18" s="60"/>
      <c r="D18" s="61"/>
      <c r="E18" s="62"/>
      <c r="F18" s="63"/>
      <c r="G18" s="59"/>
      <c r="H18" s="59"/>
      <c r="I18" s="59"/>
      <c r="J18" s="59"/>
      <c r="K18" s="59"/>
      <c r="L18" s="59"/>
      <c r="M18" s="63"/>
      <c r="N18" s="61"/>
      <c r="O18" s="61"/>
      <c r="P18" s="61"/>
      <c r="Q18" s="64"/>
      <c r="R18" s="61"/>
      <c r="S18" s="61"/>
      <c r="T18" s="61"/>
      <c r="U18" s="61"/>
      <c r="V18" s="65"/>
      <c r="W18" s="66"/>
      <c r="X18" s="76"/>
    </row>
    <row r="19" spans="1:24">
      <c r="A19" s="59"/>
      <c r="B19" s="74"/>
      <c r="C19" s="60"/>
      <c r="D19" s="61"/>
      <c r="E19" s="62"/>
      <c r="F19" s="63"/>
      <c r="G19" s="59"/>
      <c r="H19" s="59"/>
      <c r="I19" s="59"/>
      <c r="J19" s="59"/>
      <c r="K19" s="59"/>
      <c r="L19" s="59"/>
      <c r="M19" s="63"/>
      <c r="N19" s="61"/>
      <c r="O19" s="61"/>
      <c r="P19" s="61"/>
      <c r="Q19" s="64"/>
      <c r="R19" s="61"/>
      <c r="S19" s="61"/>
      <c r="T19" s="61"/>
      <c r="U19" s="61"/>
      <c r="V19" s="65"/>
      <c r="W19" s="66"/>
      <c r="X19" s="76"/>
    </row>
    <row r="20" spans="1:24">
      <c r="A20" s="59"/>
      <c r="B20" s="74"/>
      <c r="C20" s="60"/>
      <c r="D20" s="61"/>
      <c r="E20" s="62"/>
      <c r="F20" s="63"/>
      <c r="G20" s="59"/>
      <c r="H20" s="59"/>
      <c r="I20" s="59"/>
      <c r="J20" s="59"/>
      <c r="K20" s="59"/>
      <c r="L20" s="59"/>
      <c r="M20" s="63"/>
      <c r="N20" s="61"/>
      <c r="O20" s="61"/>
      <c r="P20" s="61"/>
      <c r="Q20" s="64"/>
      <c r="R20" s="61"/>
      <c r="S20" s="61"/>
      <c r="T20" s="61"/>
      <c r="U20" s="61"/>
      <c r="V20" s="65"/>
      <c r="W20" s="66"/>
      <c r="X20" s="76"/>
    </row>
    <row r="21" spans="1:24">
      <c r="A21" s="59"/>
      <c r="B21" s="74"/>
      <c r="C21" s="60"/>
      <c r="D21" s="61"/>
      <c r="E21" s="62"/>
      <c r="F21" s="63"/>
      <c r="G21" s="59"/>
      <c r="H21" s="59"/>
      <c r="I21" s="59"/>
      <c r="J21" s="59"/>
      <c r="K21" s="59"/>
      <c r="L21" s="59"/>
      <c r="M21" s="63"/>
      <c r="N21" s="61"/>
      <c r="O21" s="61"/>
      <c r="P21" s="61"/>
      <c r="Q21" s="64"/>
      <c r="R21" s="61"/>
      <c r="S21" s="61"/>
      <c r="T21" s="61"/>
      <c r="U21" s="61"/>
      <c r="V21" s="65"/>
      <c r="W21" s="66"/>
      <c r="X21" s="76"/>
    </row>
    <row r="22" spans="1:24">
      <c r="A22" s="59"/>
      <c r="B22" s="74"/>
      <c r="C22" s="60"/>
      <c r="D22" s="61"/>
      <c r="E22" s="62"/>
      <c r="F22" s="63"/>
      <c r="G22" s="59"/>
      <c r="H22" s="59"/>
      <c r="I22" s="59"/>
      <c r="J22" s="59"/>
      <c r="K22" s="59"/>
      <c r="L22" s="59"/>
      <c r="M22" s="63"/>
      <c r="N22" s="61"/>
      <c r="O22" s="61"/>
      <c r="P22" s="61"/>
      <c r="Q22" s="64"/>
      <c r="R22" s="61"/>
      <c r="S22" s="61"/>
      <c r="T22" s="61"/>
      <c r="U22" s="61"/>
      <c r="V22" s="65"/>
      <c r="W22" s="66"/>
      <c r="X22" s="76"/>
    </row>
    <row r="23" spans="1:24">
      <c r="A23" s="59"/>
      <c r="B23" s="74"/>
      <c r="C23" s="60"/>
      <c r="D23" s="61"/>
      <c r="E23" s="62"/>
      <c r="F23" s="63"/>
      <c r="G23" s="59"/>
      <c r="H23" s="59"/>
      <c r="I23" s="59"/>
      <c r="J23" s="59"/>
      <c r="K23" s="59"/>
      <c r="L23" s="59"/>
      <c r="M23" s="63"/>
      <c r="N23" s="61"/>
      <c r="O23" s="61"/>
      <c r="P23" s="61"/>
      <c r="Q23" s="64"/>
      <c r="R23" s="61"/>
      <c r="S23" s="61"/>
      <c r="T23" s="61"/>
      <c r="U23" s="61"/>
      <c r="V23" s="65"/>
      <c r="W23" s="66"/>
      <c r="X23" s="76"/>
    </row>
    <row r="24" spans="1:24">
      <c r="A24" s="59"/>
      <c r="B24" s="74"/>
      <c r="C24" s="60"/>
      <c r="D24" s="61"/>
      <c r="E24" s="62"/>
      <c r="F24" s="63"/>
      <c r="G24" s="59"/>
      <c r="H24" s="59"/>
      <c r="I24" s="59"/>
      <c r="J24" s="59"/>
      <c r="K24" s="59"/>
      <c r="L24" s="59"/>
      <c r="M24" s="63"/>
      <c r="N24" s="61"/>
      <c r="O24" s="61"/>
      <c r="P24" s="61"/>
      <c r="Q24" s="64"/>
      <c r="R24" s="61"/>
      <c r="S24" s="61"/>
      <c r="T24" s="61"/>
      <c r="U24" s="61"/>
      <c r="V24" s="65"/>
      <c r="W24" s="66"/>
      <c r="X24" s="76"/>
    </row>
    <row r="25" spans="1:24">
      <c r="A25" s="59"/>
      <c r="B25" s="74"/>
      <c r="C25" s="60"/>
      <c r="D25" s="61"/>
      <c r="E25" s="62"/>
      <c r="F25" s="63"/>
      <c r="G25" s="59"/>
      <c r="H25" s="59"/>
      <c r="I25" s="59"/>
      <c r="J25" s="59"/>
      <c r="K25" s="59"/>
      <c r="L25" s="59"/>
      <c r="M25" s="63"/>
      <c r="N25" s="61"/>
      <c r="O25" s="61"/>
      <c r="P25" s="61"/>
      <c r="Q25" s="64"/>
      <c r="R25" s="61"/>
      <c r="S25" s="61"/>
      <c r="T25" s="61"/>
      <c r="U25" s="61"/>
      <c r="V25" s="65"/>
      <c r="W25" s="66"/>
      <c r="X25" s="76"/>
    </row>
    <row r="26" spans="1:24">
      <c r="A26" s="59"/>
      <c r="B26" s="74"/>
      <c r="C26" s="60"/>
      <c r="D26" s="61"/>
      <c r="E26" s="62"/>
      <c r="F26" s="63"/>
      <c r="G26" s="59"/>
      <c r="H26" s="59"/>
      <c r="I26" s="59"/>
      <c r="J26" s="59"/>
      <c r="K26" s="59"/>
      <c r="L26" s="59"/>
      <c r="M26" s="63"/>
      <c r="N26" s="61"/>
      <c r="O26" s="61"/>
      <c r="P26" s="61"/>
      <c r="Q26" s="64"/>
      <c r="R26" s="61"/>
      <c r="S26" s="61"/>
      <c r="T26" s="61"/>
      <c r="U26" s="61"/>
      <c r="V26" s="65"/>
      <c r="W26" s="66"/>
      <c r="X26" s="76"/>
    </row>
    <row r="27" spans="1:24">
      <c r="A27" s="59"/>
      <c r="B27" s="74"/>
      <c r="C27" s="60"/>
      <c r="D27" s="61"/>
      <c r="E27" s="62"/>
      <c r="F27" s="63"/>
      <c r="G27" s="59"/>
      <c r="H27" s="59"/>
      <c r="I27" s="59"/>
      <c r="J27" s="59"/>
      <c r="K27" s="59"/>
      <c r="L27" s="59"/>
      <c r="M27" s="63"/>
      <c r="N27" s="61"/>
      <c r="O27" s="61"/>
      <c r="P27" s="61"/>
      <c r="Q27" s="64"/>
      <c r="R27" s="61"/>
      <c r="S27" s="61"/>
      <c r="T27" s="61"/>
      <c r="U27" s="61"/>
      <c r="V27" s="65"/>
      <c r="W27" s="66"/>
      <c r="X27" s="76"/>
    </row>
    <row r="28" spans="1:24">
      <c r="A28" s="59"/>
      <c r="B28" s="74"/>
      <c r="C28" s="60"/>
      <c r="D28" s="61"/>
      <c r="E28" s="62"/>
      <c r="F28" s="63"/>
      <c r="G28" s="59"/>
      <c r="H28" s="59"/>
      <c r="I28" s="59"/>
      <c r="J28" s="59"/>
      <c r="K28" s="59"/>
      <c r="L28" s="59"/>
      <c r="M28" s="63"/>
      <c r="N28" s="61"/>
      <c r="O28" s="61"/>
      <c r="P28" s="61"/>
      <c r="Q28" s="64"/>
      <c r="R28" s="61"/>
      <c r="S28" s="61"/>
      <c r="T28" s="61"/>
      <c r="U28" s="61"/>
      <c r="V28" s="65"/>
      <c r="W28" s="66"/>
      <c r="X28" s="76"/>
    </row>
    <row r="29" spans="1:24">
      <c r="A29" s="59"/>
      <c r="B29" s="74"/>
      <c r="C29" s="60"/>
      <c r="D29" s="61"/>
      <c r="E29" s="62"/>
      <c r="F29" s="63"/>
      <c r="G29" s="59"/>
      <c r="H29" s="59"/>
      <c r="I29" s="59"/>
      <c r="J29" s="59"/>
      <c r="K29" s="59"/>
      <c r="L29" s="59"/>
      <c r="M29" s="63"/>
      <c r="N29" s="61"/>
      <c r="O29" s="61"/>
      <c r="P29" s="61"/>
      <c r="Q29" s="64"/>
      <c r="R29" s="61"/>
      <c r="S29" s="61"/>
      <c r="T29" s="61"/>
      <c r="U29" s="61"/>
      <c r="V29" s="65"/>
      <c r="W29" s="66"/>
      <c r="X29" s="76"/>
    </row>
    <row r="30" spans="1:24">
      <c r="A30" s="59"/>
      <c r="B30" s="74"/>
      <c r="C30" s="60"/>
      <c r="D30" s="61"/>
      <c r="E30" s="62"/>
      <c r="F30" s="63"/>
      <c r="G30" s="59"/>
      <c r="H30" s="59"/>
      <c r="I30" s="59"/>
      <c r="J30" s="59"/>
      <c r="K30" s="59"/>
      <c r="L30" s="59"/>
      <c r="M30" s="63"/>
      <c r="N30" s="61"/>
      <c r="O30" s="61"/>
      <c r="P30" s="61"/>
      <c r="Q30" s="64"/>
      <c r="R30" s="61"/>
      <c r="S30" s="61"/>
      <c r="T30" s="61"/>
      <c r="U30" s="61"/>
      <c r="V30" s="65"/>
      <c r="W30" s="66"/>
      <c r="X30" s="76"/>
    </row>
    <row r="31" spans="1:24">
      <c r="A31" s="59"/>
      <c r="B31" s="74"/>
      <c r="C31" s="60"/>
      <c r="D31" s="61"/>
      <c r="E31" s="62"/>
      <c r="F31" s="63"/>
      <c r="G31" s="59"/>
      <c r="H31" s="59"/>
      <c r="I31" s="59"/>
      <c r="J31" s="59"/>
      <c r="K31" s="59"/>
      <c r="L31" s="59"/>
      <c r="M31" s="63"/>
      <c r="N31" s="61"/>
      <c r="O31" s="61"/>
      <c r="P31" s="61"/>
      <c r="Q31" s="64"/>
      <c r="R31" s="61"/>
      <c r="S31" s="61"/>
      <c r="T31" s="61"/>
      <c r="U31" s="61"/>
      <c r="V31" s="65"/>
      <c r="W31" s="66"/>
      <c r="X31" s="76"/>
    </row>
    <row r="32" spans="1:24">
      <c r="A32" s="59"/>
      <c r="B32" s="74"/>
      <c r="C32" s="60"/>
      <c r="D32" s="61"/>
      <c r="E32" s="62"/>
      <c r="F32" s="63"/>
      <c r="G32" s="59"/>
      <c r="H32" s="59"/>
      <c r="I32" s="59"/>
      <c r="J32" s="59"/>
      <c r="K32" s="59"/>
      <c r="L32" s="59"/>
      <c r="M32" s="63"/>
      <c r="N32" s="61"/>
      <c r="O32" s="61"/>
      <c r="P32" s="61"/>
      <c r="Q32" s="64"/>
      <c r="R32" s="61"/>
      <c r="S32" s="61"/>
      <c r="T32" s="61"/>
      <c r="U32" s="61"/>
      <c r="V32" s="65"/>
      <c r="W32" s="66"/>
      <c r="X32" s="76"/>
    </row>
    <row r="33" spans="1:124">
      <c r="A33" s="59"/>
      <c r="B33" s="74"/>
      <c r="C33" s="60"/>
      <c r="D33" s="61"/>
      <c r="E33" s="62"/>
      <c r="F33" s="63"/>
      <c r="G33" s="59"/>
      <c r="H33" s="59"/>
      <c r="I33" s="59"/>
      <c r="J33" s="59"/>
      <c r="K33" s="59"/>
      <c r="L33" s="59"/>
      <c r="M33" s="63"/>
      <c r="N33" s="61"/>
      <c r="O33" s="61"/>
      <c r="P33" s="61"/>
      <c r="Q33" s="64"/>
      <c r="R33" s="61"/>
      <c r="S33" s="61"/>
      <c r="T33" s="61"/>
      <c r="U33" s="61"/>
      <c r="V33" s="65"/>
      <c r="W33" s="66"/>
      <c r="X33" s="76"/>
    </row>
    <row r="34" spans="1:124">
      <c r="A34" s="59"/>
      <c r="B34" s="74"/>
      <c r="C34" s="60"/>
      <c r="D34" s="61"/>
      <c r="E34" s="62"/>
      <c r="F34" s="63"/>
      <c r="G34" s="59"/>
      <c r="H34" s="59"/>
      <c r="I34" s="59"/>
      <c r="J34" s="59"/>
      <c r="K34" s="59"/>
      <c r="L34" s="59"/>
      <c r="M34" s="63"/>
      <c r="N34" s="61"/>
      <c r="O34" s="61"/>
      <c r="P34" s="61"/>
      <c r="Q34" s="64"/>
      <c r="R34" s="61"/>
      <c r="S34" s="61"/>
      <c r="T34" s="61"/>
      <c r="U34" s="61"/>
      <c r="V34" s="65"/>
      <c r="W34" s="66"/>
      <c r="X34" s="76"/>
    </row>
    <row r="35" spans="1:124">
      <c r="A35" s="59"/>
      <c r="B35" s="74"/>
      <c r="C35" s="60"/>
      <c r="D35" s="61"/>
      <c r="E35" s="62"/>
      <c r="F35" s="63"/>
      <c r="G35" s="59"/>
      <c r="H35" s="59"/>
      <c r="I35" s="59"/>
      <c r="J35" s="59"/>
      <c r="K35" s="59"/>
      <c r="L35" s="59"/>
      <c r="M35" s="63"/>
      <c r="N35" s="61"/>
      <c r="O35" s="61"/>
      <c r="P35" s="61"/>
      <c r="Q35" s="64"/>
      <c r="R35" s="61"/>
      <c r="S35" s="61"/>
      <c r="T35" s="61"/>
      <c r="U35" s="61"/>
      <c r="V35" s="65"/>
      <c r="W35" s="66"/>
      <c r="X35" s="76"/>
    </row>
    <row r="36" spans="1:124">
      <c r="A36" s="59"/>
      <c r="B36" s="74"/>
      <c r="C36" s="60"/>
      <c r="D36" s="61"/>
      <c r="E36" s="62"/>
      <c r="F36" s="63"/>
      <c r="G36" s="59"/>
      <c r="H36" s="59"/>
      <c r="I36" s="59"/>
      <c r="J36" s="59"/>
      <c r="K36" s="59"/>
      <c r="L36" s="59"/>
      <c r="M36" s="63"/>
      <c r="N36" s="61"/>
      <c r="O36" s="61"/>
      <c r="P36" s="61"/>
      <c r="Q36" s="64"/>
      <c r="R36" s="61"/>
      <c r="S36" s="61"/>
      <c r="T36" s="61"/>
      <c r="U36" s="61"/>
      <c r="V36" s="65"/>
      <c r="W36" s="66"/>
      <c r="X36" s="76"/>
    </row>
    <row r="37" spans="1:124">
      <c r="A37" s="59"/>
      <c r="B37" s="74"/>
      <c r="C37" s="60"/>
      <c r="D37" s="61"/>
      <c r="E37" s="62"/>
      <c r="F37" s="63"/>
      <c r="G37" s="59"/>
      <c r="H37" s="59"/>
      <c r="I37" s="59"/>
      <c r="J37" s="59"/>
      <c r="K37" s="59"/>
      <c r="L37" s="59"/>
      <c r="M37" s="63"/>
      <c r="N37" s="61"/>
      <c r="O37" s="61"/>
      <c r="P37" s="61"/>
      <c r="Q37" s="64"/>
      <c r="R37" s="61"/>
      <c r="S37" s="61"/>
      <c r="T37" s="61"/>
      <c r="U37" s="61"/>
      <c r="V37" s="65"/>
      <c r="W37" s="66"/>
      <c r="X37" s="76"/>
    </row>
    <row r="38" spans="1:124">
      <c r="A38" s="59"/>
      <c r="B38" s="74"/>
      <c r="C38" s="60"/>
      <c r="D38" s="61"/>
      <c r="E38" s="62"/>
      <c r="F38" s="63"/>
      <c r="G38" s="59"/>
      <c r="H38" s="59"/>
      <c r="I38" s="59"/>
      <c r="J38" s="59"/>
      <c r="K38" s="59"/>
      <c r="L38" s="59"/>
      <c r="M38" s="63"/>
      <c r="N38" s="61"/>
      <c r="O38" s="61"/>
      <c r="P38" s="61"/>
      <c r="Q38" s="64"/>
      <c r="R38" s="61"/>
      <c r="S38" s="61"/>
      <c r="T38" s="61"/>
      <c r="U38" s="61"/>
      <c r="V38" s="65"/>
      <c r="W38" s="66"/>
      <c r="X38" s="76"/>
    </row>
    <row r="39" spans="1:124" s="75" customFormat="1" ht="15.75" customHeight="1">
      <c r="A39" s="112" t="s">
        <v>70</v>
      </c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CT39" s="81"/>
      <c r="CU39" s="81"/>
      <c r="CV39" s="81"/>
      <c r="CW39" s="81"/>
      <c r="CX39" s="81"/>
      <c r="CY39" s="81"/>
      <c r="CZ39" s="81"/>
      <c r="DA39" s="81"/>
      <c r="DB39" s="81"/>
      <c r="DC39" s="81"/>
      <c r="DD39" s="81"/>
      <c r="DE39" s="81"/>
      <c r="DF39" s="81"/>
      <c r="DG39" s="81"/>
      <c r="DH39" s="81"/>
      <c r="DI39" s="81"/>
      <c r="DJ39" s="81"/>
      <c r="DK39" s="81"/>
      <c r="DL39" s="81"/>
      <c r="DM39" s="81"/>
      <c r="DN39" s="81"/>
      <c r="DO39" s="81"/>
      <c r="DP39" s="81"/>
      <c r="DQ39" s="81"/>
      <c r="DR39" s="81"/>
      <c r="DS39" s="81"/>
      <c r="DT39" s="81"/>
    </row>
    <row r="40" spans="1:124">
      <c r="A40" s="59"/>
      <c r="B40" s="74"/>
      <c r="C40" s="60"/>
      <c r="D40" s="61"/>
      <c r="E40" s="62"/>
      <c r="F40" s="63"/>
      <c r="G40" s="59"/>
      <c r="H40" s="59"/>
      <c r="I40" s="59"/>
      <c r="J40" s="59"/>
      <c r="K40" s="59"/>
      <c r="L40" s="59"/>
      <c r="M40" s="63"/>
      <c r="N40" s="61"/>
      <c r="O40" s="61"/>
      <c r="P40" s="61"/>
      <c r="Q40" s="64"/>
      <c r="R40" s="61"/>
      <c r="S40" s="61"/>
      <c r="T40" s="61"/>
      <c r="U40" s="61"/>
      <c r="V40" s="65"/>
      <c r="W40" s="66"/>
      <c r="X40" s="76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68"/>
      <c r="CZ40" s="68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</row>
    <row r="41" spans="1:124">
      <c r="A41" s="59"/>
      <c r="B41" s="74"/>
      <c r="C41" s="60"/>
      <c r="D41" s="61"/>
      <c r="E41" s="62"/>
      <c r="F41" s="63"/>
      <c r="G41" s="59"/>
      <c r="H41" s="59"/>
      <c r="I41" s="59"/>
      <c r="J41" s="59"/>
      <c r="K41" s="59"/>
      <c r="L41" s="59"/>
      <c r="M41" s="63"/>
      <c r="N41" s="61"/>
      <c r="O41" s="61"/>
      <c r="P41" s="61"/>
      <c r="Q41" s="64"/>
      <c r="R41" s="61"/>
      <c r="S41" s="61"/>
      <c r="T41" s="61"/>
      <c r="U41" s="61"/>
      <c r="V41" s="65"/>
      <c r="W41" s="66"/>
      <c r="X41" s="76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  <c r="CW41" s="68"/>
      <c r="CX41" s="68"/>
      <c r="CY41" s="68"/>
      <c r="CZ41" s="68"/>
      <c r="DA41" s="68"/>
      <c r="DB41" s="68"/>
      <c r="DC41" s="68"/>
      <c r="DD41" s="68"/>
      <c r="DE41" s="68"/>
      <c r="DF41" s="68"/>
      <c r="DG41" s="68"/>
      <c r="DH41" s="68"/>
      <c r="DI41" s="68"/>
      <c r="DJ41" s="68"/>
      <c r="DK41" s="68"/>
      <c r="DL41" s="68"/>
      <c r="DM41" s="68"/>
      <c r="DN41" s="68"/>
      <c r="DO41" s="68"/>
      <c r="DP41" s="68"/>
      <c r="DQ41" s="68"/>
      <c r="DR41" s="68"/>
      <c r="DS41" s="68"/>
      <c r="DT41" s="68"/>
    </row>
    <row r="42" spans="1:124" s="69" customFormat="1" ht="18" customHeight="1">
      <c r="A42" s="113" t="s">
        <v>97</v>
      </c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</row>
    <row r="43" spans="1:124" s="58" customFormat="1" ht="18" customHeight="1">
      <c r="A43" s="82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</row>
    <row r="44" spans="1:124" ht="32.25" customHeight="1">
      <c r="A44" s="2"/>
      <c r="B44" s="2"/>
      <c r="C44" s="2"/>
      <c r="D44" s="10"/>
      <c r="E44" s="10"/>
      <c r="F44" s="10"/>
      <c r="G44" s="2" t="s">
        <v>6</v>
      </c>
      <c r="H44" s="2" t="s">
        <v>7</v>
      </c>
      <c r="I44" s="2" t="s">
        <v>8</v>
      </c>
      <c r="J44" s="2" t="s">
        <v>9</v>
      </c>
      <c r="K44" s="2" t="s">
        <v>10</v>
      </c>
      <c r="L44" s="2" t="s">
        <v>11</v>
      </c>
      <c r="M44" s="10" t="s">
        <v>12</v>
      </c>
      <c r="N44" s="11" t="s">
        <v>13</v>
      </c>
      <c r="O44" s="10" t="s">
        <v>73</v>
      </c>
      <c r="P44" s="11" t="s">
        <v>15</v>
      </c>
      <c r="Q44" s="12" t="s">
        <v>16</v>
      </c>
      <c r="R44" s="11" t="s">
        <v>17</v>
      </c>
      <c r="S44" s="11" t="s">
        <v>18</v>
      </c>
      <c r="T44" s="11" t="s">
        <v>19</v>
      </c>
      <c r="U44" s="11" t="s">
        <v>15</v>
      </c>
      <c r="V44" s="11" t="s">
        <v>20</v>
      </c>
      <c r="W44" s="10" t="s">
        <v>89</v>
      </c>
      <c r="X44" s="13"/>
    </row>
    <row r="45" spans="1:124" ht="15" customHeight="1">
      <c r="A45" s="2">
        <v>1</v>
      </c>
      <c r="B45" s="14" t="s">
        <v>39</v>
      </c>
      <c r="C45" s="14" t="s">
        <v>37</v>
      </c>
      <c r="D45" s="24">
        <v>11000</v>
      </c>
      <c r="E45" s="16"/>
      <c r="F45" s="10">
        <f t="shared" si="0"/>
        <v>11000</v>
      </c>
      <c r="G45" s="2">
        <v>31</v>
      </c>
      <c r="H45" s="2">
        <v>0</v>
      </c>
      <c r="I45" s="2"/>
      <c r="J45" s="2"/>
      <c r="K45" s="2">
        <f t="shared" si="1"/>
        <v>0</v>
      </c>
      <c r="L45" s="2">
        <v>10</v>
      </c>
      <c r="M45" s="10">
        <f t="shared" si="2"/>
        <v>12100</v>
      </c>
      <c r="N45" s="11">
        <v>0</v>
      </c>
      <c r="O45" s="11">
        <v>0</v>
      </c>
      <c r="P45" s="11">
        <f>N45+O45</f>
        <v>0</v>
      </c>
      <c r="Q45" s="12">
        <v>0</v>
      </c>
      <c r="R45" s="11">
        <f t="shared" si="3"/>
        <v>0</v>
      </c>
      <c r="S45" s="11">
        <f t="shared" si="4"/>
        <v>390.32258064516128</v>
      </c>
      <c r="T45" s="11">
        <f t="shared" ref="T45:T55" si="8">S45*K45</f>
        <v>0</v>
      </c>
      <c r="U45" s="11">
        <f t="shared" ref="U45:U55" si="9">M45-Q45-T45</f>
        <v>12100</v>
      </c>
      <c r="V45" s="54">
        <v>12100</v>
      </c>
      <c r="W45" s="17">
        <v>12100</v>
      </c>
      <c r="X45" s="18"/>
      <c r="Z45" s="22"/>
      <c r="AA45" s="25"/>
      <c r="AB45" s="22"/>
    </row>
    <row r="46" spans="1:124" ht="15" customHeight="1">
      <c r="A46" s="2">
        <v>2</v>
      </c>
      <c r="B46" s="14" t="s">
        <v>40</v>
      </c>
      <c r="C46" s="14" t="s">
        <v>41</v>
      </c>
      <c r="D46" s="24">
        <v>11000</v>
      </c>
      <c r="E46" s="16"/>
      <c r="F46" s="10">
        <f t="shared" si="0"/>
        <v>11000</v>
      </c>
      <c r="G46" s="2">
        <v>31</v>
      </c>
      <c r="H46" s="2">
        <v>1.5</v>
      </c>
      <c r="I46" s="2"/>
      <c r="J46" s="2"/>
      <c r="K46" s="2">
        <f t="shared" si="1"/>
        <v>1.5</v>
      </c>
      <c r="L46" s="2">
        <v>10</v>
      </c>
      <c r="M46" s="10">
        <f t="shared" si="2"/>
        <v>12100</v>
      </c>
      <c r="N46" s="11">
        <v>3000</v>
      </c>
      <c r="O46" s="11">
        <v>0</v>
      </c>
      <c r="P46" s="11">
        <f t="shared" ref="P46:P57" si="10">N46+O46</f>
        <v>3000</v>
      </c>
      <c r="Q46" s="12">
        <v>0</v>
      </c>
      <c r="R46" s="11">
        <f t="shared" si="3"/>
        <v>3000</v>
      </c>
      <c r="S46" s="11">
        <f t="shared" si="4"/>
        <v>390.32258064516128</v>
      </c>
      <c r="T46" s="11">
        <f t="shared" si="8"/>
        <v>585.48387096774195</v>
      </c>
      <c r="U46" s="11">
        <f t="shared" si="9"/>
        <v>11514.516129032258</v>
      </c>
      <c r="V46" s="54">
        <v>11515</v>
      </c>
      <c r="W46" s="17">
        <v>11520</v>
      </c>
      <c r="X46" s="18"/>
    </row>
    <row r="47" spans="1:124" ht="24.75" customHeight="1">
      <c r="A47" s="2">
        <v>3</v>
      </c>
      <c r="B47" s="14" t="s">
        <v>52</v>
      </c>
      <c r="C47" s="14" t="s">
        <v>68</v>
      </c>
      <c r="D47" s="11">
        <v>10000</v>
      </c>
      <c r="E47" s="16"/>
      <c r="F47" s="10">
        <f t="shared" si="0"/>
        <v>10000</v>
      </c>
      <c r="G47" s="2">
        <v>31</v>
      </c>
      <c r="H47" s="2">
        <v>3</v>
      </c>
      <c r="I47" s="2"/>
      <c r="J47" s="2"/>
      <c r="K47" s="2">
        <f t="shared" si="1"/>
        <v>3</v>
      </c>
      <c r="L47" s="2">
        <v>0</v>
      </c>
      <c r="M47" s="10">
        <f t="shared" si="2"/>
        <v>10000</v>
      </c>
      <c r="N47" s="11">
        <v>0</v>
      </c>
      <c r="O47" s="11">
        <v>0</v>
      </c>
      <c r="P47" s="11">
        <v>0</v>
      </c>
      <c r="Q47" s="12">
        <v>0</v>
      </c>
      <c r="R47" s="11">
        <f t="shared" si="3"/>
        <v>0</v>
      </c>
      <c r="S47" s="11">
        <f t="shared" si="4"/>
        <v>322.58064516129031</v>
      </c>
      <c r="T47" s="11">
        <f t="shared" si="8"/>
        <v>967.74193548387098</v>
      </c>
      <c r="U47" s="11">
        <f t="shared" si="9"/>
        <v>9032.2580645161288</v>
      </c>
      <c r="V47" s="54">
        <v>9032</v>
      </c>
      <c r="W47" s="17">
        <v>9030</v>
      </c>
      <c r="X47" s="9"/>
    </row>
    <row r="48" spans="1:124" ht="24.75" customHeight="1">
      <c r="A48" s="2">
        <v>4</v>
      </c>
      <c r="B48" s="14" t="s">
        <v>53</v>
      </c>
      <c r="C48" s="14" t="s">
        <v>68</v>
      </c>
      <c r="D48" s="11">
        <v>10000</v>
      </c>
      <c r="E48" s="16"/>
      <c r="F48" s="10">
        <f t="shared" si="0"/>
        <v>10000</v>
      </c>
      <c r="G48" s="2">
        <v>31</v>
      </c>
      <c r="H48" s="2">
        <v>0</v>
      </c>
      <c r="I48" s="2"/>
      <c r="J48" s="2"/>
      <c r="K48" s="2">
        <f t="shared" si="1"/>
        <v>0</v>
      </c>
      <c r="L48" s="2">
        <v>10</v>
      </c>
      <c r="M48" s="10">
        <f t="shared" si="2"/>
        <v>11000</v>
      </c>
      <c r="N48" s="11">
        <v>0</v>
      </c>
      <c r="O48" s="11">
        <v>0</v>
      </c>
      <c r="P48" s="11">
        <f t="shared" si="10"/>
        <v>0</v>
      </c>
      <c r="Q48" s="12">
        <v>0</v>
      </c>
      <c r="R48" s="11">
        <v>0</v>
      </c>
      <c r="S48" s="11">
        <f t="shared" si="4"/>
        <v>354.83870967741933</v>
      </c>
      <c r="T48" s="11">
        <f t="shared" si="8"/>
        <v>0</v>
      </c>
      <c r="U48" s="11">
        <f t="shared" si="9"/>
        <v>11000</v>
      </c>
      <c r="V48" s="54">
        <v>11000</v>
      </c>
      <c r="W48" s="17">
        <v>11000</v>
      </c>
      <c r="X48" s="9"/>
    </row>
    <row r="49" spans="1:24">
      <c r="A49" s="2">
        <v>5</v>
      </c>
      <c r="B49" s="18" t="s">
        <v>64</v>
      </c>
      <c r="C49" s="37" t="s">
        <v>37</v>
      </c>
      <c r="D49" s="27">
        <v>9000</v>
      </c>
      <c r="E49" s="28"/>
      <c r="F49" s="28">
        <v>9000</v>
      </c>
      <c r="G49" s="2">
        <v>31</v>
      </c>
      <c r="H49" s="2">
        <v>10</v>
      </c>
      <c r="I49" s="2"/>
      <c r="J49" s="2"/>
      <c r="K49" s="2">
        <f t="shared" si="1"/>
        <v>10</v>
      </c>
      <c r="L49" s="2">
        <v>0</v>
      </c>
      <c r="M49" s="10">
        <f t="shared" si="2"/>
        <v>9000</v>
      </c>
      <c r="N49" s="11">
        <v>0</v>
      </c>
      <c r="O49" s="11">
        <v>0</v>
      </c>
      <c r="P49" s="11">
        <f t="shared" si="10"/>
        <v>0</v>
      </c>
      <c r="Q49" s="12">
        <v>0</v>
      </c>
      <c r="R49" s="11">
        <f t="shared" ref="R49:R55" si="11">P49-Q49</f>
        <v>0</v>
      </c>
      <c r="S49" s="11">
        <f t="shared" si="4"/>
        <v>290.32258064516128</v>
      </c>
      <c r="T49" s="11">
        <f t="shared" si="8"/>
        <v>2903.2258064516127</v>
      </c>
      <c r="U49" s="11">
        <f t="shared" si="9"/>
        <v>6096.7741935483873</v>
      </c>
      <c r="V49" s="54">
        <v>6100</v>
      </c>
      <c r="W49" s="17">
        <v>6100</v>
      </c>
      <c r="X49" s="9"/>
    </row>
    <row r="50" spans="1:24" ht="24">
      <c r="A50" s="2">
        <v>6</v>
      </c>
      <c r="B50" s="37" t="s">
        <v>54</v>
      </c>
      <c r="C50" s="37" t="s">
        <v>55</v>
      </c>
      <c r="D50" s="11">
        <v>7000</v>
      </c>
      <c r="E50" s="16"/>
      <c r="F50" s="38">
        <f t="shared" ref="F50:F55" si="12">D50+E50</f>
        <v>7000</v>
      </c>
      <c r="G50" s="2">
        <v>31</v>
      </c>
      <c r="H50" s="2">
        <v>0</v>
      </c>
      <c r="I50" s="2"/>
      <c r="J50" s="2"/>
      <c r="K50" s="2">
        <f t="shared" si="1"/>
        <v>0</v>
      </c>
      <c r="L50" s="2">
        <v>0</v>
      </c>
      <c r="M50" s="10">
        <f t="shared" si="2"/>
        <v>7000</v>
      </c>
      <c r="N50" s="11">
        <v>0</v>
      </c>
      <c r="O50" s="11">
        <v>0</v>
      </c>
      <c r="P50" s="11">
        <f t="shared" si="10"/>
        <v>0</v>
      </c>
      <c r="Q50" s="12">
        <v>0</v>
      </c>
      <c r="R50" s="11">
        <f t="shared" si="11"/>
        <v>0</v>
      </c>
      <c r="S50" s="11">
        <f t="shared" si="4"/>
        <v>225.80645161290323</v>
      </c>
      <c r="T50" s="11">
        <f t="shared" si="8"/>
        <v>0</v>
      </c>
      <c r="U50" s="11">
        <f t="shared" si="9"/>
        <v>7000</v>
      </c>
      <c r="V50" s="54">
        <v>7000</v>
      </c>
      <c r="W50" s="17">
        <v>7000</v>
      </c>
      <c r="X50" s="9"/>
    </row>
    <row r="51" spans="1:24" ht="24">
      <c r="A51" s="2">
        <v>7</v>
      </c>
      <c r="B51" s="37" t="s">
        <v>56</v>
      </c>
      <c r="C51" s="37" t="s">
        <v>55</v>
      </c>
      <c r="D51" s="11">
        <v>6000</v>
      </c>
      <c r="E51" s="16"/>
      <c r="F51" s="38">
        <f t="shared" si="12"/>
        <v>6000</v>
      </c>
      <c r="G51" s="2">
        <v>31</v>
      </c>
      <c r="H51" s="2">
        <v>0</v>
      </c>
      <c r="I51" s="2"/>
      <c r="J51" s="2"/>
      <c r="K51" s="2">
        <f t="shared" si="1"/>
        <v>0</v>
      </c>
      <c r="L51" s="2">
        <v>0</v>
      </c>
      <c r="M51" s="10">
        <f t="shared" si="2"/>
        <v>6000</v>
      </c>
      <c r="N51" s="11">
        <v>0</v>
      </c>
      <c r="O51" s="11">
        <v>0</v>
      </c>
      <c r="P51" s="11">
        <f t="shared" si="10"/>
        <v>0</v>
      </c>
      <c r="Q51" s="12">
        <v>0</v>
      </c>
      <c r="R51" s="11">
        <f t="shared" si="11"/>
        <v>0</v>
      </c>
      <c r="S51" s="11">
        <f t="shared" si="4"/>
        <v>193.54838709677421</v>
      </c>
      <c r="T51" s="11">
        <f t="shared" si="8"/>
        <v>0</v>
      </c>
      <c r="U51" s="11">
        <f t="shared" si="9"/>
        <v>6000</v>
      </c>
      <c r="V51" s="54">
        <v>6000</v>
      </c>
      <c r="W51" s="17">
        <v>6000</v>
      </c>
      <c r="X51" s="9"/>
    </row>
    <row r="52" spans="1:24">
      <c r="A52" s="2">
        <v>8</v>
      </c>
      <c r="B52" s="37" t="s">
        <v>57</v>
      </c>
      <c r="C52" s="37"/>
      <c r="D52" s="11">
        <v>1300</v>
      </c>
      <c r="E52" s="39"/>
      <c r="F52" s="10">
        <f t="shared" si="12"/>
        <v>1300</v>
      </c>
      <c r="G52" s="2">
        <v>31</v>
      </c>
      <c r="H52" s="2">
        <v>0</v>
      </c>
      <c r="I52" s="2"/>
      <c r="J52" s="2"/>
      <c r="K52" s="2">
        <f t="shared" si="1"/>
        <v>0</v>
      </c>
      <c r="L52" s="2">
        <v>0</v>
      </c>
      <c r="M52" s="10">
        <f t="shared" si="2"/>
        <v>1300</v>
      </c>
      <c r="N52" s="11">
        <v>0</v>
      </c>
      <c r="O52" s="11">
        <v>0</v>
      </c>
      <c r="P52" s="11">
        <f t="shared" si="10"/>
        <v>0</v>
      </c>
      <c r="Q52" s="12">
        <v>0</v>
      </c>
      <c r="R52" s="11">
        <f t="shared" si="11"/>
        <v>0</v>
      </c>
      <c r="S52" s="11">
        <f t="shared" si="4"/>
        <v>41.935483870967744</v>
      </c>
      <c r="T52" s="11">
        <f t="shared" si="8"/>
        <v>0</v>
      </c>
      <c r="U52" s="11">
        <f t="shared" si="9"/>
        <v>1300</v>
      </c>
      <c r="V52" s="54">
        <v>1300</v>
      </c>
      <c r="W52" s="17">
        <v>1300</v>
      </c>
      <c r="X52" s="40"/>
    </row>
    <row r="53" spans="1:24">
      <c r="A53" s="2">
        <v>9</v>
      </c>
      <c r="B53" s="9" t="s">
        <v>58</v>
      </c>
      <c r="C53" s="9" t="s">
        <v>59</v>
      </c>
      <c r="D53" s="27">
        <v>7000</v>
      </c>
      <c r="E53" s="28"/>
      <c r="F53" s="28">
        <f t="shared" si="12"/>
        <v>7000</v>
      </c>
      <c r="G53" s="2">
        <v>31</v>
      </c>
      <c r="H53" s="28">
        <v>0</v>
      </c>
      <c r="I53" s="9"/>
      <c r="J53" s="9"/>
      <c r="K53" s="28">
        <f t="shared" si="1"/>
        <v>0</v>
      </c>
      <c r="L53" s="28">
        <v>0</v>
      </c>
      <c r="M53" s="10">
        <f t="shared" si="2"/>
        <v>7000</v>
      </c>
      <c r="N53" s="27">
        <v>0</v>
      </c>
      <c r="O53" s="27">
        <v>0</v>
      </c>
      <c r="P53" s="11">
        <f t="shared" si="10"/>
        <v>0</v>
      </c>
      <c r="Q53" s="41">
        <v>0</v>
      </c>
      <c r="R53" s="11">
        <f t="shared" si="11"/>
        <v>0</v>
      </c>
      <c r="S53" s="11">
        <f t="shared" si="4"/>
        <v>225.80645161290323</v>
      </c>
      <c r="T53" s="11">
        <f t="shared" si="8"/>
        <v>0</v>
      </c>
      <c r="U53" s="11">
        <f t="shared" si="9"/>
        <v>7000</v>
      </c>
      <c r="V53" s="54">
        <v>7000</v>
      </c>
      <c r="W53" s="17">
        <v>7000</v>
      </c>
      <c r="X53" s="9"/>
    </row>
    <row r="54" spans="1:24" ht="21.75" customHeight="1">
      <c r="A54" s="2">
        <v>10</v>
      </c>
      <c r="B54" s="18" t="s">
        <v>60</v>
      </c>
      <c r="C54" s="46" t="s">
        <v>69</v>
      </c>
      <c r="D54" s="27">
        <v>1000</v>
      </c>
      <c r="E54" s="28"/>
      <c r="F54" s="28">
        <f t="shared" si="12"/>
        <v>1000</v>
      </c>
      <c r="G54" s="2">
        <v>31</v>
      </c>
      <c r="H54" s="28">
        <v>0</v>
      </c>
      <c r="I54" s="9"/>
      <c r="J54" s="9"/>
      <c r="K54" s="28">
        <f t="shared" si="1"/>
        <v>0</v>
      </c>
      <c r="L54" s="28">
        <v>0</v>
      </c>
      <c r="M54" s="10">
        <f t="shared" si="2"/>
        <v>1000</v>
      </c>
      <c r="N54" s="27">
        <v>0</v>
      </c>
      <c r="O54" s="27">
        <v>0</v>
      </c>
      <c r="P54" s="11">
        <f t="shared" si="10"/>
        <v>0</v>
      </c>
      <c r="Q54" s="41">
        <v>0</v>
      </c>
      <c r="R54" s="11">
        <f t="shared" si="11"/>
        <v>0</v>
      </c>
      <c r="S54" s="11">
        <f t="shared" si="4"/>
        <v>32.258064516129032</v>
      </c>
      <c r="T54" s="11">
        <f t="shared" si="8"/>
        <v>0</v>
      </c>
      <c r="U54" s="11">
        <f t="shared" si="9"/>
        <v>1000</v>
      </c>
      <c r="V54" s="54">
        <v>1000</v>
      </c>
      <c r="W54" s="17">
        <v>1000</v>
      </c>
      <c r="X54" s="9"/>
    </row>
    <row r="55" spans="1:24" ht="14.25" customHeight="1">
      <c r="A55" s="2">
        <v>11</v>
      </c>
      <c r="B55" s="18" t="s">
        <v>61</v>
      </c>
      <c r="C55" s="37" t="s">
        <v>51</v>
      </c>
      <c r="D55" s="27">
        <v>10000</v>
      </c>
      <c r="E55" s="28"/>
      <c r="F55" s="38">
        <f t="shared" si="12"/>
        <v>10000</v>
      </c>
      <c r="G55" s="2">
        <v>31</v>
      </c>
      <c r="H55" s="2">
        <v>2</v>
      </c>
      <c r="I55" s="2"/>
      <c r="J55" s="2"/>
      <c r="K55" s="2">
        <f t="shared" si="1"/>
        <v>2</v>
      </c>
      <c r="L55" s="2">
        <v>0</v>
      </c>
      <c r="M55" s="10">
        <f t="shared" si="2"/>
        <v>10000</v>
      </c>
      <c r="N55" s="11">
        <v>2950</v>
      </c>
      <c r="O55" s="11">
        <v>3000</v>
      </c>
      <c r="P55" s="11">
        <f t="shared" si="10"/>
        <v>5950</v>
      </c>
      <c r="Q55" s="12">
        <v>3000</v>
      </c>
      <c r="R55" s="11">
        <f t="shared" si="11"/>
        <v>2950</v>
      </c>
      <c r="S55" s="11">
        <f t="shared" si="4"/>
        <v>322.58064516129031</v>
      </c>
      <c r="T55" s="11">
        <f t="shared" si="8"/>
        <v>645.16129032258061</v>
      </c>
      <c r="U55" s="11">
        <f t="shared" si="9"/>
        <v>6354.8387096774195</v>
      </c>
      <c r="V55" s="54">
        <v>6355</v>
      </c>
      <c r="W55" s="17">
        <v>6360</v>
      </c>
      <c r="X55" s="9"/>
    </row>
    <row r="56" spans="1:24">
      <c r="A56" s="2"/>
      <c r="B56" s="18"/>
      <c r="C56" s="37"/>
      <c r="D56" s="27"/>
      <c r="E56" s="28"/>
      <c r="F56" s="28"/>
      <c r="G56" s="2"/>
      <c r="H56" s="2"/>
      <c r="I56" s="2"/>
      <c r="J56" s="2"/>
      <c r="K56" s="2"/>
      <c r="L56" s="2"/>
      <c r="M56" s="10"/>
      <c r="N56" s="11"/>
      <c r="O56" s="11"/>
      <c r="P56" s="11">
        <f t="shared" si="10"/>
        <v>0</v>
      </c>
      <c r="Q56" s="12"/>
      <c r="R56" s="11"/>
      <c r="S56" s="11"/>
      <c r="T56" s="11"/>
      <c r="U56" s="11"/>
      <c r="V56" s="54"/>
      <c r="W56" s="17"/>
      <c r="X56" s="9"/>
    </row>
    <row r="57" spans="1:24">
      <c r="A57" s="2"/>
      <c r="B57" s="2" t="s">
        <v>12</v>
      </c>
      <c r="C57" s="2"/>
      <c r="D57" s="11">
        <f>SUM(D4:D55)</f>
        <v>354700</v>
      </c>
      <c r="E57" s="16"/>
      <c r="F57" s="10">
        <f>SUM(F4:F54)</f>
        <v>344700</v>
      </c>
      <c r="G57" s="2"/>
      <c r="H57" s="2"/>
      <c r="I57" s="2"/>
      <c r="J57" s="2"/>
      <c r="K57" s="2"/>
      <c r="L57" s="19"/>
      <c r="M57" s="10">
        <f>SUM(M4:M52)</f>
        <v>212000</v>
      </c>
      <c r="N57" s="11"/>
      <c r="O57" s="11">
        <v>0</v>
      </c>
      <c r="P57" s="11">
        <f t="shared" si="10"/>
        <v>0</v>
      </c>
      <c r="Q57" s="12"/>
      <c r="R57" s="11">
        <f>SUM(R4:R52)</f>
        <v>28450</v>
      </c>
      <c r="S57" s="11"/>
      <c r="T57" s="11"/>
      <c r="U57" s="11"/>
      <c r="V57" s="11">
        <f>SUM(V45:V56)</f>
        <v>78402</v>
      </c>
      <c r="W57" s="17">
        <f>SUM(W45:W56)</f>
        <v>78410</v>
      </c>
      <c r="X57" s="9"/>
    </row>
    <row r="60" spans="1:24">
      <c r="W60" s="44"/>
    </row>
  </sheetData>
  <mergeCells count="3">
    <mergeCell ref="H12:O12"/>
    <mergeCell ref="A39:X39"/>
    <mergeCell ref="A42:X42"/>
  </mergeCells>
  <pageMargins left="0.16" right="0.16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C31"/>
  <sheetViews>
    <sheetView tabSelected="1" workbookViewId="0">
      <selection activeCell="D16" sqref="D16"/>
    </sheetView>
  </sheetViews>
  <sheetFormatPr defaultRowHeight="14.4"/>
  <cols>
    <col min="1" max="1" width="3.5546875" customWidth="1"/>
    <col min="2" max="2" width="12.88671875" customWidth="1"/>
    <col min="3" max="3" width="8.33203125" customWidth="1"/>
    <col min="4" max="4" width="5.88671875" customWidth="1"/>
    <col min="5" max="5" width="2.5546875" customWidth="1"/>
    <col min="6" max="6" width="6.109375" style="50" customWidth="1"/>
    <col min="7" max="7" width="3.5546875" customWidth="1"/>
    <col min="8" max="8" width="4.44140625" customWidth="1"/>
    <col min="9" max="9" width="2.109375" customWidth="1"/>
    <col min="10" max="10" width="1.88671875" customWidth="1"/>
    <col min="11" max="11" width="4.44140625" customWidth="1"/>
    <col min="12" max="12" width="4" customWidth="1"/>
    <col min="13" max="13" width="7" customWidth="1"/>
    <col min="14" max="14" width="5.33203125" customWidth="1"/>
    <col min="15" max="15" width="5" customWidth="1"/>
    <col min="16" max="16" width="7.44140625" style="98" customWidth="1"/>
    <col min="17" max="17" width="5" style="98" customWidth="1"/>
    <col min="18" max="18" width="5.33203125" customWidth="1"/>
    <col min="19" max="19" width="4.44140625" style="98" customWidth="1"/>
    <col min="20" max="20" width="4.88671875" style="98" customWidth="1"/>
    <col min="21" max="21" width="7.21875" style="98" customWidth="1"/>
    <col min="22" max="22" width="6.109375" customWidth="1"/>
    <col min="23" max="23" width="6.44140625" customWidth="1"/>
    <col min="24" max="24" width="5.88671875" customWidth="1"/>
    <col min="25" max="25" width="7.5546875" customWidth="1"/>
  </cols>
  <sheetData>
    <row r="2" spans="1:29" s="48" customFormat="1">
      <c r="F2" s="49"/>
      <c r="P2" s="96"/>
      <c r="Q2" s="96"/>
      <c r="S2" s="96"/>
      <c r="T2" s="96"/>
      <c r="U2" s="96"/>
    </row>
    <row r="3" spans="1:29" s="57" customFormat="1" ht="13.5" customHeight="1">
      <c r="A3" s="57" t="s">
        <v>98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97"/>
      <c r="Q3" s="97"/>
      <c r="R3" s="58"/>
      <c r="S3" s="97"/>
      <c r="T3" s="97"/>
      <c r="U3" s="97"/>
      <c r="V3" s="58"/>
      <c r="W3" s="58"/>
      <c r="X3" s="58"/>
      <c r="Y3" s="58"/>
      <c r="Z3" s="58"/>
      <c r="AA3" s="58"/>
      <c r="AB3" s="58"/>
      <c r="AC3" s="58"/>
    </row>
    <row r="4" spans="1:29" s="1" customFormat="1" ht="24" customHeight="1">
      <c r="A4" s="2" t="s">
        <v>0</v>
      </c>
      <c r="B4" s="2" t="s">
        <v>1</v>
      </c>
      <c r="C4" s="2" t="s">
        <v>2</v>
      </c>
      <c r="D4" s="10" t="s">
        <v>3</v>
      </c>
      <c r="E4" s="10" t="s">
        <v>4</v>
      </c>
      <c r="F4" s="10" t="s">
        <v>3</v>
      </c>
      <c r="G4" s="105"/>
      <c r="H4" s="105"/>
      <c r="I4" s="105"/>
      <c r="J4" s="105"/>
      <c r="K4" s="106"/>
      <c r="L4" s="106"/>
      <c r="M4" s="10"/>
      <c r="N4" s="11" t="s">
        <v>5</v>
      </c>
      <c r="O4" s="10"/>
      <c r="P4" s="11"/>
      <c r="Q4" s="11"/>
      <c r="R4" s="11"/>
      <c r="S4" s="16"/>
      <c r="T4" s="16"/>
      <c r="U4" s="107"/>
      <c r="V4" s="108"/>
      <c r="W4" s="109"/>
      <c r="X4" s="9"/>
      <c r="Y4" s="110"/>
    </row>
    <row r="5" spans="1:29" s="1" customFormat="1" ht="32.25" customHeight="1">
      <c r="A5" s="2"/>
      <c r="B5" s="2"/>
      <c r="C5" s="2"/>
      <c r="D5" s="10"/>
      <c r="E5" s="10"/>
      <c r="F5" s="10"/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10" t="s">
        <v>12</v>
      </c>
      <c r="N5" s="11" t="s">
        <v>13</v>
      </c>
      <c r="O5" s="10" t="s">
        <v>14</v>
      </c>
      <c r="P5" s="11" t="s">
        <v>15</v>
      </c>
      <c r="Q5" s="12" t="s">
        <v>16</v>
      </c>
      <c r="R5" s="11" t="s">
        <v>17</v>
      </c>
      <c r="S5" s="11" t="s">
        <v>18</v>
      </c>
      <c r="T5" s="11" t="s">
        <v>19</v>
      </c>
      <c r="U5" s="11" t="s">
        <v>15</v>
      </c>
      <c r="V5" s="11" t="s">
        <v>20</v>
      </c>
      <c r="W5" s="10" t="s">
        <v>21</v>
      </c>
      <c r="X5" s="13" t="s">
        <v>89</v>
      </c>
      <c r="Y5" s="110"/>
    </row>
    <row r="6" spans="1:29" s="35" customFormat="1" ht="27.75" customHeight="1">
      <c r="A6" s="2">
        <v>1</v>
      </c>
      <c r="B6" s="14" t="s">
        <v>45</v>
      </c>
      <c r="C6" s="20" t="s">
        <v>44</v>
      </c>
      <c r="D6" s="29">
        <v>14000</v>
      </c>
      <c r="E6" s="30"/>
      <c r="F6" s="31">
        <f>D6+E6</f>
        <v>14000</v>
      </c>
      <c r="G6" s="2">
        <v>31</v>
      </c>
      <c r="H6" s="32">
        <v>0</v>
      </c>
      <c r="I6" s="32"/>
      <c r="J6" s="32"/>
      <c r="K6" s="32">
        <f t="shared" ref="K6:K11" si="0">H6+I6-J6</f>
        <v>0</v>
      </c>
      <c r="L6" s="32">
        <v>10</v>
      </c>
      <c r="M6" s="31">
        <f t="shared" ref="M6:M11" si="1">F6+(F6*L6%)</f>
        <v>15400</v>
      </c>
      <c r="N6" s="29">
        <v>0</v>
      </c>
      <c r="O6" s="29">
        <v>5000</v>
      </c>
      <c r="P6" s="29">
        <v>0</v>
      </c>
      <c r="Q6" s="33">
        <v>5000</v>
      </c>
      <c r="R6" s="29">
        <v>0</v>
      </c>
      <c r="S6" s="29">
        <f t="shared" ref="S6:S11" si="2">M6/G6</f>
        <v>496.77419354838707</v>
      </c>
      <c r="T6" s="29">
        <f t="shared" ref="T6:T11" si="3">S6*K6</f>
        <v>0</v>
      </c>
      <c r="U6" s="29">
        <f t="shared" ref="U6:U11" si="4">M6-Q6-T6</f>
        <v>10400</v>
      </c>
      <c r="V6" s="34">
        <v>10400</v>
      </c>
      <c r="W6" s="34">
        <v>10175</v>
      </c>
      <c r="X6" s="47"/>
      <c r="Y6" s="36" t="s">
        <v>46</v>
      </c>
      <c r="Z6" s="35">
        <v>0.5</v>
      </c>
    </row>
    <row r="7" spans="1:29" s="35" customFormat="1" ht="15" customHeight="1">
      <c r="A7" s="2">
        <v>2</v>
      </c>
      <c r="B7" s="14" t="s">
        <v>47</v>
      </c>
      <c r="C7" s="20" t="s">
        <v>48</v>
      </c>
      <c r="D7" s="29">
        <v>12000</v>
      </c>
      <c r="E7" s="30"/>
      <c r="F7" s="31">
        <v>12000</v>
      </c>
      <c r="G7" s="2">
        <v>31</v>
      </c>
      <c r="H7" s="32">
        <v>0.5</v>
      </c>
      <c r="I7" s="32"/>
      <c r="J7" s="32"/>
      <c r="K7" s="32">
        <f t="shared" si="0"/>
        <v>0.5</v>
      </c>
      <c r="L7" s="32">
        <v>10</v>
      </c>
      <c r="M7" s="31">
        <f t="shared" si="1"/>
        <v>13200</v>
      </c>
      <c r="N7" s="29">
        <v>5000</v>
      </c>
      <c r="O7" s="29">
        <v>0</v>
      </c>
      <c r="P7" s="29">
        <f t="shared" ref="P7:P11" si="5">N7+O7</f>
        <v>5000</v>
      </c>
      <c r="Q7" s="33">
        <v>0</v>
      </c>
      <c r="R7" s="29">
        <f t="shared" ref="R7:R11" si="6">P7-Q7</f>
        <v>5000</v>
      </c>
      <c r="S7" s="29">
        <f t="shared" si="2"/>
        <v>425.80645161290323</v>
      </c>
      <c r="T7" s="29">
        <f t="shared" si="3"/>
        <v>212.90322580645162</v>
      </c>
      <c r="U7" s="29">
        <f t="shared" si="4"/>
        <v>12987.096774193549</v>
      </c>
      <c r="V7" s="34">
        <v>12987</v>
      </c>
      <c r="W7" s="34">
        <v>12987</v>
      </c>
      <c r="X7" s="34"/>
      <c r="Y7" s="36" t="s">
        <v>46</v>
      </c>
    </row>
    <row r="8" spans="1:29" s="35" customFormat="1" ht="12">
      <c r="A8" s="2">
        <v>3</v>
      </c>
      <c r="B8" s="14" t="s">
        <v>49</v>
      </c>
      <c r="C8" s="15" t="s">
        <v>50</v>
      </c>
      <c r="D8" s="29">
        <v>12000</v>
      </c>
      <c r="E8" s="30"/>
      <c r="F8" s="31">
        <f>D8+E8</f>
        <v>12000</v>
      </c>
      <c r="G8" s="2">
        <v>31</v>
      </c>
      <c r="H8" s="32">
        <v>1.5</v>
      </c>
      <c r="I8" s="32"/>
      <c r="J8" s="32"/>
      <c r="K8" s="32">
        <f t="shared" si="0"/>
        <v>1.5</v>
      </c>
      <c r="L8" s="32">
        <v>10</v>
      </c>
      <c r="M8" s="31">
        <f t="shared" si="1"/>
        <v>13200</v>
      </c>
      <c r="N8" s="29">
        <v>2000</v>
      </c>
      <c r="O8" s="29">
        <v>0</v>
      </c>
      <c r="P8" s="29">
        <f t="shared" si="5"/>
        <v>2000</v>
      </c>
      <c r="Q8" s="33">
        <v>2000</v>
      </c>
      <c r="R8" s="29">
        <f t="shared" si="6"/>
        <v>0</v>
      </c>
      <c r="S8" s="29">
        <f t="shared" si="2"/>
        <v>425.80645161290323</v>
      </c>
      <c r="T8" s="29">
        <f t="shared" si="3"/>
        <v>638.70967741935488</v>
      </c>
      <c r="U8" s="29">
        <f t="shared" si="4"/>
        <v>10561.290322580646</v>
      </c>
      <c r="V8" s="34">
        <v>10561</v>
      </c>
      <c r="W8" s="34">
        <v>10561</v>
      </c>
      <c r="X8" s="34"/>
      <c r="Y8" s="36" t="s">
        <v>46</v>
      </c>
    </row>
    <row r="9" spans="1:29" s="1" customFormat="1" ht="12">
      <c r="A9" s="2">
        <v>4</v>
      </c>
      <c r="B9" s="18" t="s">
        <v>62</v>
      </c>
      <c r="C9" s="15" t="s">
        <v>63</v>
      </c>
      <c r="D9" s="27">
        <v>12000</v>
      </c>
      <c r="E9" s="28"/>
      <c r="F9" s="28">
        <v>12000</v>
      </c>
      <c r="G9" s="2">
        <v>31</v>
      </c>
      <c r="H9" s="2">
        <v>2</v>
      </c>
      <c r="I9" s="2"/>
      <c r="J9" s="2"/>
      <c r="K9" s="2">
        <f t="shared" si="0"/>
        <v>2</v>
      </c>
      <c r="L9" s="2">
        <v>0</v>
      </c>
      <c r="M9" s="10">
        <f t="shared" si="1"/>
        <v>12000</v>
      </c>
      <c r="N9" s="11">
        <v>2000</v>
      </c>
      <c r="O9" s="11">
        <v>3000</v>
      </c>
      <c r="P9" s="29">
        <f t="shared" si="5"/>
        <v>5000</v>
      </c>
      <c r="Q9" s="12">
        <v>4000</v>
      </c>
      <c r="R9" s="29">
        <f t="shared" si="6"/>
        <v>1000</v>
      </c>
      <c r="S9" s="11">
        <f t="shared" si="2"/>
        <v>387.09677419354841</v>
      </c>
      <c r="T9" s="11">
        <f t="shared" si="3"/>
        <v>774.19354838709683</v>
      </c>
      <c r="U9" s="11">
        <f t="shared" si="4"/>
        <v>7225.8064516129034</v>
      </c>
      <c r="V9" s="17">
        <v>7226</v>
      </c>
      <c r="W9" s="17"/>
      <c r="X9" s="17">
        <v>7230</v>
      </c>
      <c r="Y9" s="9"/>
    </row>
    <row r="10" spans="1:29" s="1" customFormat="1" ht="15" customHeight="1">
      <c r="A10" s="2">
        <v>5</v>
      </c>
      <c r="B10" s="14" t="s">
        <v>36</v>
      </c>
      <c r="C10" s="20" t="s">
        <v>37</v>
      </c>
      <c r="D10" s="11">
        <v>12000</v>
      </c>
      <c r="E10" s="16"/>
      <c r="F10" s="10">
        <f>D10+E10</f>
        <v>12000</v>
      </c>
      <c r="G10" s="2">
        <v>31</v>
      </c>
      <c r="H10" s="2">
        <v>2.5</v>
      </c>
      <c r="I10" s="2"/>
      <c r="J10" s="2"/>
      <c r="K10" s="2">
        <f t="shared" si="0"/>
        <v>2.5</v>
      </c>
      <c r="L10" s="2">
        <v>0</v>
      </c>
      <c r="M10" s="10">
        <f t="shared" si="1"/>
        <v>12000</v>
      </c>
      <c r="N10" s="11">
        <v>0</v>
      </c>
      <c r="O10" s="11">
        <v>1000</v>
      </c>
      <c r="P10" s="29">
        <v>0</v>
      </c>
      <c r="Q10" s="12">
        <v>0</v>
      </c>
      <c r="R10" s="11">
        <f t="shared" si="6"/>
        <v>0</v>
      </c>
      <c r="S10" s="11">
        <f t="shared" si="2"/>
        <v>387.09677419354841</v>
      </c>
      <c r="T10" s="11">
        <f t="shared" si="3"/>
        <v>967.74193548387098</v>
      </c>
      <c r="U10" s="11">
        <f t="shared" si="4"/>
        <v>11032.258064516129</v>
      </c>
      <c r="V10" s="17">
        <v>11032</v>
      </c>
      <c r="W10" s="17"/>
      <c r="X10" s="17">
        <v>10650</v>
      </c>
      <c r="Y10" s="18"/>
      <c r="Z10" s="1">
        <v>1</v>
      </c>
      <c r="AA10" s="23"/>
      <c r="AB10" s="22"/>
      <c r="AC10" s="22"/>
    </row>
    <row r="11" spans="1:29" s="1" customFormat="1" ht="15" customHeight="1">
      <c r="A11" s="2">
        <v>6</v>
      </c>
      <c r="B11" s="18" t="s">
        <v>42</v>
      </c>
      <c r="C11" s="26" t="s">
        <v>37</v>
      </c>
      <c r="D11" s="27">
        <v>10000</v>
      </c>
      <c r="E11" s="28"/>
      <c r="F11" s="28">
        <v>10000</v>
      </c>
      <c r="G11" s="2">
        <v>31</v>
      </c>
      <c r="H11" s="2">
        <v>1</v>
      </c>
      <c r="I11" s="2"/>
      <c r="J11" s="2"/>
      <c r="K11" s="2">
        <f t="shared" si="0"/>
        <v>1</v>
      </c>
      <c r="L11" s="2">
        <v>0</v>
      </c>
      <c r="M11" s="10">
        <f t="shared" si="1"/>
        <v>10000</v>
      </c>
      <c r="N11" s="11">
        <v>0</v>
      </c>
      <c r="O11" s="11">
        <v>300</v>
      </c>
      <c r="P11" s="29">
        <f t="shared" si="5"/>
        <v>300</v>
      </c>
      <c r="Q11" s="12">
        <v>300</v>
      </c>
      <c r="R11" s="11">
        <f t="shared" si="6"/>
        <v>0</v>
      </c>
      <c r="S11" s="11">
        <f t="shared" si="2"/>
        <v>322.58064516129031</v>
      </c>
      <c r="T11" s="11">
        <f t="shared" si="3"/>
        <v>322.58064516129031</v>
      </c>
      <c r="U11" s="11">
        <f t="shared" si="4"/>
        <v>9377.4193548387102</v>
      </c>
      <c r="V11" s="17">
        <v>9377</v>
      </c>
      <c r="W11" s="17"/>
      <c r="X11" s="17">
        <v>9380</v>
      </c>
      <c r="Y11" s="9"/>
    </row>
    <row r="12" spans="1:29">
      <c r="A12" s="95"/>
      <c r="B12" s="93" t="s">
        <v>72</v>
      </c>
      <c r="C12" s="95"/>
      <c r="D12" s="99">
        <f>SUM(D6:D11)</f>
        <v>72000</v>
      </c>
      <c r="E12" s="93"/>
      <c r="F12" s="100">
        <f>SUM(F6:F11)</f>
        <v>72000</v>
      </c>
      <c r="G12" s="93"/>
      <c r="H12" s="93"/>
      <c r="I12" s="93"/>
      <c r="J12" s="93"/>
      <c r="K12" s="93"/>
      <c r="L12" s="93"/>
      <c r="M12" s="99"/>
      <c r="N12" s="99"/>
      <c r="O12" s="99"/>
      <c r="P12" s="101">
        <f>SUM(P6:P11)</f>
        <v>12300</v>
      </c>
      <c r="Q12" s="101"/>
      <c r="R12" s="99"/>
      <c r="S12" s="101"/>
      <c r="T12" s="101"/>
      <c r="U12" s="101">
        <f>SUM(U6:U11)</f>
        <v>61583.870967741939</v>
      </c>
      <c r="V12" s="99">
        <f>SUM(V6:V11)</f>
        <v>61583</v>
      </c>
      <c r="W12" s="99">
        <f>SUM(W6:W11)</f>
        <v>33723</v>
      </c>
      <c r="X12" s="93">
        <f>SUM(X6:X11)</f>
        <v>27260</v>
      </c>
      <c r="Y12" s="95"/>
    </row>
    <row r="18" spans="3:29" ht="15.6">
      <c r="C18" s="104"/>
      <c r="D18" s="104"/>
      <c r="E18" s="104"/>
      <c r="F18" s="104"/>
      <c r="G18" s="104"/>
      <c r="H18" s="104"/>
      <c r="I18" s="104"/>
      <c r="J18" s="104"/>
    </row>
    <row r="21" spans="3:29" ht="15.6">
      <c r="C21" s="104"/>
      <c r="D21" s="104"/>
      <c r="E21" s="104"/>
      <c r="F21" s="104"/>
      <c r="G21" s="104"/>
      <c r="H21" s="104"/>
      <c r="I21" s="104"/>
      <c r="J21" s="104"/>
    </row>
    <row r="23" spans="3:29">
      <c r="AB23" s="50"/>
      <c r="AC23" s="50"/>
    </row>
    <row r="31" spans="3:29">
      <c r="F31"/>
    </row>
  </sheetData>
  <pageMargins left="0.16" right="0.15" top="0.75" bottom="0.75" header="0.3" footer="0.3"/>
  <pageSetup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2"/>
  <sheetViews>
    <sheetView workbookViewId="0">
      <selection activeCell="M12" sqref="L12:M12"/>
    </sheetView>
  </sheetViews>
  <sheetFormatPr defaultColWidth="9.109375" defaultRowHeight="14.4"/>
  <cols>
    <col min="1" max="1" width="6.6640625" style="84" customWidth="1"/>
    <col min="2" max="2" width="18.33203125" style="84" customWidth="1"/>
    <col min="3" max="3" width="14" style="94" customWidth="1"/>
    <col min="4" max="4" width="12.5546875" style="94" customWidth="1"/>
    <col min="5" max="5" width="11.6640625" style="94" customWidth="1"/>
    <col min="6" max="6" width="14.33203125" style="94" customWidth="1"/>
    <col min="7" max="7" width="12.109375" style="94" customWidth="1"/>
    <col min="8" max="16384" width="9.109375" style="84"/>
  </cols>
  <sheetData>
    <row r="2" spans="1:7" ht="25.8">
      <c r="B2" s="85"/>
      <c r="C2" s="85"/>
      <c r="D2" s="86" t="s">
        <v>92</v>
      </c>
      <c r="E2" s="85"/>
      <c r="F2" s="85"/>
      <c r="G2" s="85"/>
    </row>
    <row r="3" spans="1:7" ht="36">
      <c r="A3" s="87" t="s">
        <v>0</v>
      </c>
      <c r="B3" s="88" t="s">
        <v>75</v>
      </c>
      <c r="C3" s="89" t="s">
        <v>76</v>
      </c>
      <c r="D3" s="90" t="s">
        <v>77</v>
      </c>
      <c r="E3" s="91" t="s">
        <v>78</v>
      </c>
      <c r="F3" s="90" t="s">
        <v>79</v>
      </c>
      <c r="G3" s="91" t="s">
        <v>88</v>
      </c>
    </row>
    <row r="4" spans="1:7" ht="18">
      <c r="A4" s="91">
        <v>1</v>
      </c>
      <c r="B4" s="92" t="s">
        <v>80</v>
      </c>
      <c r="C4" s="102">
        <v>7500</v>
      </c>
      <c r="D4" s="91">
        <v>2250</v>
      </c>
      <c r="E4" s="91">
        <f t="shared" ref="E4:E7" si="0">D4+C4</f>
        <v>9750</v>
      </c>
      <c r="F4" s="91">
        <v>3000</v>
      </c>
      <c r="G4" s="91">
        <f t="shared" ref="G4:G7" si="1">E4-F4</f>
        <v>6750</v>
      </c>
    </row>
    <row r="5" spans="1:7" ht="18">
      <c r="A5" s="91">
        <v>2</v>
      </c>
      <c r="B5" s="92" t="s">
        <v>81</v>
      </c>
      <c r="C5" s="102">
        <v>16000</v>
      </c>
      <c r="D5" s="91">
        <v>6000</v>
      </c>
      <c r="E5" s="91">
        <f t="shared" si="0"/>
        <v>22000</v>
      </c>
      <c r="F5" s="91">
        <v>6000</v>
      </c>
      <c r="G5" s="91">
        <f t="shared" si="1"/>
        <v>16000</v>
      </c>
    </row>
    <row r="6" spans="1:7" ht="18">
      <c r="A6" s="91">
        <v>3</v>
      </c>
      <c r="B6" s="92" t="s">
        <v>82</v>
      </c>
      <c r="C6" s="102">
        <v>5500</v>
      </c>
      <c r="D6" s="91">
        <v>3000</v>
      </c>
      <c r="E6" s="91">
        <f t="shared" si="0"/>
        <v>8500</v>
      </c>
      <c r="F6" s="91">
        <v>3000</v>
      </c>
      <c r="G6" s="91">
        <f t="shared" si="1"/>
        <v>5500</v>
      </c>
    </row>
    <row r="7" spans="1:7" ht="18">
      <c r="A7" s="91">
        <v>4</v>
      </c>
      <c r="B7" s="92" t="s">
        <v>83</v>
      </c>
      <c r="C7" s="103">
        <v>3000</v>
      </c>
      <c r="D7" s="91">
        <v>0</v>
      </c>
      <c r="E7" s="91">
        <f t="shared" si="0"/>
        <v>3000</v>
      </c>
      <c r="F7" s="91">
        <v>0</v>
      </c>
      <c r="G7" s="91">
        <f t="shared" si="1"/>
        <v>3000</v>
      </c>
    </row>
    <row r="8" spans="1:7" ht="18">
      <c r="A8" s="91">
        <v>5</v>
      </c>
      <c r="B8" s="92" t="s">
        <v>84</v>
      </c>
      <c r="C8" s="102">
        <v>5000</v>
      </c>
      <c r="D8" s="91">
        <v>0</v>
      </c>
      <c r="E8" s="91">
        <f t="shared" ref="E8:E11" si="2">D8+C8</f>
        <v>5000</v>
      </c>
      <c r="F8" s="91">
        <v>0</v>
      </c>
      <c r="G8" s="91">
        <f t="shared" ref="G8:G11" si="3">E8-F8</f>
        <v>5000</v>
      </c>
    </row>
    <row r="9" spans="1:7" ht="18">
      <c r="A9" s="91">
        <v>6</v>
      </c>
      <c r="B9" s="92" t="s">
        <v>85</v>
      </c>
      <c r="C9" s="91">
        <v>2000</v>
      </c>
      <c r="D9" s="91">
        <v>3000</v>
      </c>
      <c r="E9" s="91">
        <f t="shared" si="2"/>
        <v>5000</v>
      </c>
      <c r="F9" s="91">
        <v>4000</v>
      </c>
      <c r="G9" s="91">
        <f t="shared" si="3"/>
        <v>1000</v>
      </c>
    </row>
    <row r="10" spans="1:7" ht="18">
      <c r="A10" s="91">
        <v>7</v>
      </c>
      <c r="B10" s="92" t="s">
        <v>90</v>
      </c>
      <c r="C10" s="91">
        <v>2000</v>
      </c>
      <c r="D10" s="91">
        <v>0</v>
      </c>
      <c r="E10" s="91">
        <f t="shared" si="2"/>
        <v>2000</v>
      </c>
      <c r="F10" s="91">
        <v>2000</v>
      </c>
      <c r="G10" s="91">
        <f t="shared" si="3"/>
        <v>0</v>
      </c>
    </row>
    <row r="11" spans="1:7" ht="18">
      <c r="A11" s="91">
        <v>8</v>
      </c>
      <c r="B11" s="92" t="s">
        <v>91</v>
      </c>
      <c r="C11" s="91">
        <v>2950</v>
      </c>
      <c r="D11" s="91">
        <v>3000</v>
      </c>
      <c r="E11" s="91">
        <f t="shared" si="2"/>
        <v>5950</v>
      </c>
      <c r="F11" s="91">
        <v>3000</v>
      </c>
      <c r="G11" s="91">
        <f t="shared" si="3"/>
        <v>2950</v>
      </c>
    </row>
    <row r="12" spans="1:7" ht="18">
      <c r="A12" s="91">
        <v>9</v>
      </c>
      <c r="B12" s="92" t="s">
        <v>93</v>
      </c>
      <c r="C12" s="91">
        <v>0</v>
      </c>
      <c r="D12" s="91">
        <v>300</v>
      </c>
      <c r="E12" s="91">
        <f>D12+C12</f>
        <v>300</v>
      </c>
      <c r="F12" s="91">
        <v>300</v>
      </c>
      <c r="G12" s="91">
        <f>E12-F12</f>
        <v>0</v>
      </c>
    </row>
    <row r="13" spans="1:7" ht="18">
      <c r="A13" s="91">
        <v>10</v>
      </c>
      <c r="B13" s="92" t="s">
        <v>94</v>
      </c>
      <c r="C13" s="91">
        <v>0</v>
      </c>
      <c r="D13" s="91">
        <v>7000</v>
      </c>
      <c r="E13" s="91">
        <f>D13+C13</f>
        <v>7000</v>
      </c>
      <c r="F13" s="91">
        <v>7000</v>
      </c>
      <c r="G13" s="91">
        <f>E13-F13</f>
        <v>0</v>
      </c>
    </row>
    <row r="14" spans="1:7" ht="18">
      <c r="A14" s="91">
        <v>11</v>
      </c>
      <c r="B14" s="92" t="s">
        <v>95</v>
      </c>
      <c r="C14" s="91">
        <v>0</v>
      </c>
      <c r="D14" s="91">
        <v>5000</v>
      </c>
      <c r="E14" s="91">
        <f>D14+C14</f>
        <v>5000</v>
      </c>
      <c r="F14" s="91">
        <v>5000</v>
      </c>
      <c r="G14" s="91">
        <f>E14-F14</f>
        <v>0</v>
      </c>
    </row>
    <row r="15" spans="1:7" ht="18">
      <c r="A15" s="91"/>
      <c r="B15" s="92"/>
      <c r="C15" s="91"/>
      <c r="D15" s="91"/>
      <c r="E15" s="91"/>
      <c r="F15" s="91"/>
      <c r="G15" s="91"/>
    </row>
    <row r="16" spans="1:7" ht="18">
      <c r="A16" s="91"/>
      <c r="B16" s="92"/>
      <c r="C16" s="91" t="s">
        <v>74</v>
      </c>
      <c r="D16" s="91"/>
      <c r="E16" s="91"/>
      <c r="F16" s="91"/>
      <c r="G16" s="91">
        <f>SUM(G4:G14)</f>
        <v>40200</v>
      </c>
    </row>
    <row r="17" spans="1:7" ht="18">
      <c r="A17" s="91"/>
      <c r="B17" s="92"/>
      <c r="C17" s="91"/>
      <c r="D17" s="91"/>
      <c r="E17" s="91"/>
      <c r="F17" s="91"/>
      <c r="G17" s="91"/>
    </row>
    <row r="18" spans="1:7" ht="18">
      <c r="A18" s="91"/>
      <c r="B18" s="92"/>
      <c r="C18" s="91"/>
      <c r="D18" s="91"/>
      <c r="E18" s="91"/>
      <c r="F18" s="91"/>
      <c r="G18" s="91"/>
    </row>
    <row r="19" spans="1:7" ht="18">
      <c r="A19" s="91">
        <v>16</v>
      </c>
      <c r="B19" s="92" t="s">
        <v>86</v>
      </c>
      <c r="C19" s="91">
        <v>22500</v>
      </c>
      <c r="D19" s="91">
        <v>0</v>
      </c>
      <c r="E19" s="91">
        <f>D19+C19</f>
        <v>22500</v>
      </c>
      <c r="F19" s="91">
        <v>0</v>
      </c>
      <c r="G19" s="91">
        <f>E19-F19</f>
        <v>22500</v>
      </c>
    </row>
    <row r="20" spans="1:7" ht="18">
      <c r="A20" s="91">
        <v>17</v>
      </c>
      <c r="B20" s="92" t="s">
        <v>87</v>
      </c>
      <c r="C20" s="91">
        <v>21000</v>
      </c>
      <c r="D20" s="91">
        <v>0</v>
      </c>
      <c r="E20" s="91">
        <f>D20+C20</f>
        <v>21000</v>
      </c>
      <c r="F20" s="91">
        <v>0</v>
      </c>
      <c r="G20" s="91">
        <f>E20-F20</f>
        <v>21000</v>
      </c>
    </row>
    <row r="21" spans="1:7" ht="18">
      <c r="A21" s="91"/>
      <c r="B21" s="92"/>
      <c r="C21" s="91"/>
      <c r="D21" s="91"/>
      <c r="E21" s="91"/>
      <c r="F21" s="91"/>
      <c r="G21" s="91"/>
    </row>
    <row r="22" spans="1:7" ht="18">
      <c r="A22" s="91"/>
      <c r="B22" s="93"/>
      <c r="C22" s="91" t="s">
        <v>74</v>
      </c>
      <c r="D22" s="91"/>
      <c r="E22" s="91">
        <f>SUM(E4:E8)</f>
        <v>48250</v>
      </c>
      <c r="F22" s="91">
        <f>SUM(F4:F8)</f>
        <v>12000</v>
      </c>
      <c r="G22" s="91">
        <f>SUM(G16:G21)</f>
        <v>83700</v>
      </c>
    </row>
  </sheetData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SBEP MAR 20</vt:lpstr>
      <vt:lpstr>SBA</vt:lpstr>
      <vt:lpstr>handloans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2020-04-01T03:13:17Z</dcterms:modified>
</cp:coreProperties>
</file>