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56" windowHeight="5256"/>
  </bookViews>
  <sheets>
    <sheet name="Sheet1" sheetId="4" r:id="rId1"/>
    <sheet name="uncert HR 15N" sheetId="1" r:id="rId2"/>
    <sheet name="sheet" sheetId="2" r:id="rId3"/>
    <sheet name="Sheet3" sheetId="3" r:id="rId4"/>
  </sheets>
  <externalReferences>
    <externalReference r:id="rId5"/>
  </externalReferenc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" i="4" l="1"/>
  <c r="X12" i="1" l="1"/>
  <c r="N12" i="1"/>
  <c r="D12" i="1"/>
  <c r="L41" i="4"/>
  <c r="M41" i="4" s="1"/>
  <c r="O42" i="4"/>
  <c r="O43" i="4"/>
  <c r="O41" i="4"/>
  <c r="V20" i="1"/>
  <c r="V19" i="1"/>
  <c r="V18" i="1"/>
  <c r="V17" i="1"/>
  <c r="V16" i="1"/>
  <c r="L20" i="1"/>
  <c r="L19" i="1"/>
  <c r="L18" i="1"/>
  <c r="L17" i="1"/>
  <c r="L16" i="1"/>
  <c r="AD39" i="1"/>
  <c r="AD36" i="1"/>
  <c r="X36" i="1"/>
  <c r="L42" i="4"/>
  <c r="P42" i="4" s="1"/>
  <c r="B20" i="1"/>
  <c r="B19" i="1"/>
  <c r="B18" i="1"/>
  <c r="B17" i="1"/>
  <c r="B16" i="1"/>
  <c r="I10" i="1"/>
  <c r="S10" i="1" s="1"/>
  <c r="AC10" i="1" s="1"/>
  <c r="G10" i="1"/>
  <c r="Q10" i="1" s="1"/>
  <c r="AA10" i="1" s="1"/>
  <c r="E10" i="1"/>
  <c r="O10" i="1" s="1"/>
  <c r="Y10" i="1" s="1"/>
  <c r="D9" i="1"/>
  <c r="N9" i="1" s="1"/>
  <c r="X9" i="1" s="1"/>
  <c r="D7" i="1"/>
  <c r="N7" i="1" s="1"/>
  <c r="X7" i="1" s="1"/>
  <c r="L43" i="4"/>
  <c r="M43" i="4" s="1"/>
  <c r="P43" i="4" l="1"/>
  <c r="P41" i="4"/>
  <c r="V21" i="1"/>
  <c r="M42" i="4"/>
  <c r="T39" i="1"/>
  <c r="T36" i="1"/>
  <c r="N36" i="1"/>
  <c r="L21" i="1"/>
  <c r="M19" i="1" s="1"/>
  <c r="N19" i="1" s="1"/>
  <c r="O19" i="1" s="1"/>
  <c r="J39" i="1"/>
  <c r="J36" i="1"/>
  <c r="D36" i="1"/>
  <c r="B21" i="1"/>
  <c r="C19" i="1" s="1"/>
  <c r="D19" i="1" s="1"/>
  <c r="E19" i="1" s="1"/>
  <c r="J38" i="3"/>
  <c r="G38" i="3"/>
  <c r="J35" i="3"/>
  <c r="G35" i="3"/>
  <c r="D35" i="3"/>
  <c r="B20" i="3"/>
  <c r="C19" i="3" s="1"/>
  <c r="D19" i="3" s="1"/>
  <c r="E19" i="3" s="1"/>
  <c r="W20" i="1" l="1"/>
  <c r="X20" i="1" s="1"/>
  <c r="Y20" i="1" s="1"/>
  <c r="W19" i="1"/>
  <c r="X19" i="1" s="1"/>
  <c r="Y19" i="1" s="1"/>
  <c r="W18" i="1"/>
  <c r="X18" i="1" s="1"/>
  <c r="Y18" i="1" s="1"/>
  <c r="W17" i="1"/>
  <c r="X17" i="1" s="1"/>
  <c r="Y17" i="1" s="1"/>
  <c r="W16" i="1"/>
  <c r="X16" i="1" s="1"/>
  <c r="Y16" i="1" s="1"/>
  <c r="M17" i="1"/>
  <c r="N17" i="1" s="1"/>
  <c r="O17" i="1" s="1"/>
  <c r="C18" i="1"/>
  <c r="D18" i="1" s="1"/>
  <c r="E18" i="1" s="1"/>
  <c r="M18" i="1"/>
  <c r="N18" i="1" s="1"/>
  <c r="O18" i="1" s="1"/>
  <c r="C17" i="1"/>
  <c r="D17" i="1" s="1"/>
  <c r="E17" i="1" s="1"/>
  <c r="M16" i="1"/>
  <c r="N16" i="1" s="1"/>
  <c r="O16" i="1" s="1"/>
  <c r="M20" i="1"/>
  <c r="N20" i="1" s="1"/>
  <c r="O20" i="1" s="1"/>
  <c r="C16" i="1"/>
  <c r="D16" i="1" s="1"/>
  <c r="E16" i="1" s="1"/>
  <c r="C20" i="1"/>
  <c r="D20" i="1" s="1"/>
  <c r="E20" i="1" s="1"/>
  <c r="C16" i="3"/>
  <c r="D16" i="3" s="1"/>
  <c r="E16" i="3" s="1"/>
  <c r="C18" i="3"/>
  <c r="D18" i="3" s="1"/>
  <c r="E18" i="3" s="1"/>
  <c r="C15" i="3"/>
  <c r="D15" i="3" s="1"/>
  <c r="E15" i="3" s="1"/>
  <c r="C17" i="3"/>
  <c r="D17" i="3" s="1"/>
  <c r="E17" i="3" s="1"/>
  <c r="Y21" i="1" l="1"/>
  <c r="AA20" i="1" s="1"/>
  <c r="AA22" i="1" s="1"/>
  <c r="E20" i="3"/>
  <c r="G19" i="3" s="1"/>
  <c r="G21" i="3" s="1"/>
  <c r="E25" i="3" s="1"/>
  <c r="J32" i="3" s="1"/>
  <c r="C44" i="3" s="1"/>
  <c r="E46" i="3" s="1"/>
  <c r="E47" i="3" s="1"/>
  <c r="E21" i="1"/>
  <c r="G20" i="1" s="1"/>
  <c r="G22" i="1" s="1"/>
  <c r="E26" i="1" s="1"/>
  <c r="O21" i="1"/>
  <c r="Q20" i="1" s="1"/>
  <c r="Q22" i="1" s="1"/>
  <c r="O26" i="1" s="1"/>
  <c r="T33" i="1" s="1"/>
  <c r="E50" i="3" l="1"/>
  <c r="AB33" i="1"/>
  <c r="Y26" i="1"/>
  <c r="AD33" i="1" s="1"/>
  <c r="W45" i="1" s="1"/>
  <c r="Y47" i="1" s="1"/>
  <c r="Z48" i="1" s="1"/>
  <c r="X49" i="1" s="1"/>
  <c r="Y51" i="1" s="1"/>
  <c r="M45" i="1"/>
  <c r="O47" i="1" s="1"/>
  <c r="R33" i="1"/>
  <c r="J33" i="1"/>
  <c r="C45" i="1" s="1"/>
  <c r="E47" i="1" s="1"/>
  <c r="H33" i="1"/>
  <c r="P48" i="1" l="1"/>
  <c r="N49" i="1" s="1"/>
  <c r="O51" i="1" s="1"/>
  <c r="F48" i="1"/>
  <c r="D49" i="1" s="1"/>
  <c r="E51" i="1" s="1"/>
</calcChain>
</file>

<file path=xl/sharedStrings.xml><?xml version="1.0" encoding="utf-8"?>
<sst xmlns="http://schemas.openxmlformats.org/spreadsheetml/2006/main" count="333" uniqueCount="144">
  <si>
    <t>Rockwell Hardness Tester Uncertainty Calculation for Indirect Method Calibration</t>
  </si>
  <si>
    <t>Machine Details:</t>
  </si>
  <si>
    <t>Make:</t>
  </si>
  <si>
    <t>Value</t>
  </si>
  <si>
    <t>Calibration Cert. No:</t>
  </si>
  <si>
    <t>Rockwell Hardness Tester</t>
  </si>
  <si>
    <t>Model:</t>
  </si>
  <si>
    <t>SAROJ</t>
  </si>
  <si>
    <t>RAS</t>
  </si>
  <si>
    <t>Test block value:-</t>
  </si>
  <si>
    <t>Reprted Uncertainty:-</t>
  </si>
  <si>
    <r>
      <t>X</t>
    </r>
    <r>
      <rPr>
        <sz val="11"/>
        <color theme="1"/>
        <rFont val="Calibri"/>
        <family val="2"/>
      </rPr>
      <t>₁</t>
    </r>
  </si>
  <si>
    <t>X</t>
  </si>
  <si>
    <r>
      <t>(X</t>
    </r>
    <r>
      <rPr>
        <sz val="11"/>
        <color theme="1"/>
        <rFont val="Calibri"/>
        <family val="2"/>
      </rPr>
      <t>₁ - X)</t>
    </r>
  </si>
  <si>
    <r>
      <t>(X</t>
    </r>
    <r>
      <rPr>
        <sz val="11"/>
        <color theme="1"/>
        <rFont val="Calibri"/>
        <family val="2"/>
      </rPr>
      <t>₁ - X)²</t>
    </r>
  </si>
  <si>
    <t>Standard Deviation</t>
  </si>
  <si>
    <t>б =</t>
  </si>
  <si>
    <t>∑ (X₁ - X)²</t>
  </si>
  <si>
    <t>n - 1</t>
  </si>
  <si>
    <t>Sum =</t>
  </si>
  <si>
    <t>Source of Uncertainty</t>
  </si>
  <si>
    <t>UA</t>
  </si>
  <si>
    <t>Standard Deviation:</t>
  </si>
  <si>
    <t>б/√n =</t>
  </si>
  <si>
    <t>Type:- A</t>
  </si>
  <si>
    <t>Type:- B</t>
  </si>
  <si>
    <t>UB2</t>
  </si>
  <si>
    <t>S.No.</t>
  </si>
  <si>
    <t>Source-Reference-Value</t>
  </si>
  <si>
    <t>Distribution</t>
  </si>
  <si>
    <t>DOF</t>
  </si>
  <si>
    <t>Calculation</t>
  </si>
  <si>
    <t>Type</t>
  </si>
  <si>
    <t>Standard Deviation A Type</t>
  </si>
  <si>
    <t>UB1</t>
  </si>
  <si>
    <t>Reported Uncertainty for Test</t>
  </si>
  <si>
    <t>Block</t>
  </si>
  <si>
    <t>Uncertainty due to resolution of</t>
  </si>
  <si>
    <t>DUC 0.2</t>
  </si>
  <si>
    <t>Normal</t>
  </si>
  <si>
    <t>Tupe A</t>
  </si>
  <si>
    <t>Type B</t>
  </si>
  <si>
    <t>Rectangular</t>
  </si>
  <si>
    <t>0.268/2.24</t>
  </si>
  <si>
    <t>0.33/2</t>
  </si>
  <si>
    <t>0.2/2/1.73</t>
  </si>
  <si>
    <r>
      <t>UA</t>
    </r>
    <r>
      <rPr>
        <sz val="11"/>
        <color theme="1"/>
        <rFont val="Calibri"/>
        <family val="2"/>
      </rPr>
      <t>² + UB1² + UB2²</t>
    </r>
  </si>
  <si>
    <t xml:space="preserve">Degree of Freedom :- </t>
  </si>
  <si>
    <t>Combined Uncertainty Uc :-</t>
  </si>
  <si>
    <t>Coverage Factor : K = 2</t>
  </si>
  <si>
    <t>Expanded Uncertainty UcxK :-</t>
  </si>
  <si>
    <t>Sr. No.:</t>
  </si>
  <si>
    <t>26/24</t>
  </si>
  <si>
    <t>SUN/12-13/121/196</t>
  </si>
  <si>
    <t>HRA</t>
  </si>
  <si>
    <t>lower</t>
  </si>
  <si>
    <t>HR30N</t>
  </si>
  <si>
    <t>HIGHER</t>
  </si>
  <si>
    <t>( INDIRECT VERIFICATION )</t>
  </si>
  <si>
    <t>Name of Company</t>
  </si>
  <si>
    <t>Machine Details</t>
  </si>
  <si>
    <t>Make :-</t>
  </si>
  <si>
    <t>Model :-</t>
  </si>
  <si>
    <t>Sr. No :-</t>
  </si>
  <si>
    <t>I.D. No :-</t>
  </si>
  <si>
    <t>Calibrated By :-</t>
  </si>
  <si>
    <t>Location :-</t>
  </si>
  <si>
    <t>Details of  Master Test Block Used For Calibration</t>
  </si>
  <si>
    <t xml:space="preserve">Sr. </t>
  </si>
  <si>
    <t>Load In</t>
  </si>
  <si>
    <t>Scale</t>
  </si>
  <si>
    <t>Std. Test</t>
  </si>
  <si>
    <t>Actual Hardness</t>
  </si>
  <si>
    <t>Avg</t>
  </si>
  <si>
    <t>Actual</t>
  </si>
  <si>
    <t>Allow</t>
  </si>
  <si>
    <t>Expanded</t>
  </si>
  <si>
    <t>No.</t>
  </si>
  <si>
    <t>Kgf.</t>
  </si>
  <si>
    <t>Block Value</t>
  </si>
  <si>
    <t>H</t>
  </si>
  <si>
    <t>Error</t>
  </si>
  <si>
    <t>Repeat.</t>
  </si>
  <si>
    <t>Uncertainty</t>
  </si>
  <si>
    <t xml:space="preserve">Calibrated By </t>
  </si>
  <si>
    <t>Checked By</t>
  </si>
  <si>
    <t xml:space="preserve">                 For SUN - TECH</t>
  </si>
  <si>
    <t xml:space="preserve">                </t>
  </si>
  <si>
    <t>Calibrated by</t>
  </si>
  <si>
    <t xml:space="preserve">Other Points :- 1) Measuring Device &amp; No. :- Dial Guage                                 </t>
  </si>
  <si>
    <t>Test Block Value &amp; Sr. No.</t>
  </si>
  <si>
    <t>ROCKWELL SUPERFICIAL HARDNESS TESTER</t>
  </si>
  <si>
    <t>/2.24</t>
  </si>
  <si>
    <t>&lt;</t>
  </si>
  <si>
    <t>As per scope</t>
  </si>
  <si>
    <t>Reported Uncertainty=</t>
  </si>
  <si>
    <t>HR 30N</t>
  </si>
  <si>
    <r>
      <t>(U</t>
    </r>
    <r>
      <rPr>
        <vertAlign val="subscript"/>
        <sz val="11"/>
        <color theme="1"/>
        <rFont val="Calibri"/>
        <family val="2"/>
        <scheme val="minor"/>
      </rPr>
      <t>C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/ U</t>
    </r>
    <r>
      <rPr>
        <vertAlign val="subscript"/>
        <sz val="11"/>
        <color theme="1"/>
        <rFont val="Calibri"/>
        <family val="2"/>
        <scheme val="minor"/>
      </rPr>
      <t>A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)* (n-1)  =</t>
    </r>
  </si>
  <si>
    <t>1 HR 30N</t>
  </si>
  <si>
    <t>Calibration Procedure No. :- SUN/CPM/CP/01</t>
  </si>
  <si>
    <t>±2.0</t>
  </si>
  <si>
    <t>middele</t>
  </si>
  <si>
    <t>0.47/2</t>
  </si>
  <si>
    <t>•  The above calibration  is done at site of customer.</t>
  </si>
  <si>
    <r>
      <rPr>
        <sz val="10"/>
        <color theme="1"/>
        <rFont val="Calibri"/>
        <family val="2"/>
      </rPr>
      <t>•</t>
    </r>
    <r>
      <rPr>
        <sz val="10"/>
        <color theme="1"/>
        <rFont val="Cambria"/>
        <family val="1"/>
      </rPr>
      <t xml:space="preserve">  The above reported expanded uncertainties are based on standard uncertainties multiplied by coverage factor K=2,</t>
    </r>
  </si>
  <si>
    <t xml:space="preserve">     providing level of of confidence of 95.45 %.</t>
  </si>
  <si>
    <r>
      <rPr>
        <sz val="10"/>
        <color theme="1"/>
        <rFont val="Calibri"/>
        <family val="2"/>
      </rPr>
      <t>•</t>
    </r>
    <r>
      <rPr>
        <sz val="10"/>
        <color theme="1"/>
        <rFont val="Cambria"/>
        <family val="1"/>
      </rPr>
      <t xml:space="preserve">  The calibration results reported in the certificate are valid at the time of and under the stated conditions of </t>
    </r>
  </si>
  <si>
    <t xml:space="preserve">     measurement and is only for the calibration items as identified in the certificate.</t>
  </si>
  <si>
    <r>
      <rPr>
        <sz val="10"/>
        <color theme="1"/>
        <rFont val="Calibri"/>
        <family val="2"/>
      </rPr>
      <t>•</t>
    </r>
    <r>
      <rPr>
        <sz val="10"/>
        <color theme="1"/>
        <rFont val="Cambria"/>
        <family val="1"/>
      </rPr>
      <t xml:space="preserve">  Calibration certificate shall not be reproduced except in full, without written approval of SUN-TECH.</t>
    </r>
  </si>
  <si>
    <t>Coverage Factor : K =</t>
  </si>
  <si>
    <t>Name</t>
  </si>
  <si>
    <t xml:space="preserve"># </t>
  </si>
  <si>
    <t>Certificate no</t>
  </si>
  <si>
    <t>Valid Upto</t>
  </si>
  <si>
    <t>SITE CALIBRATION CERTIFICATE FOR</t>
  </si>
  <si>
    <t>2) Indentor &amp; No.:-N/A</t>
  </si>
  <si>
    <t>0.59/2</t>
  </si>
  <si>
    <t>0.48/2</t>
  </si>
  <si>
    <t>Note :- 1) Allowed Repeatability is as per Clause No. 5.3.2 of IS 1586 (Part 2):2018</t>
  </si>
  <si>
    <t xml:space="preserve">             2)Allowed Error is as per Clause No. 5.4.2 of  IS  1586 (Part 2):2018</t>
  </si>
  <si>
    <t>(б/√n)*t =</t>
  </si>
  <si>
    <t>where t = 1.14 for 5 readings</t>
  </si>
  <si>
    <t>Ref Std I.S:-1586-2:2018/ISO 6508-2:2015</t>
  </si>
  <si>
    <t>"----End of Calibration Certificate----"</t>
  </si>
  <si>
    <t>Traceability :</t>
  </si>
  <si>
    <t>Traceability to National Standards thruogh NABL Lab CC-2029</t>
  </si>
  <si>
    <t>HR15N</t>
  </si>
  <si>
    <t>ULR No.:-</t>
  </si>
  <si>
    <t xml:space="preserve">Cali. Certi. No:- </t>
  </si>
  <si>
    <t>25/04/2023</t>
  </si>
  <si>
    <t xml:space="preserve">                                  </t>
  </si>
  <si>
    <t xml:space="preserve">Page No. :- </t>
  </si>
  <si>
    <t xml:space="preserve">Date of Receipt : </t>
  </si>
  <si>
    <t xml:space="preserve">M/s </t>
  </si>
  <si>
    <t>Cali. On Date :-</t>
  </si>
  <si>
    <t xml:space="preserve">Test Temp : </t>
  </si>
  <si>
    <t xml:space="preserve">Condition of Item : </t>
  </si>
  <si>
    <t>Date for next Cali.:</t>
  </si>
  <si>
    <t>SUN/F-34a                       REV : 02</t>
  </si>
  <si>
    <t xml:space="preserve">Cali. Certi.Issue Date:- </t>
  </si>
  <si>
    <t>Sr.No</t>
  </si>
  <si>
    <t>(As per customer's request)</t>
  </si>
  <si>
    <t>Calibration Results (All values in HR)</t>
  </si>
  <si>
    <t>CC394625000000000F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</si>
</sst>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0.0000"/>
    <numFmt numFmtId="166" formatCode="0.000"/>
    <numFmt numFmtId="167" formatCode="0.00000000"/>
    <numFmt numFmtId="168" formatCode="0.000000"/>
    <numFmt numFmtId="169" formatCode="0.000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name val="Lucida Handwriting"/>
      <family val="4"/>
    </font>
    <font>
      <b/>
      <sz val="14"/>
      <color theme="1"/>
      <name val="Engravers MT"/>
      <family val="1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i/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8"/>
      <color theme="1"/>
      <name val="Cambria"/>
      <family val="1"/>
      <scheme val="major"/>
    </font>
    <font>
      <sz val="11"/>
      <color theme="1"/>
      <name val="Cambria"/>
      <family val="1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mbria"/>
      <family val="1"/>
    </font>
    <font>
      <sz val="11"/>
      <color rgb="FFFF0000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3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164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2" fillId="0" borderId="5" xfId="0" applyFont="1" applyBorder="1" applyAlignment="1">
      <alignment horizontal="center"/>
    </xf>
    <xf numFmtId="0" fontId="2" fillId="0" borderId="8" xfId="0" applyFon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166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0" xfId="0" applyFont="1"/>
    <xf numFmtId="0" fontId="6" fillId="0" borderId="6" xfId="0" applyFont="1" applyBorder="1"/>
    <xf numFmtId="0" fontId="6" fillId="0" borderId="11" xfId="0" applyFont="1" applyBorder="1" applyAlignment="1">
      <alignment horizontal="center"/>
    </xf>
    <xf numFmtId="0" fontId="6" fillId="0" borderId="11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7" xfId="0" applyFont="1" applyBorder="1"/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6" fillId="0" borderId="10" xfId="0" applyNumberFormat="1" applyFont="1" applyBorder="1" applyAlignment="1">
      <alignment horizontal="center"/>
    </xf>
    <xf numFmtId="49" fontId="6" fillId="0" borderId="5" xfId="0" applyNumberFormat="1" applyFont="1" applyBorder="1"/>
    <xf numFmtId="49" fontId="6" fillId="0" borderId="12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0" fontId="0" fillId="0" borderId="3" xfId="0" applyBorder="1"/>
    <xf numFmtId="0" fontId="1" fillId="0" borderId="5" xfId="0" applyFont="1" applyBorder="1" applyAlignment="1">
      <alignment horizontal="left"/>
    </xf>
    <xf numFmtId="14" fontId="0" fillId="0" borderId="6" xfId="0" applyNumberFormat="1" applyBorder="1"/>
    <xf numFmtId="0" fontId="1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164" fontId="0" fillId="0" borderId="6" xfId="0" applyNumberFormat="1" applyBorder="1" applyAlignment="1">
      <alignment horizontal="center"/>
    </xf>
    <xf numFmtId="0" fontId="1" fillId="0" borderId="5" xfId="0" applyFont="1" applyBorder="1"/>
    <xf numFmtId="168" fontId="0" fillId="0" borderId="0" xfId="0" applyNumberForma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4" borderId="1" xfId="0" applyFill="1" applyBorder="1"/>
    <xf numFmtId="166" fontId="6" fillId="0" borderId="5" xfId="0" applyNumberFormat="1" applyFont="1" applyBorder="1"/>
    <xf numFmtId="0" fontId="0" fillId="5" borderId="1" xfId="0" applyFill="1" applyBorder="1" applyAlignment="1">
      <alignment horizontal="center"/>
    </xf>
    <xf numFmtId="2" fontId="0" fillId="4" borderId="1" xfId="0" applyNumberFormat="1" applyFill="1" applyBorder="1"/>
    <xf numFmtId="164" fontId="0" fillId="0" borderId="1" xfId="0" applyNumberFormat="1" applyBorder="1" applyAlignment="1">
      <alignment horizontal="center"/>
    </xf>
    <xf numFmtId="0" fontId="14" fillId="0" borderId="7" xfId="0" applyFont="1" applyBorder="1"/>
    <xf numFmtId="0" fontId="14" fillId="0" borderId="8" xfId="0" applyFont="1" applyBorder="1"/>
    <xf numFmtId="0" fontId="14" fillId="0" borderId="9" xfId="0" applyFont="1" applyBorder="1"/>
    <xf numFmtId="0" fontId="8" fillId="0" borderId="0" xfId="0" applyFont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13" xfId="0" applyBorder="1"/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4" fillId="0" borderId="0" xfId="0" applyFont="1"/>
    <xf numFmtId="0" fontId="14" fillId="0" borderId="6" xfId="0" applyFont="1" applyBorder="1"/>
    <xf numFmtId="0" fontId="25" fillId="0" borderId="0" xfId="0" applyFont="1"/>
    <xf numFmtId="0" fontId="14" fillId="0" borderId="14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14" xfId="0" applyFont="1" applyBorder="1"/>
    <xf numFmtId="0" fontId="14" fillId="0" borderId="15" xfId="0" applyFont="1" applyBorder="1"/>
    <xf numFmtId="2" fontId="0" fillId="0" borderId="0" xfId="0" applyNumberFormat="1"/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2" fontId="14" fillId="0" borderId="1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0" fontId="14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0" fontId="14" fillId="0" borderId="5" xfId="0" applyFont="1" applyBorder="1"/>
    <xf numFmtId="0" fontId="14" fillId="0" borderId="6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14" fillId="0" borderId="5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0" fillId="0" borderId="15" xfId="0" applyBorder="1"/>
    <xf numFmtId="0" fontId="19" fillId="0" borderId="15" xfId="0" applyFont="1" applyBorder="1"/>
    <xf numFmtId="0" fontId="23" fillId="0" borderId="2" xfId="0" applyFont="1" applyBorder="1"/>
    <xf numFmtId="0" fontId="14" fillId="0" borderId="3" xfId="0" applyFont="1" applyBorder="1"/>
    <xf numFmtId="0" fontId="14" fillId="0" borderId="4" xfId="0" applyFont="1" applyBorder="1"/>
    <xf numFmtId="0" fontId="24" fillId="0" borderId="5" xfId="0" applyFont="1" applyBorder="1"/>
    <xf numFmtId="0" fontId="24" fillId="0" borderId="7" xfId="0" applyFont="1" applyBorder="1"/>
    <xf numFmtId="0" fontId="14" fillId="0" borderId="15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14" fontId="14" fillId="0" borderId="14" xfId="0" quotePrefix="1" applyNumberFormat="1" applyFont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4" fillId="0" borderId="5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14" fillId="0" borderId="6" xfId="0" applyFont="1" applyBorder="1" applyAlignment="1">
      <alignment horizontal="left"/>
    </xf>
    <xf numFmtId="0" fontId="14" fillId="0" borderId="14" xfId="0" applyFont="1" applyBorder="1" applyAlignment="1">
      <alignment horizontal="left"/>
    </xf>
    <xf numFmtId="0" fontId="14" fillId="0" borderId="13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14" fontId="15" fillId="0" borderId="3" xfId="0" applyNumberFormat="1" applyFont="1" applyBorder="1" applyAlignment="1">
      <alignment horizontal="center" vertical="center"/>
    </xf>
    <xf numFmtId="14" fontId="15" fillId="0" borderId="4" xfId="0" applyNumberFormat="1" applyFont="1" applyBorder="1" applyAlignment="1">
      <alignment horizontal="center" vertical="center"/>
    </xf>
    <xf numFmtId="14" fontId="15" fillId="0" borderId="8" xfId="0" applyNumberFormat="1" applyFont="1" applyBorder="1" applyAlignment="1">
      <alignment horizontal="center" vertical="center"/>
    </xf>
    <xf numFmtId="14" fontId="15" fillId="0" borderId="9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left"/>
    </xf>
    <xf numFmtId="0" fontId="14" fillId="0" borderId="8" xfId="0" applyFont="1" applyBorder="1" applyAlignment="1">
      <alignment horizontal="left"/>
    </xf>
    <xf numFmtId="0" fontId="16" fillId="0" borderId="7" xfId="0" applyFont="1" applyBorder="1" applyAlignment="1">
      <alignment horizontal="left"/>
    </xf>
    <xf numFmtId="0" fontId="16" fillId="0" borderId="8" xfId="0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16" fillId="0" borderId="0" xfId="0" applyFont="1" applyAlignment="1">
      <alignment horizontal="left"/>
    </xf>
    <xf numFmtId="14" fontId="19" fillId="0" borderId="14" xfId="0" quotePrefix="1" applyNumberFormat="1" applyFont="1" applyBorder="1" applyAlignment="1">
      <alignment horizontal="left"/>
    </xf>
    <xf numFmtId="14" fontId="19" fillId="0" borderId="15" xfId="0" applyNumberFormat="1" applyFont="1" applyBorder="1" applyAlignment="1">
      <alignment horizontal="left"/>
    </xf>
    <xf numFmtId="0" fontId="14" fillId="0" borderId="8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17" fillId="0" borderId="1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0" fontId="15" fillId="0" borderId="5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6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14" xfId="0" applyFont="1" applyBorder="1" applyAlignment="1">
      <alignment horizontal="left" vertical="center"/>
    </xf>
    <xf numFmtId="0" fontId="14" fillId="0" borderId="15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6" xfId="0" applyFont="1" applyBorder="1" applyAlignment="1">
      <alignment horizontal="center"/>
    </xf>
    <xf numFmtId="0" fontId="10" fillId="0" borderId="14" xfId="0" applyFont="1" applyBorder="1" applyAlignment="1">
      <alignment horizontal="right"/>
    </xf>
    <xf numFmtId="0" fontId="10" fillId="0" borderId="15" xfId="0" applyFont="1" applyBorder="1" applyAlignment="1">
      <alignment horizontal="right"/>
    </xf>
    <xf numFmtId="0" fontId="10" fillId="0" borderId="15" xfId="0" applyFont="1" applyBorder="1" applyAlignment="1">
      <alignment horizontal="left"/>
    </xf>
    <xf numFmtId="0" fontId="10" fillId="0" borderId="13" xfId="0" applyFont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3" xfId="0" applyFont="1" applyBorder="1" applyAlignment="1">
      <alignment horizontal="center"/>
    </xf>
    <xf numFmtId="0" fontId="15" fillId="0" borderId="14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/>
    </xf>
    <xf numFmtId="14" fontId="15" fillId="0" borderId="15" xfId="0" applyNumberFormat="1" applyFont="1" applyBorder="1" applyAlignment="1">
      <alignment horizontal="center"/>
    </xf>
    <xf numFmtId="14" fontId="15" fillId="0" borderId="13" xfId="0" applyNumberFormat="1" applyFont="1" applyBorder="1" applyAlignment="1">
      <alignment horizontal="center"/>
    </xf>
    <xf numFmtId="14" fontId="14" fillId="0" borderId="14" xfId="0" applyNumberFormat="1" applyFont="1" applyBorder="1" applyAlignment="1">
      <alignment horizontal="center"/>
    </xf>
    <xf numFmtId="14" fontId="14" fillId="0" borderId="15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6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5" fillId="0" borderId="9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14" fontId="14" fillId="0" borderId="8" xfId="0" applyNumberFormat="1" applyFont="1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4" fillId="0" borderId="5" xfId="0" applyFont="1" applyBorder="1"/>
    <xf numFmtId="0" fontId="4" fillId="0" borderId="0" xfId="0" applyFont="1"/>
    <xf numFmtId="0" fontId="4" fillId="0" borderId="6" xfId="0" applyFont="1" applyBorder="1"/>
    <xf numFmtId="167" fontId="6" fillId="0" borderId="2" xfId="0" applyNumberFormat="1" applyFont="1" applyBorder="1" applyAlignment="1">
      <alignment horizontal="center"/>
    </xf>
    <xf numFmtId="167" fontId="6" fillId="0" borderId="4" xfId="0" applyNumberFormat="1" applyFont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49" fontId="4" fillId="0" borderId="5" xfId="0" applyNumberFormat="1" applyFont="1" applyBorder="1"/>
    <xf numFmtId="49" fontId="6" fillId="0" borderId="5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6" fontId="6" fillId="0" borderId="5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0" fontId="4" fillId="0" borderId="8" xfId="0" applyFont="1" applyBorder="1" applyAlignment="1">
      <alignment horizontal="left"/>
    </xf>
    <xf numFmtId="49" fontId="4" fillId="0" borderId="2" xfId="0" applyNumberFormat="1" applyFont="1" applyBorder="1"/>
    <xf numFmtId="0" fontId="4" fillId="0" borderId="3" xfId="0" applyFont="1" applyBorder="1"/>
    <xf numFmtId="169" fontId="6" fillId="0" borderId="5" xfId="0" applyNumberFormat="1" applyFont="1" applyBorder="1" applyAlignment="1">
      <alignment horizontal="center"/>
    </xf>
    <xf numFmtId="169" fontId="6" fillId="0" borderId="6" xfId="0" applyNumberFormat="1" applyFont="1" applyBorder="1" applyAlignment="1">
      <alignment horizontal="center"/>
    </xf>
    <xf numFmtId="166" fontId="6" fillId="0" borderId="7" xfId="0" applyNumberFormat="1" applyFont="1" applyBorder="1" applyAlignment="1">
      <alignment horizontal="center"/>
    </xf>
    <xf numFmtId="166" fontId="6" fillId="0" borderId="9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300</xdr:row>
      <xdr:rowOff>19050</xdr:rowOff>
    </xdr:from>
    <xdr:to>
      <xdr:col>2</xdr:col>
      <xdr:colOff>581025</xdr:colOff>
      <xdr:row>300</xdr:row>
      <xdr:rowOff>20638</xdr:rowOff>
    </xdr:to>
    <xdr:cxnSp macro="">
      <xdr:nvCxnSpPr>
        <xdr:cNvPr id="169" name="Straight Connector 168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CxnSpPr/>
      </xdr:nvCxnSpPr>
      <xdr:spPr>
        <a:xfrm>
          <a:off x="1238250" y="246697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352425</xdr:colOff>
      <xdr:row>300</xdr:row>
      <xdr:rowOff>19050</xdr:rowOff>
    </xdr:from>
    <xdr:to>
      <xdr:col>3</xdr:col>
      <xdr:colOff>466725</xdr:colOff>
      <xdr:row>300</xdr:row>
      <xdr:rowOff>20638</xdr:rowOff>
    </xdr:to>
    <xdr:cxnSp macro="">
      <xdr:nvCxnSpPr>
        <xdr:cNvPr id="170" name="Straight Connector 169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CxnSpPr/>
      </xdr:nvCxnSpPr>
      <xdr:spPr>
        <a:xfrm>
          <a:off x="1876425" y="246697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333375</xdr:colOff>
      <xdr:row>300</xdr:row>
      <xdr:rowOff>28575</xdr:rowOff>
    </xdr:from>
    <xdr:to>
      <xdr:col>4</xdr:col>
      <xdr:colOff>447675</xdr:colOff>
      <xdr:row>300</xdr:row>
      <xdr:rowOff>30163</xdr:rowOff>
    </xdr:to>
    <xdr:cxnSp macro="">
      <xdr:nvCxnSpPr>
        <xdr:cNvPr id="171" name="Straight Connector 170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CxnSpPr/>
      </xdr:nvCxnSpPr>
      <xdr:spPr>
        <a:xfrm>
          <a:off x="2466975" y="2467927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419100</xdr:colOff>
      <xdr:row>302</xdr:row>
      <xdr:rowOff>0</xdr:rowOff>
    </xdr:from>
    <xdr:to>
      <xdr:col>5</xdr:col>
      <xdr:colOff>533400</xdr:colOff>
      <xdr:row>303</xdr:row>
      <xdr:rowOff>57150</xdr:rowOff>
    </xdr:to>
    <xdr:cxnSp macro="">
      <xdr:nvCxnSpPr>
        <xdr:cNvPr id="172" name="Straight Connector 171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CxnSpPr/>
      </xdr:nvCxnSpPr>
      <xdr:spPr>
        <a:xfrm rot="16200000" flipH="1">
          <a:off x="3190875" y="25098375"/>
          <a:ext cx="24765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301</xdr:row>
      <xdr:rowOff>152400</xdr:rowOff>
    </xdr:from>
    <xdr:to>
      <xdr:col>7</xdr:col>
      <xdr:colOff>0</xdr:colOff>
      <xdr:row>301</xdr:row>
      <xdr:rowOff>153988</xdr:rowOff>
    </xdr:to>
    <xdr:cxnSp macro="">
      <xdr:nvCxnSpPr>
        <xdr:cNvPr id="173" name="Straight Connector 172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CxnSpPr/>
      </xdr:nvCxnSpPr>
      <xdr:spPr>
        <a:xfrm>
          <a:off x="3533775" y="24993600"/>
          <a:ext cx="695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533399</xdr:colOff>
      <xdr:row>301</xdr:row>
      <xdr:rowOff>161927</xdr:rowOff>
    </xdr:from>
    <xdr:to>
      <xdr:col>6</xdr:col>
      <xdr:colOff>19048</xdr:colOff>
      <xdr:row>303</xdr:row>
      <xdr:rowOff>38101</xdr:rowOff>
    </xdr:to>
    <xdr:cxnSp macro="">
      <xdr:nvCxnSpPr>
        <xdr:cNvPr id="174" name="Straight Connector 173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CxnSpPr/>
      </xdr:nvCxnSpPr>
      <xdr:spPr>
        <a:xfrm rot="5400000" flipH="1" flipV="1">
          <a:off x="3328987" y="25045989"/>
          <a:ext cx="257174" cy="17144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371475</xdr:colOff>
      <xdr:row>302</xdr:row>
      <xdr:rowOff>19050</xdr:rowOff>
    </xdr:from>
    <xdr:to>
      <xdr:col>6</xdr:col>
      <xdr:colOff>485775</xdr:colOff>
      <xdr:row>302</xdr:row>
      <xdr:rowOff>20638</xdr:rowOff>
    </xdr:to>
    <xdr:cxnSp macro="">
      <xdr:nvCxnSpPr>
        <xdr:cNvPr id="175" name="Straight Connector 174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CxnSpPr/>
      </xdr:nvCxnSpPr>
      <xdr:spPr>
        <a:xfrm>
          <a:off x="3895725" y="250507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305</xdr:row>
      <xdr:rowOff>2</xdr:rowOff>
    </xdr:from>
    <xdr:to>
      <xdr:col>6</xdr:col>
      <xdr:colOff>161925</xdr:colOff>
      <xdr:row>306</xdr:row>
      <xdr:rowOff>19052</xdr:rowOff>
    </xdr:to>
    <xdr:cxnSp macro="">
      <xdr:nvCxnSpPr>
        <xdr:cNvPr id="176" name="Straight Connector 175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CxnSpPr/>
      </xdr:nvCxnSpPr>
      <xdr:spPr>
        <a:xfrm rot="5400000">
          <a:off x="3538538" y="25665114"/>
          <a:ext cx="20955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590550</xdr:colOff>
      <xdr:row>305</xdr:row>
      <xdr:rowOff>19050</xdr:rowOff>
    </xdr:from>
    <xdr:to>
      <xdr:col>6</xdr:col>
      <xdr:colOff>76200</xdr:colOff>
      <xdr:row>306</xdr:row>
      <xdr:rowOff>19050</xdr:rowOff>
    </xdr:to>
    <xdr:cxnSp macro="">
      <xdr:nvCxnSpPr>
        <xdr:cNvPr id="177" name="Straight Connector 176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CxnSpPr/>
      </xdr:nvCxnSpPr>
      <xdr:spPr>
        <a:xfrm rot="16200000" flipH="1">
          <a:off x="3419475" y="25631775"/>
          <a:ext cx="190500" cy="1714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161925</xdr:colOff>
      <xdr:row>304</xdr:row>
      <xdr:rowOff>180975</xdr:rowOff>
    </xdr:from>
    <xdr:to>
      <xdr:col>6</xdr:col>
      <xdr:colOff>476250</xdr:colOff>
      <xdr:row>304</xdr:row>
      <xdr:rowOff>182563</xdr:rowOff>
    </xdr:to>
    <xdr:cxnSp macro="">
      <xdr:nvCxnSpPr>
        <xdr:cNvPr id="178" name="Straight Connector 177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CxnSpPr/>
      </xdr:nvCxnSpPr>
      <xdr:spPr>
        <a:xfrm>
          <a:off x="3686175" y="2559367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326</xdr:row>
      <xdr:rowOff>180975</xdr:rowOff>
    </xdr:from>
    <xdr:to>
      <xdr:col>3</xdr:col>
      <xdr:colOff>581025</xdr:colOff>
      <xdr:row>326</xdr:row>
      <xdr:rowOff>182563</xdr:rowOff>
    </xdr:to>
    <xdr:cxnSp macro="">
      <xdr:nvCxnSpPr>
        <xdr:cNvPr id="179" name="Straight Connector 178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CxnSpPr/>
      </xdr:nvCxnSpPr>
      <xdr:spPr>
        <a:xfrm>
          <a:off x="771525" y="29803725"/>
          <a:ext cx="133350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523876</xdr:colOff>
      <xdr:row>326</xdr:row>
      <xdr:rowOff>180974</xdr:rowOff>
    </xdr:from>
    <xdr:to>
      <xdr:col>1</xdr:col>
      <xdr:colOff>581026</xdr:colOff>
      <xdr:row>327</xdr:row>
      <xdr:rowOff>190499</xdr:rowOff>
    </xdr:to>
    <xdr:cxnSp macro="">
      <xdr:nvCxnSpPr>
        <xdr:cNvPr id="180" name="Straight Connector 179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CxnSpPr/>
      </xdr:nvCxnSpPr>
      <xdr:spPr>
        <a:xfrm rot="5400000">
          <a:off x="633413" y="29875162"/>
          <a:ext cx="20002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438151</xdr:colOff>
      <xdr:row>327</xdr:row>
      <xdr:rowOff>66678</xdr:rowOff>
    </xdr:from>
    <xdr:to>
      <xdr:col>1</xdr:col>
      <xdr:colOff>514351</xdr:colOff>
      <xdr:row>328</xdr:row>
      <xdr:rowOff>19051</xdr:rowOff>
    </xdr:to>
    <xdr:cxnSp macro="">
      <xdr:nvCxnSpPr>
        <xdr:cNvPr id="181" name="Straight Connector 180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CxnSpPr/>
      </xdr:nvCxnSpPr>
      <xdr:spPr>
        <a:xfrm rot="16200000" flipV="1">
          <a:off x="585789" y="29913265"/>
          <a:ext cx="14287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</xdr:colOff>
      <xdr:row>330</xdr:row>
      <xdr:rowOff>0</xdr:rowOff>
    </xdr:from>
    <xdr:to>
      <xdr:col>2</xdr:col>
      <xdr:colOff>971550</xdr:colOff>
      <xdr:row>330</xdr:row>
      <xdr:rowOff>1588</xdr:rowOff>
    </xdr:to>
    <xdr:cxnSp macro="">
      <xdr:nvCxnSpPr>
        <xdr:cNvPr id="182" name="Straight Connector 181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CxnSpPr/>
      </xdr:nvCxnSpPr>
      <xdr:spPr>
        <a:xfrm>
          <a:off x="866775" y="30384750"/>
          <a:ext cx="6572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571500</xdr:colOff>
      <xdr:row>330</xdr:row>
      <xdr:rowOff>28575</xdr:rowOff>
    </xdr:from>
    <xdr:to>
      <xdr:col>2</xdr:col>
      <xdr:colOff>57150</xdr:colOff>
      <xdr:row>330</xdr:row>
      <xdr:rowOff>171448</xdr:rowOff>
    </xdr:to>
    <xdr:cxnSp macro="">
      <xdr:nvCxnSpPr>
        <xdr:cNvPr id="183" name="Straight Connector 182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CxnSpPr/>
      </xdr:nvCxnSpPr>
      <xdr:spPr>
        <a:xfrm rot="16200000" flipV="1">
          <a:off x="719138" y="30446662"/>
          <a:ext cx="14287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47626</xdr:colOff>
      <xdr:row>330</xdr:row>
      <xdr:rowOff>9527</xdr:rowOff>
    </xdr:from>
    <xdr:to>
      <xdr:col>2</xdr:col>
      <xdr:colOff>104776</xdr:colOff>
      <xdr:row>330</xdr:row>
      <xdr:rowOff>142878</xdr:rowOff>
    </xdr:to>
    <xdr:cxnSp macro="">
      <xdr:nvCxnSpPr>
        <xdr:cNvPr id="184" name="Straight Connector 183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CxnSpPr/>
      </xdr:nvCxnSpPr>
      <xdr:spPr>
        <a:xfrm rot="5400000" flipH="1" flipV="1">
          <a:off x="781050" y="3043237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466725</xdr:colOff>
      <xdr:row>300</xdr:row>
      <xdr:rowOff>19050</xdr:rowOff>
    </xdr:from>
    <xdr:to>
      <xdr:col>12</xdr:col>
      <xdr:colOff>581025</xdr:colOff>
      <xdr:row>300</xdr:row>
      <xdr:rowOff>20638</xdr:rowOff>
    </xdr:to>
    <xdr:cxnSp macro="">
      <xdr:nvCxnSpPr>
        <xdr:cNvPr id="185" name="Straight Connector 184">
          <a:extLst>
            <a:ext uri="{FF2B5EF4-FFF2-40B4-BE49-F238E27FC236}">
              <a16:creationId xmlns:a16="http://schemas.microsoft.com/office/drawing/2014/main" id="{00000000-0008-0000-0100-0000B9000000}"/>
            </a:ext>
          </a:extLst>
        </xdr:cNvPr>
        <xdr:cNvCxnSpPr/>
      </xdr:nvCxnSpPr>
      <xdr:spPr>
        <a:xfrm>
          <a:off x="1238250" y="246697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352425</xdr:colOff>
      <xdr:row>300</xdr:row>
      <xdr:rowOff>19050</xdr:rowOff>
    </xdr:from>
    <xdr:to>
      <xdr:col>13</xdr:col>
      <xdr:colOff>466725</xdr:colOff>
      <xdr:row>300</xdr:row>
      <xdr:rowOff>20638</xdr:rowOff>
    </xdr:to>
    <xdr:cxnSp macro="">
      <xdr:nvCxnSpPr>
        <xdr:cNvPr id="186" name="Straight Connector 185">
          <a:extLst>
            <a:ext uri="{FF2B5EF4-FFF2-40B4-BE49-F238E27FC236}">
              <a16:creationId xmlns:a16="http://schemas.microsoft.com/office/drawing/2014/main" id="{00000000-0008-0000-0100-0000BA000000}"/>
            </a:ext>
          </a:extLst>
        </xdr:cNvPr>
        <xdr:cNvCxnSpPr/>
      </xdr:nvCxnSpPr>
      <xdr:spPr>
        <a:xfrm>
          <a:off x="1876425" y="246697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333375</xdr:colOff>
      <xdr:row>300</xdr:row>
      <xdr:rowOff>28575</xdr:rowOff>
    </xdr:from>
    <xdr:to>
      <xdr:col>14</xdr:col>
      <xdr:colOff>447675</xdr:colOff>
      <xdr:row>300</xdr:row>
      <xdr:rowOff>30163</xdr:rowOff>
    </xdr:to>
    <xdr:cxnSp macro="">
      <xdr:nvCxnSpPr>
        <xdr:cNvPr id="187" name="Straight Connector 186">
          <a:extLst>
            <a:ext uri="{FF2B5EF4-FFF2-40B4-BE49-F238E27FC236}">
              <a16:creationId xmlns:a16="http://schemas.microsoft.com/office/drawing/2014/main" id="{00000000-0008-0000-0100-0000BB000000}"/>
            </a:ext>
          </a:extLst>
        </xdr:cNvPr>
        <xdr:cNvCxnSpPr/>
      </xdr:nvCxnSpPr>
      <xdr:spPr>
        <a:xfrm>
          <a:off x="2466975" y="2467927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419100</xdr:colOff>
      <xdr:row>302</xdr:row>
      <xdr:rowOff>0</xdr:rowOff>
    </xdr:from>
    <xdr:to>
      <xdr:col>15</xdr:col>
      <xdr:colOff>533400</xdr:colOff>
      <xdr:row>303</xdr:row>
      <xdr:rowOff>57150</xdr:rowOff>
    </xdr:to>
    <xdr:cxnSp macro="">
      <xdr:nvCxnSpPr>
        <xdr:cNvPr id="188" name="Straight Connector 187"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CxnSpPr/>
      </xdr:nvCxnSpPr>
      <xdr:spPr>
        <a:xfrm rot="16200000" flipH="1">
          <a:off x="3190875" y="25098375"/>
          <a:ext cx="24765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301</xdr:row>
      <xdr:rowOff>152400</xdr:rowOff>
    </xdr:from>
    <xdr:to>
      <xdr:col>17</xdr:col>
      <xdr:colOff>0</xdr:colOff>
      <xdr:row>301</xdr:row>
      <xdr:rowOff>153988</xdr:rowOff>
    </xdr:to>
    <xdr:cxnSp macro="">
      <xdr:nvCxnSpPr>
        <xdr:cNvPr id="189" name="Straight Connector 188"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CxnSpPr/>
      </xdr:nvCxnSpPr>
      <xdr:spPr>
        <a:xfrm>
          <a:off x="3533775" y="24993600"/>
          <a:ext cx="695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533399</xdr:colOff>
      <xdr:row>301</xdr:row>
      <xdr:rowOff>161927</xdr:rowOff>
    </xdr:from>
    <xdr:to>
      <xdr:col>16</xdr:col>
      <xdr:colOff>19048</xdr:colOff>
      <xdr:row>303</xdr:row>
      <xdr:rowOff>38101</xdr:rowOff>
    </xdr:to>
    <xdr:cxnSp macro="">
      <xdr:nvCxnSpPr>
        <xdr:cNvPr id="190" name="Straight Connector 189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CxnSpPr/>
      </xdr:nvCxnSpPr>
      <xdr:spPr>
        <a:xfrm rot="5400000" flipH="1" flipV="1">
          <a:off x="3328987" y="25045989"/>
          <a:ext cx="257174" cy="17144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371475</xdr:colOff>
      <xdr:row>302</xdr:row>
      <xdr:rowOff>19050</xdr:rowOff>
    </xdr:from>
    <xdr:to>
      <xdr:col>16</xdr:col>
      <xdr:colOff>485775</xdr:colOff>
      <xdr:row>302</xdr:row>
      <xdr:rowOff>20638</xdr:rowOff>
    </xdr:to>
    <xdr:cxnSp macro="">
      <xdr:nvCxnSpPr>
        <xdr:cNvPr id="191" name="Straight Connector 190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CxnSpPr/>
      </xdr:nvCxnSpPr>
      <xdr:spPr>
        <a:xfrm>
          <a:off x="3895725" y="250507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76200</xdr:colOff>
      <xdr:row>305</xdr:row>
      <xdr:rowOff>2</xdr:rowOff>
    </xdr:from>
    <xdr:to>
      <xdr:col>16</xdr:col>
      <xdr:colOff>161925</xdr:colOff>
      <xdr:row>306</xdr:row>
      <xdr:rowOff>19052</xdr:rowOff>
    </xdr:to>
    <xdr:cxnSp macro="">
      <xdr:nvCxnSpPr>
        <xdr:cNvPr id="192" name="Straight Connector 191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CxnSpPr/>
      </xdr:nvCxnSpPr>
      <xdr:spPr>
        <a:xfrm rot="5400000">
          <a:off x="3538538" y="25665114"/>
          <a:ext cx="20955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590550</xdr:colOff>
      <xdr:row>305</xdr:row>
      <xdr:rowOff>19050</xdr:rowOff>
    </xdr:from>
    <xdr:to>
      <xdr:col>16</xdr:col>
      <xdr:colOff>76200</xdr:colOff>
      <xdr:row>306</xdr:row>
      <xdr:rowOff>19050</xdr:rowOff>
    </xdr:to>
    <xdr:cxnSp macro="">
      <xdr:nvCxnSpPr>
        <xdr:cNvPr id="193" name="Straight Connector 192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CxnSpPr/>
      </xdr:nvCxnSpPr>
      <xdr:spPr>
        <a:xfrm rot="16200000" flipH="1">
          <a:off x="3419475" y="25631775"/>
          <a:ext cx="190500" cy="1714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161925</xdr:colOff>
      <xdr:row>304</xdr:row>
      <xdr:rowOff>180975</xdr:rowOff>
    </xdr:from>
    <xdr:to>
      <xdr:col>16</xdr:col>
      <xdr:colOff>476250</xdr:colOff>
      <xdr:row>304</xdr:row>
      <xdr:rowOff>182563</xdr:rowOff>
    </xdr:to>
    <xdr:cxnSp macro="">
      <xdr:nvCxnSpPr>
        <xdr:cNvPr id="194" name="Straight Connector 193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CxnSpPr/>
      </xdr:nvCxnSpPr>
      <xdr:spPr>
        <a:xfrm>
          <a:off x="3686175" y="2559367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326</xdr:row>
      <xdr:rowOff>180975</xdr:rowOff>
    </xdr:from>
    <xdr:to>
      <xdr:col>13</xdr:col>
      <xdr:colOff>581025</xdr:colOff>
      <xdr:row>326</xdr:row>
      <xdr:rowOff>182563</xdr:rowOff>
    </xdr:to>
    <xdr:cxnSp macro="">
      <xdr:nvCxnSpPr>
        <xdr:cNvPr id="195" name="Straight Connector 194">
          <a:extLst>
            <a:ext uri="{FF2B5EF4-FFF2-40B4-BE49-F238E27FC236}">
              <a16:creationId xmlns:a16="http://schemas.microsoft.com/office/drawing/2014/main" id="{00000000-0008-0000-0100-0000C3000000}"/>
            </a:ext>
          </a:extLst>
        </xdr:cNvPr>
        <xdr:cNvCxnSpPr/>
      </xdr:nvCxnSpPr>
      <xdr:spPr>
        <a:xfrm>
          <a:off x="771525" y="29803725"/>
          <a:ext cx="133350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523876</xdr:colOff>
      <xdr:row>326</xdr:row>
      <xdr:rowOff>180974</xdr:rowOff>
    </xdr:from>
    <xdr:to>
      <xdr:col>11</xdr:col>
      <xdr:colOff>581026</xdr:colOff>
      <xdr:row>327</xdr:row>
      <xdr:rowOff>190499</xdr:rowOff>
    </xdr:to>
    <xdr:cxnSp macro="">
      <xdr:nvCxnSpPr>
        <xdr:cNvPr id="196" name="Straight Connector 195">
          <a:extLst>
            <a:ext uri="{FF2B5EF4-FFF2-40B4-BE49-F238E27FC236}">
              <a16:creationId xmlns:a16="http://schemas.microsoft.com/office/drawing/2014/main" id="{00000000-0008-0000-0100-0000C4000000}"/>
            </a:ext>
          </a:extLst>
        </xdr:cNvPr>
        <xdr:cNvCxnSpPr/>
      </xdr:nvCxnSpPr>
      <xdr:spPr>
        <a:xfrm rot="5400000">
          <a:off x="633413" y="29875162"/>
          <a:ext cx="20002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438151</xdr:colOff>
      <xdr:row>327</xdr:row>
      <xdr:rowOff>66678</xdr:rowOff>
    </xdr:from>
    <xdr:to>
      <xdr:col>11</xdr:col>
      <xdr:colOff>514351</xdr:colOff>
      <xdr:row>328</xdr:row>
      <xdr:rowOff>19051</xdr:rowOff>
    </xdr:to>
    <xdr:cxnSp macro="">
      <xdr:nvCxnSpPr>
        <xdr:cNvPr id="197" name="Straight Connector 196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CxnSpPr/>
      </xdr:nvCxnSpPr>
      <xdr:spPr>
        <a:xfrm rot="16200000" flipV="1">
          <a:off x="585789" y="29913265"/>
          <a:ext cx="14287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95250</xdr:colOff>
      <xdr:row>330</xdr:row>
      <xdr:rowOff>0</xdr:rowOff>
    </xdr:from>
    <xdr:to>
      <xdr:col>12</xdr:col>
      <xdr:colOff>971550</xdr:colOff>
      <xdr:row>330</xdr:row>
      <xdr:rowOff>1588</xdr:rowOff>
    </xdr:to>
    <xdr:cxnSp macro="">
      <xdr:nvCxnSpPr>
        <xdr:cNvPr id="198" name="Straight Connector 197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CxnSpPr/>
      </xdr:nvCxnSpPr>
      <xdr:spPr>
        <a:xfrm>
          <a:off x="866775" y="30384750"/>
          <a:ext cx="6572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571500</xdr:colOff>
      <xdr:row>330</xdr:row>
      <xdr:rowOff>28575</xdr:rowOff>
    </xdr:from>
    <xdr:to>
      <xdr:col>12</xdr:col>
      <xdr:colOff>57150</xdr:colOff>
      <xdr:row>330</xdr:row>
      <xdr:rowOff>171448</xdr:rowOff>
    </xdr:to>
    <xdr:cxnSp macro="">
      <xdr:nvCxnSpPr>
        <xdr:cNvPr id="199" name="Straight Connector 198">
          <a:extLst>
            <a:ext uri="{FF2B5EF4-FFF2-40B4-BE49-F238E27FC236}">
              <a16:creationId xmlns:a16="http://schemas.microsoft.com/office/drawing/2014/main" id="{00000000-0008-0000-0100-0000C7000000}"/>
            </a:ext>
          </a:extLst>
        </xdr:cNvPr>
        <xdr:cNvCxnSpPr/>
      </xdr:nvCxnSpPr>
      <xdr:spPr>
        <a:xfrm rot="16200000" flipV="1">
          <a:off x="719138" y="30446662"/>
          <a:ext cx="14287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47626</xdr:colOff>
      <xdr:row>330</xdr:row>
      <xdr:rowOff>9527</xdr:rowOff>
    </xdr:from>
    <xdr:to>
      <xdr:col>12</xdr:col>
      <xdr:colOff>104776</xdr:colOff>
      <xdr:row>330</xdr:row>
      <xdr:rowOff>142878</xdr:rowOff>
    </xdr:to>
    <xdr:cxnSp macro="">
      <xdr:nvCxnSpPr>
        <xdr:cNvPr id="200" name="Straight Connector 199">
          <a:extLst>
            <a:ext uri="{FF2B5EF4-FFF2-40B4-BE49-F238E27FC236}">
              <a16:creationId xmlns:a16="http://schemas.microsoft.com/office/drawing/2014/main" id="{00000000-0008-0000-0100-0000C8000000}"/>
            </a:ext>
          </a:extLst>
        </xdr:cNvPr>
        <xdr:cNvCxnSpPr/>
      </xdr:nvCxnSpPr>
      <xdr:spPr>
        <a:xfrm rot="5400000" flipH="1" flipV="1">
          <a:off x="781050" y="3043237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390526</xdr:colOff>
      <xdr:row>41</xdr:row>
      <xdr:rowOff>38099</xdr:rowOff>
    </xdr:from>
    <xdr:to>
      <xdr:col>1</xdr:col>
      <xdr:colOff>485776</xdr:colOff>
      <xdr:row>41</xdr:row>
      <xdr:rowOff>180974</xdr:rowOff>
    </xdr:to>
    <xdr:cxnSp macro="">
      <xdr:nvCxnSpPr>
        <xdr:cNvPr id="202" name="Straight Connector 201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CxnSpPr/>
      </xdr:nvCxnSpPr>
      <xdr:spPr>
        <a:xfrm rot="16200000" flipH="1">
          <a:off x="547688" y="7891462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381000</xdr:colOff>
      <xdr:row>44</xdr:row>
      <xdr:rowOff>0</xdr:rowOff>
    </xdr:from>
    <xdr:to>
      <xdr:col>1</xdr:col>
      <xdr:colOff>476250</xdr:colOff>
      <xdr:row>44</xdr:row>
      <xdr:rowOff>142875</xdr:rowOff>
    </xdr:to>
    <xdr:cxnSp macro="">
      <xdr:nvCxnSpPr>
        <xdr:cNvPr id="203" name="Straight Connector 202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CxnSpPr/>
      </xdr:nvCxnSpPr>
      <xdr:spPr>
        <a:xfrm rot="16200000" flipH="1">
          <a:off x="538162" y="842486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561975</xdr:colOff>
      <xdr:row>41</xdr:row>
      <xdr:rowOff>0</xdr:rowOff>
    </xdr:from>
    <xdr:to>
      <xdr:col>11</xdr:col>
      <xdr:colOff>657225</xdr:colOff>
      <xdr:row>41</xdr:row>
      <xdr:rowOff>142875</xdr:rowOff>
    </xdr:to>
    <xdr:cxnSp macro="">
      <xdr:nvCxnSpPr>
        <xdr:cNvPr id="204" name="Straight Connector 203">
          <a:extLst>
            <a:ext uri="{FF2B5EF4-FFF2-40B4-BE49-F238E27FC236}">
              <a16:creationId xmlns:a16="http://schemas.microsoft.com/office/drawing/2014/main" id="{00000000-0008-0000-0100-0000CC000000}"/>
            </a:ext>
          </a:extLst>
        </xdr:cNvPr>
        <xdr:cNvCxnSpPr/>
      </xdr:nvCxnSpPr>
      <xdr:spPr>
        <a:xfrm rot="16200000" flipH="1">
          <a:off x="6786562" y="785336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533400</xdr:colOff>
      <xdr:row>44</xdr:row>
      <xdr:rowOff>0</xdr:rowOff>
    </xdr:from>
    <xdr:to>
      <xdr:col>11</xdr:col>
      <xdr:colOff>628650</xdr:colOff>
      <xdr:row>44</xdr:row>
      <xdr:rowOff>142875</xdr:rowOff>
    </xdr:to>
    <xdr:cxnSp macro="">
      <xdr:nvCxnSpPr>
        <xdr:cNvPr id="205" name="Straight Connector 204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CxnSpPr/>
      </xdr:nvCxnSpPr>
      <xdr:spPr>
        <a:xfrm rot="16200000" flipH="1">
          <a:off x="6757987" y="842486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495302</xdr:colOff>
      <xdr:row>41</xdr:row>
      <xdr:rowOff>19053</xdr:rowOff>
    </xdr:from>
    <xdr:to>
      <xdr:col>2</xdr:col>
      <xdr:colOff>19051</xdr:colOff>
      <xdr:row>41</xdr:row>
      <xdr:rowOff>180974</xdr:rowOff>
    </xdr:to>
    <xdr:cxnSp macro="">
      <xdr:nvCxnSpPr>
        <xdr:cNvPr id="207" name="Straight Connector 206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CxnSpPr/>
      </xdr:nvCxnSpPr>
      <xdr:spPr>
        <a:xfrm rot="5400000">
          <a:off x="652466" y="7872414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466725</xdr:colOff>
      <xdr:row>44</xdr:row>
      <xdr:rowOff>0</xdr:rowOff>
    </xdr:from>
    <xdr:to>
      <xdr:col>1</xdr:col>
      <xdr:colOff>581024</xdr:colOff>
      <xdr:row>44</xdr:row>
      <xdr:rowOff>161921</xdr:rowOff>
    </xdr:to>
    <xdr:cxnSp macro="">
      <xdr:nvCxnSpPr>
        <xdr:cNvPr id="209" name="Straight Connector 208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CxnSpPr/>
      </xdr:nvCxnSpPr>
      <xdr:spPr>
        <a:xfrm rot="5400000">
          <a:off x="623889" y="842486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619125</xdr:colOff>
      <xdr:row>41</xdr:row>
      <xdr:rowOff>0</xdr:rowOff>
    </xdr:from>
    <xdr:to>
      <xdr:col>12</xdr:col>
      <xdr:colOff>19049</xdr:colOff>
      <xdr:row>41</xdr:row>
      <xdr:rowOff>161921</xdr:rowOff>
    </xdr:to>
    <xdr:cxnSp macro="">
      <xdr:nvCxnSpPr>
        <xdr:cNvPr id="210" name="Straight Connector 209"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CxnSpPr/>
      </xdr:nvCxnSpPr>
      <xdr:spPr>
        <a:xfrm rot="5400000">
          <a:off x="6843714" y="785336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628650</xdr:colOff>
      <xdr:row>44</xdr:row>
      <xdr:rowOff>0</xdr:rowOff>
    </xdr:from>
    <xdr:to>
      <xdr:col>12</xdr:col>
      <xdr:colOff>28574</xdr:colOff>
      <xdr:row>44</xdr:row>
      <xdr:rowOff>161921</xdr:rowOff>
    </xdr:to>
    <xdr:cxnSp macro="">
      <xdr:nvCxnSpPr>
        <xdr:cNvPr id="211" name="Straight Connector 210">
          <a:extLst>
            <a:ext uri="{FF2B5EF4-FFF2-40B4-BE49-F238E27FC236}">
              <a16:creationId xmlns:a16="http://schemas.microsoft.com/office/drawing/2014/main" id="{00000000-0008-0000-0100-0000D3000000}"/>
            </a:ext>
          </a:extLst>
        </xdr:cNvPr>
        <xdr:cNvCxnSpPr/>
      </xdr:nvCxnSpPr>
      <xdr:spPr>
        <a:xfrm rot="5400000">
          <a:off x="6853239" y="842486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41</xdr:row>
      <xdr:rowOff>9525</xdr:rowOff>
    </xdr:from>
    <xdr:to>
      <xdr:col>3</xdr:col>
      <xdr:colOff>466725</xdr:colOff>
      <xdr:row>41</xdr:row>
      <xdr:rowOff>11113</xdr:rowOff>
    </xdr:to>
    <xdr:cxnSp macro="">
      <xdr:nvCxnSpPr>
        <xdr:cNvPr id="213" name="Straight Connector 212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CxnSpPr/>
      </xdr:nvCxnSpPr>
      <xdr:spPr>
        <a:xfrm>
          <a:off x="809625" y="7839075"/>
          <a:ext cx="11811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44</xdr:row>
      <xdr:rowOff>0</xdr:rowOff>
    </xdr:from>
    <xdr:to>
      <xdr:col>3</xdr:col>
      <xdr:colOff>428625</xdr:colOff>
      <xdr:row>44</xdr:row>
      <xdr:rowOff>1588</xdr:rowOff>
    </xdr:to>
    <xdr:cxnSp macro="">
      <xdr:nvCxnSpPr>
        <xdr:cNvPr id="214" name="Straight Connector 213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CxnSpPr/>
      </xdr:nvCxnSpPr>
      <xdr:spPr>
        <a:xfrm>
          <a:off x="771525" y="8401050"/>
          <a:ext cx="11811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41</xdr:row>
      <xdr:rowOff>0</xdr:rowOff>
    </xdr:from>
    <xdr:to>
      <xdr:col>13</xdr:col>
      <xdr:colOff>419100</xdr:colOff>
      <xdr:row>41</xdr:row>
      <xdr:rowOff>1588</xdr:rowOff>
    </xdr:to>
    <xdr:cxnSp macro="">
      <xdr:nvCxnSpPr>
        <xdr:cNvPr id="215" name="Straight Connector 214">
          <a:extLst>
            <a:ext uri="{FF2B5EF4-FFF2-40B4-BE49-F238E27FC236}">
              <a16:creationId xmlns:a16="http://schemas.microsoft.com/office/drawing/2014/main" id="{00000000-0008-0000-0100-0000D7000000}"/>
            </a:ext>
          </a:extLst>
        </xdr:cNvPr>
        <xdr:cNvCxnSpPr/>
      </xdr:nvCxnSpPr>
      <xdr:spPr>
        <a:xfrm>
          <a:off x="6962775" y="7829550"/>
          <a:ext cx="11811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44</xdr:row>
      <xdr:rowOff>0</xdr:rowOff>
    </xdr:from>
    <xdr:to>
      <xdr:col>13</xdr:col>
      <xdr:colOff>419100</xdr:colOff>
      <xdr:row>44</xdr:row>
      <xdr:rowOff>1588</xdr:rowOff>
    </xdr:to>
    <xdr:cxnSp macro="">
      <xdr:nvCxnSpPr>
        <xdr:cNvPr id="216" name="Straight Connector 215"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CxnSpPr/>
      </xdr:nvCxnSpPr>
      <xdr:spPr>
        <a:xfrm>
          <a:off x="6962775" y="8401050"/>
          <a:ext cx="11811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561975</xdr:colOff>
      <xdr:row>41</xdr:row>
      <xdr:rowOff>0</xdr:rowOff>
    </xdr:from>
    <xdr:to>
      <xdr:col>21</xdr:col>
      <xdr:colOff>657225</xdr:colOff>
      <xdr:row>41</xdr:row>
      <xdr:rowOff>142875</xdr:rowOff>
    </xdr:to>
    <xdr:cxnSp macro="">
      <xdr:nvCxnSpPr>
        <xdr:cNvPr id="46" name="Straight Connector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CxnSpPr/>
      </xdr:nvCxnSpPr>
      <xdr:spPr>
        <a:xfrm rot="16200000" flipH="1">
          <a:off x="6786562" y="785336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533400</xdr:colOff>
      <xdr:row>44</xdr:row>
      <xdr:rowOff>0</xdr:rowOff>
    </xdr:from>
    <xdr:to>
      <xdr:col>21</xdr:col>
      <xdr:colOff>628650</xdr:colOff>
      <xdr:row>44</xdr:row>
      <xdr:rowOff>142875</xdr:rowOff>
    </xdr:to>
    <xdr:cxnSp macro="">
      <xdr:nvCxnSpPr>
        <xdr:cNvPr id="47" name="Straight Connector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CxnSpPr/>
      </xdr:nvCxnSpPr>
      <xdr:spPr>
        <a:xfrm rot="16200000" flipH="1">
          <a:off x="6757987" y="8424863"/>
          <a:ext cx="142875" cy="95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619125</xdr:colOff>
      <xdr:row>41</xdr:row>
      <xdr:rowOff>0</xdr:rowOff>
    </xdr:from>
    <xdr:to>
      <xdr:col>22</xdr:col>
      <xdr:colOff>19049</xdr:colOff>
      <xdr:row>41</xdr:row>
      <xdr:rowOff>161921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CxnSpPr/>
      </xdr:nvCxnSpPr>
      <xdr:spPr>
        <a:xfrm rot="5400000">
          <a:off x="6843714" y="785336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628650</xdr:colOff>
      <xdr:row>44</xdr:row>
      <xdr:rowOff>0</xdr:rowOff>
    </xdr:from>
    <xdr:to>
      <xdr:col>22</xdr:col>
      <xdr:colOff>28574</xdr:colOff>
      <xdr:row>44</xdr:row>
      <xdr:rowOff>161921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CxnSpPr/>
      </xdr:nvCxnSpPr>
      <xdr:spPr>
        <a:xfrm rot="5400000">
          <a:off x="6853239" y="8424861"/>
          <a:ext cx="161921" cy="1142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41</xdr:row>
      <xdr:rowOff>0</xdr:rowOff>
    </xdr:from>
    <xdr:to>
      <xdr:col>23</xdr:col>
      <xdr:colOff>419100</xdr:colOff>
      <xdr:row>41</xdr:row>
      <xdr:rowOff>1588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CxnSpPr/>
      </xdr:nvCxnSpPr>
      <xdr:spPr>
        <a:xfrm>
          <a:off x="6962775" y="7829550"/>
          <a:ext cx="11811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44</xdr:row>
      <xdr:rowOff>0</xdr:rowOff>
    </xdr:from>
    <xdr:to>
      <xdr:col>23</xdr:col>
      <xdr:colOff>419100</xdr:colOff>
      <xdr:row>44</xdr:row>
      <xdr:rowOff>1588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CxnSpPr/>
      </xdr:nvCxnSpPr>
      <xdr:spPr>
        <a:xfrm>
          <a:off x="6962775" y="8401050"/>
          <a:ext cx="118110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13</xdr:row>
      <xdr:rowOff>19050</xdr:rowOff>
    </xdr:from>
    <xdr:to>
      <xdr:col>2</xdr:col>
      <xdr:colOff>581025</xdr:colOff>
      <xdr:row>13</xdr:row>
      <xdr:rowOff>20638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>
          <a:off x="1143000" y="21145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352425</xdr:colOff>
      <xdr:row>13</xdr:row>
      <xdr:rowOff>19050</xdr:rowOff>
    </xdr:from>
    <xdr:to>
      <xdr:col>3</xdr:col>
      <xdr:colOff>466725</xdr:colOff>
      <xdr:row>13</xdr:row>
      <xdr:rowOff>20638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1781175" y="21145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333375</xdr:colOff>
      <xdr:row>13</xdr:row>
      <xdr:rowOff>28575</xdr:rowOff>
    </xdr:from>
    <xdr:to>
      <xdr:col>4</xdr:col>
      <xdr:colOff>447675</xdr:colOff>
      <xdr:row>13</xdr:row>
      <xdr:rowOff>30163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>
          <a:off x="2371725" y="2124075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419100</xdr:colOff>
      <xdr:row>15</xdr:row>
      <xdr:rowOff>0</xdr:rowOff>
    </xdr:from>
    <xdr:to>
      <xdr:col>5</xdr:col>
      <xdr:colOff>533400</xdr:colOff>
      <xdr:row>16</xdr:row>
      <xdr:rowOff>57150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rot="16200000" flipH="1">
          <a:off x="3095625" y="2543175"/>
          <a:ext cx="247650" cy="11430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</xdr:colOff>
      <xdr:row>14</xdr:row>
      <xdr:rowOff>152400</xdr:rowOff>
    </xdr:from>
    <xdr:to>
      <xdr:col>7</xdr:col>
      <xdr:colOff>0</xdr:colOff>
      <xdr:row>14</xdr:row>
      <xdr:rowOff>153988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>
          <a:off x="3438525" y="2438400"/>
          <a:ext cx="695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533399</xdr:colOff>
      <xdr:row>14</xdr:row>
      <xdr:rowOff>161927</xdr:rowOff>
    </xdr:from>
    <xdr:to>
      <xdr:col>6</xdr:col>
      <xdr:colOff>19048</xdr:colOff>
      <xdr:row>16</xdr:row>
      <xdr:rowOff>38101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rot="5400000" flipH="1" flipV="1">
          <a:off x="3233737" y="2490789"/>
          <a:ext cx="257174" cy="171449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371475</xdr:colOff>
      <xdr:row>15</xdr:row>
      <xdr:rowOff>19050</xdr:rowOff>
    </xdr:from>
    <xdr:to>
      <xdr:col>6</xdr:col>
      <xdr:colOff>485775</xdr:colOff>
      <xdr:row>15</xdr:row>
      <xdr:rowOff>20638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3800475" y="2495550"/>
          <a:ext cx="114300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18</xdr:row>
      <xdr:rowOff>2</xdr:rowOff>
    </xdr:from>
    <xdr:to>
      <xdr:col>6</xdr:col>
      <xdr:colOff>161925</xdr:colOff>
      <xdr:row>19</xdr:row>
      <xdr:rowOff>19052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rot="5400000">
          <a:off x="3443288" y="3109914"/>
          <a:ext cx="209550" cy="857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590550</xdr:colOff>
      <xdr:row>18</xdr:row>
      <xdr:rowOff>19050</xdr:rowOff>
    </xdr:from>
    <xdr:to>
      <xdr:col>6</xdr:col>
      <xdr:colOff>76200</xdr:colOff>
      <xdr:row>19</xdr:row>
      <xdr:rowOff>19050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rot="16200000" flipH="1">
          <a:off x="3324225" y="3076575"/>
          <a:ext cx="190500" cy="17145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161925</xdr:colOff>
      <xdr:row>17</xdr:row>
      <xdr:rowOff>180975</xdr:rowOff>
    </xdr:from>
    <xdr:to>
      <xdr:col>6</xdr:col>
      <xdr:colOff>476250</xdr:colOff>
      <xdr:row>17</xdr:row>
      <xdr:rowOff>182563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3590925" y="3038475"/>
          <a:ext cx="31432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39</xdr:row>
      <xdr:rowOff>180975</xdr:rowOff>
    </xdr:from>
    <xdr:to>
      <xdr:col>3</xdr:col>
      <xdr:colOff>581025</xdr:colOff>
      <xdr:row>39</xdr:row>
      <xdr:rowOff>182563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676275" y="7248525"/>
          <a:ext cx="133350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523876</xdr:colOff>
      <xdr:row>39</xdr:row>
      <xdr:rowOff>180974</xdr:rowOff>
    </xdr:from>
    <xdr:to>
      <xdr:col>1</xdr:col>
      <xdr:colOff>581026</xdr:colOff>
      <xdr:row>40</xdr:row>
      <xdr:rowOff>190499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rot="5400000">
          <a:off x="538163" y="7319962"/>
          <a:ext cx="200025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438151</xdr:colOff>
      <xdr:row>40</xdr:row>
      <xdr:rowOff>66678</xdr:rowOff>
    </xdr:from>
    <xdr:to>
      <xdr:col>1</xdr:col>
      <xdr:colOff>514351</xdr:colOff>
      <xdr:row>41</xdr:row>
      <xdr:rowOff>19051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rot="16200000" flipV="1">
          <a:off x="490539" y="7358065"/>
          <a:ext cx="14287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95250</xdr:colOff>
      <xdr:row>43</xdr:row>
      <xdr:rowOff>0</xdr:rowOff>
    </xdr:from>
    <xdr:to>
      <xdr:col>2</xdr:col>
      <xdr:colOff>971550</xdr:colOff>
      <xdr:row>43</xdr:row>
      <xdr:rowOff>1588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>
          <a:off x="771525" y="7829550"/>
          <a:ext cx="6572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571500</xdr:colOff>
      <xdr:row>43</xdr:row>
      <xdr:rowOff>28575</xdr:rowOff>
    </xdr:from>
    <xdr:to>
      <xdr:col>2</xdr:col>
      <xdr:colOff>57150</xdr:colOff>
      <xdr:row>43</xdr:row>
      <xdr:rowOff>171448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rot="16200000" flipV="1">
          <a:off x="623888" y="7891462"/>
          <a:ext cx="142873" cy="7620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47626</xdr:colOff>
      <xdr:row>43</xdr:row>
      <xdr:rowOff>9527</xdr:rowOff>
    </xdr:from>
    <xdr:to>
      <xdr:col>2</xdr:col>
      <xdr:colOff>104776</xdr:colOff>
      <xdr:row>43</xdr:row>
      <xdr:rowOff>142878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rot="5400000" flipH="1" flipV="1">
          <a:off x="685800" y="7877178"/>
          <a:ext cx="133351" cy="5715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anoj\Desktop\Document%20&amp;%20Blank%20F%20&amp;%20F\Document\Uncertainty\sun%20UNCERTA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  <sheetName val="Type A"/>
      <sheetName val="Contribution"/>
      <sheetName val="Un Budget"/>
      <sheetName val="Sheet5"/>
      <sheetName val="Sheet2"/>
      <sheetName val="Sheet1"/>
      <sheetName val="Sheet3"/>
      <sheetName val="Sheet4"/>
    </sheetNames>
    <sheetDataSet>
      <sheetData sheetId="0">
        <row r="22">
          <cell r="AK22" t="str">
            <v>∞</v>
          </cell>
        </row>
        <row r="24">
          <cell r="AK24" t="str">
            <v>∞</v>
          </cell>
        </row>
        <row r="27">
          <cell r="AK27" t="str">
            <v>∞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T75"/>
  <sheetViews>
    <sheetView tabSelected="1" topLeftCell="A22" zoomScale="115" zoomScaleNormal="115" workbookViewId="0">
      <selection activeCell="S37" sqref="S37"/>
    </sheetView>
  </sheetViews>
  <sheetFormatPr defaultRowHeight="14.4" x14ac:dyDescent="0.3"/>
  <cols>
    <col min="1" max="1" width="0.6640625" customWidth="1"/>
    <col min="2" max="2" width="5.88671875" hidden="1" customWidth="1"/>
    <col min="3" max="3" width="5" customWidth="1"/>
    <col min="4" max="4" width="6.44140625" customWidth="1"/>
    <col min="5" max="5" width="5.77734375" customWidth="1"/>
    <col min="6" max="6" width="9.6640625" customWidth="1"/>
    <col min="7" max="7" width="5.44140625" customWidth="1"/>
    <col min="8" max="8" width="5.6640625" customWidth="1"/>
    <col min="9" max="10" width="5.88671875" customWidth="1"/>
    <col min="11" max="11" width="6.33203125" customWidth="1"/>
    <col min="12" max="12" width="7.33203125" customWidth="1"/>
    <col min="13" max="13" width="7.44140625" customWidth="1"/>
    <col min="14" max="14" width="6.33203125" customWidth="1"/>
    <col min="15" max="15" width="5.77734375" customWidth="1"/>
    <col min="16" max="16" width="5.88671875" customWidth="1"/>
    <col min="17" max="17" width="10.5546875" customWidth="1"/>
    <col min="18" max="18" width="2.77734375" customWidth="1"/>
  </cols>
  <sheetData>
    <row r="12" spans="3:17" ht="18" x14ac:dyDescent="0.45"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</row>
    <row r="13" spans="3:17" ht="15.6" customHeight="1" x14ac:dyDescent="0.3"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167"/>
      <c r="O13" s="167"/>
      <c r="P13" s="167"/>
    </row>
    <row r="14" spans="3:17" ht="15.6" x14ac:dyDescent="0.3">
      <c r="C14" s="171" t="s">
        <v>114</v>
      </c>
      <c r="D14" s="172"/>
      <c r="E14" s="172"/>
      <c r="F14" s="172"/>
      <c r="G14" s="172"/>
      <c r="H14" s="172"/>
      <c r="I14" s="172"/>
      <c r="J14" s="173" t="s">
        <v>91</v>
      </c>
      <c r="K14" s="173"/>
      <c r="L14" s="173"/>
      <c r="M14" s="173"/>
      <c r="N14" s="173"/>
      <c r="O14" s="173"/>
      <c r="P14" s="173"/>
      <c r="Q14" s="174"/>
    </row>
    <row r="15" spans="3:17" ht="3.75" customHeight="1" x14ac:dyDescent="0.3">
      <c r="C15" s="69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1"/>
    </row>
    <row r="16" spans="3:17" ht="15.6" x14ac:dyDescent="0.3">
      <c r="C16" s="168" t="s">
        <v>58</v>
      </c>
      <c r="D16" s="169"/>
      <c r="E16" s="169"/>
      <c r="F16" s="169"/>
      <c r="G16" s="169"/>
      <c r="H16" s="169"/>
      <c r="I16" s="169"/>
      <c r="J16" s="169"/>
      <c r="K16" s="169"/>
      <c r="L16" s="169"/>
      <c r="M16" s="169"/>
      <c r="N16" s="169"/>
      <c r="O16" s="169"/>
      <c r="P16" s="169"/>
      <c r="Q16" s="170"/>
    </row>
    <row r="17" spans="3:20" ht="4.5" customHeight="1" x14ac:dyDescent="0.3">
      <c r="C17" s="72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1"/>
    </row>
    <row r="18" spans="3:20" ht="13.95" customHeight="1" x14ac:dyDescent="0.3">
      <c r="C18" s="175" t="s">
        <v>128</v>
      </c>
      <c r="D18" s="176"/>
      <c r="E18" s="176"/>
      <c r="F18" s="176"/>
      <c r="G18" s="176"/>
      <c r="H18" s="176"/>
      <c r="I18" s="177" t="s">
        <v>127</v>
      </c>
      <c r="J18" s="177"/>
      <c r="K18" s="176" t="s">
        <v>143</v>
      </c>
      <c r="L18" s="176"/>
      <c r="M18" s="176"/>
      <c r="N18" s="176"/>
      <c r="O18" s="176"/>
      <c r="P18" s="74" t="s">
        <v>131</v>
      </c>
      <c r="Q18" s="75"/>
    </row>
    <row r="19" spans="3:20" ht="13.95" customHeight="1" x14ac:dyDescent="0.3">
      <c r="C19" s="65" t="s">
        <v>139</v>
      </c>
      <c r="D19" s="66"/>
      <c r="E19" s="66"/>
      <c r="F19" s="134"/>
      <c r="G19" s="134"/>
      <c r="H19" s="134"/>
      <c r="I19" s="142" t="s">
        <v>132</v>
      </c>
      <c r="J19" s="142"/>
      <c r="K19" s="142"/>
      <c r="L19" s="195"/>
      <c r="M19" s="195"/>
      <c r="N19" s="195"/>
      <c r="O19" s="195"/>
      <c r="P19" s="66"/>
      <c r="Q19" s="67"/>
    </row>
    <row r="20" spans="3:20" ht="3" customHeight="1" x14ac:dyDescent="0.3">
      <c r="C20" s="114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6"/>
    </row>
    <row r="21" spans="3:20" ht="13.8" customHeight="1" x14ac:dyDescent="0.3">
      <c r="C21" s="189" t="s">
        <v>59</v>
      </c>
      <c r="D21" s="190"/>
      <c r="E21" s="190"/>
      <c r="F21" s="191"/>
      <c r="G21" s="192" t="s">
        <v>60</v>
      </c>
      <c r="H21" s="193"/>
      <c r="I21" s="193"/>
      <c r="J21" s="193"/>
      <c r="K21" s="194"/>
      <c r="L21" s="192" t="s">
        <v>122</v>
      </c>
      <c r="M21" s="193"/>
      <c r="N21" s="193"/>
      <c r="O21" s="193"/>
      <c r="P21" s="193"/>
      <c r="Q21" s="194"/>
    </row>
    <row r="22" spans="3:20" ht="16.8" customHeight="1" x14ac:dyDescent="0.3">
      <c r="C22" s="158" t="s">
        <v>133</v>
      </c>
      <c r="D22" s="159"/>
      <c r="E22" s="159"/>
      <c r="F22" s="160"/>
      <c r="G22" s="124" t="s">
        <v>61</v>
      </c>
      <c r="H22" s="125"/>
      <c r="I22" s="114"/>
      <c r="J22" s="115"/>
      <c r="K22" s="116"/>
      <c r="L22" s="178" t="s">
        <v>99</v>
      </c>
      <c r="M22" s="179"/>
      <c r="N22" s="179"/>
      <c r="O22" s="179"/>
      <c r="P22" s="179"/>
      <c r="Q22" s="180"/>
    </row>
    <row r="23" spans="3:20" ht="16.8" customHeight="1" x14ac:dyDescent="0.3">
      <c r="C23" s="158"/>
      <c r="D23" s="159"/>
      <c r="E23" s="159"/>
      <c r="F23" s="160"/>
      <c r="G23" s="124" t="s">
        <v>62</v>
      </c>
      <c r="H23" s="125"/>
      <c r="I23" s="114"/>
      <c r="J23" s="115"/>
      <c r="K23" s="116"/>
      <c r="L23" s="126" t="s">
        <v>134</v>
      </c>
      <c r="M23" s="127"/>
      <c r="N23" s="127"/>
      <c r="O23" s="181"/>
      <c r="P23" s="182"/>
      <c r="Q23" s="183"/>
      <c r="S23" s="76" t="s">
        <v>110</v>
      </c>
      <c r="T23" s="76"/>
    </row>
    <row r="24" spans="3:20" ht="16.8" customHeight="1" x14ac:dyDescent="0.3">
      <c r="C24" s="121"/>
      <c r="D24" s="122"/>
      <c r="E24" s="122"/>
      <c r="F24" s="123"/>
      <c r="G24" s="124" t="s">
        <v>63</v>
      </c>
      <c r="H24" s="125"/>
      <c r="I24" s="184"/>
      <c r="J24" s="185"/>
      <c r="K24" s="185"/>
      <c r="L24" s="126" t="s">
        <v>137</v>
      </c>
      <c r="M24" s="127"/>
      <c r="N24" s="128"/>
      <c r="O24" s="129"/>
      <c r="P24" s="129"/>
      <c r="Q24" s="130"/>
      <c r="S24" s="76" t="s">
        <v>111</v>
      </c>
      <c r="T24" s="76"/>
    </row>
    <row r="25" spans="3:20" ht="16.8" customHeight="1" x14ac:dyDescent="0.3">
      <c r="C25" s="186"/>
      <c r="D25" s="187"/>
      <c r="E25" s="187"/>
      <c r="F25" s="188"/>
      <c r="G25" s="77" t="s">
        <v>64</v>
      </c>
      <c r="H25" s="78"/>
      <c r="I25" s="184"/>
      <c r="J25" s="185"/>
      <c r="K25" s="185"/>
      <c r="L25" s="135" t="s">
        <v>141</v>
      </c>
      <c r="M25" s="136"/>
      <c r="N25" s="137"/>
      <c r="O25" s="131"/>
      <c r="P25" s="131"/>
      <c r="Q25" s="132"/>
    </row>
    <row r="26" spans="3:20" ht="16.8" customHeight="1" x14ac:dyDescent="0.3">
      <c r="C26" s="121"/>
      <c r="D26" s="122"/>
      <c r="E26" s="122"/>
      <c r="F26" s="123"/>
      <c r="G26" s="124" t="s">
        <v>66</v>
      </c>
      <c r="H26" s="125"/>
      <c r="I26" s="114"/>
      <c r="J26" s="115"/>
      <c r="K26" s="116"/>
      <c r="L26" s="133" t="s">
        <v>65</v>
      </c>
      <c r="M26" s="134"/>
      <c r="N26" s="134"/>
      <c r="O26" s="114"/>
      <c r="P26" s="115"/>
      <c r="Q26" s="116"/>
    </row>
    <row r="27" spans="3:20" ht="16.8" customHeight="1" x14ac:dyDescent="0.3">
      <c r="C27" s="121"/>
      <c r="D27" s="122"/>
      <c r="E27" s="122"/>
      <c r="F27" s="123"/>
      <c r="G27" s="114" t="s">
        <v>135</v>
      </c>
      <c r="H27" s="116"/>
      <c r="I27" s="118"/>
      <c r="J27" s="119"/>
      <c r="K27" s="120"/>
      <c r="L27" s="79" t="s">
        <v>136</v>
      </c>
      <c r="M27" s="80"/>
      <c r="O27" s="118"/>
      <c r="P27" s="119"/>
      <c r="Q27" s="120"/>
    </row>
    <row r="28" spans="3:20" ht="2.25" customHeight="1" x14ac:dyDescent="0.3">
      <c r="C28" s="114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6"/>
    </row>
    <row r="29" spans="3:20" ht="17.25" customHeight="1" x14ac:dyDescent="0.3">
      <c r="C29" s="153" t="s">
        <v>67</v>
      </c>
      <c r="D29" s="154"/>
      <c r="E29" s="154"/>
      <c r="F29" s="154"/>
      <c r="G29" s="154"/>
      <c r="H29" s="154"/>
      <c r="I29" s="154"/>
      <c r="J29" s="154"/>
      <c r="K29" s="154"/>
      <c r="L29" s="154"/>
      <c r="M29" s="154"/>
      <c r="N29" s="154"/>
      <c r="O29" s="154"/>
      <c r="P29" s="154"/>
      <c r="Q29" s="155"/>
      <c r="S29" t="s">
        <v>87</v>
      </c>
      <c r="T29" s="81"/>
    </row>
    <row r="30" spans="3:20" ht="3" customHeight="1" x14ac:dyDescent="0.3">
      <c r="C30" s="161"/>
      <c r="D30" s="162"/>
      <c r="E30" s="162"/>
      <c r="F30" s="162"/>
      <c r="G30" s="162"/>
      <c r="H30" s="162"/>
      <c r="I30" s="162"/>
      <c r="J30" s="162"/>
      <c r="K30" s="162"/>
      <c r="L30" s="162"/>
      <c r="M30" s="162"/>
      <c r="N30" s="162"/>
      <c r="O30" s="162"/>
      <c r="P30" s="162"/>
      <c r="Q30" s="163"/>
    </row>
    <row r="31" spans="3:20" ht="18" customHeight="1" x14ac:dyDescent="0.3">
      <c r="C31" s="82" t="s">
        <v>140</v>
      </c>
      <c r="D31" s="114" t="s">
        <v>90</v>
      </c>
      <c r="E31" s="115"/>
      <c r="F31" s="115"/>
      <c r="G31" s="116"/>
      <c r="H31" s="114" t="s">
        <v>112</v>
      </c>
      <c r="I31" s="115"/>
      <c r="J31" s="115"/>
      <c r="K31" s="115"/>
      <c r="L31" s="116"/>
      <c r="M31" s="114" t="s">
        <v>88</v>
      </c>
      <c r="N31" s="115"/>
      <c r="O31" s="116"/>
      <c r="P31" s="114" t="s">
        <v>113</v>
      </c>
      <c r="Q31" s="116"/>
    </row>
    <row r="32" spans="3:20" ht="15" customHeight="1" x14ac:dyDescent="0.3">
      <c r="C32" s="83">
        <v>1</v>
      </c>
      <c r="D32" s="111"/>
      <c r="E32" s="111"/>
      <c r="F32" s="111"/>
      <c r="G32" s="112"/>
      <c r="H32" s="117"/>
      <c r="I32" s="111"/>
      <c r="J32" s="111"/>
      <c r="K32" s="111"/>
      <c r="L32" s="112"/>
      <c r="M32" s="117"/>
      <c r="N32" s="111"/>
      <c r="O32" s="112"/>
      <c r="P32" s="113"/>
      <c r="Q32" s="112"/>
    </row>
    <row r="33" spans="3:19" ht="15" customHeight="1" x14ac:dyDescent="0.3">
      <c r="C33" s="83">
        <v>2</v>
      </c>
      <c r="D33" s="111"/>
      <c r="E33" s="111"/>
      <c r="F33" s="111"/>
      <c r="G33" s="112"/>
      <c r="H33" s="117"/>
      <c r="I33" s="111"/>
      <c r="J33" s="111"/>
      <c r="K33" s="111"/>
      <c r="L33" s="112"/>
      <c r="M33" s="117"/>
      <c r="N33" s="111"/>
      <c r="O33" s="112"/>
      <c r="P33" s="113"/>
      <c r="Q33" s="112"/>
    </row>
    <row r="34" spans="3:19" ht="15" customHeight="1" x14ac:dyDescent="0.3">
      <c r="C34" s="83">
        <v>3</v>
      </c>
      <c r="D34" s="111"/>
      <c r="E34" s="111"/>
      <c r="F34" s="111"/>
      <c r="G34" s="112"/>
      <c r="H34" s="117"/>
      <c r="I34" s="111"/>
      <c r="J34" s="111"/>
      <c r="K34" s="111"/>
      <c r="L34" s="112"/>
      <c r="M34" s="117"/>
      <c r="N34" s="111"/>
      <c r="O34" s="112"/>
      <c r="P34" s="113"/>
      <c r="Q34" s="112"/>
    </row>
    <row r="35" spans="3:19" ht="13.95" customHeight="1" x14ac:dyDescent="0.3">
      <c r="C35" s="164" t="s">
        <v>124</v>
      </c>
      <c r="D35" s="165"/>
      <c r="E35" s="165"/>
      <c r="F35" s="165" t="s">
        <v>125</v>
      </c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6"/>
    </row>
    <row r="36" spans="3:19" ht="4.5" customHeight="1" x14ac:dyDescent="0.3">
      <c r="C36" s="150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2"/>
    </row>
    <row r="37" spans="3:19" x14ac:dyDescent="0.3">
      <c r="C37" s="153" t="s">
        <v>142</v>
      </c>
      <c r="D37" s="154"/>
      <c r="E37" s="154"/>
      <c r="F37" s="154"/>
      <c r="G37" s="154"/>
      <c r="H37" s="154"/>
      <c r="I37" s="154"/>
      <c r="J37" s="154"/>
      <c r="K37" s="154"/>
      <c r="L37" s="154"/>
      <c r="M37" s="154"/>
      <c r="N37" s="154"/>
      <c r="O37" s="154"/>
      <c r="P37" s="154"/>
      <c r="Q37" s="155"/>
    </row>
    <row r="38" spans="3:19" ht="5.25" customHeight="1" x14ac:dyDescent="0.3">
      <c r="C38" s="156"/>
      <c r="D38" s="142"/>
      <c r="E38" s="142"/>
      <c r="F38" s="142"/>
      <c r="G38" s="142"/>
      <c r="H38" s="142"/>
      <c r="I38" s="142"/>
      <c r="J38" s="142"/>
      <c r="K38" s="142"/>
      <c r="L38" s="142"/>
      <c r="M38" s="142"/>
      <c r="N38" s="142"/>
      <c r="O38" s="142"/>
      <c r="P38" s="142"/>
      <c r="Q38" s="157"/>
    </row>
    <row r="39" spans="3:19" x14ac:dyDescent="0.3">
      <c r="C39" s="84" t="s">
        <v>68</v>
      </c>
      <c r="D39" s="84" t="s">
        <v>69</v>
      </c>
      <c r="E39" s="84" t="s">
        <v>70</v>
      </c>
      <c r="F39" s="85" t="s">
        <v>71</v>
      </c>
      <c r="G39" s="115" t="s">
        <v>72</v>
      </c>
      <c r="H39" s="115"/>
      <c r="I39" s="115"/>
      <c r="J39" s="115"/>
      <c r="K39" s="115"/>
      <c r="L39" s="84" t="s">
        <v>73</v>
      </c>
      <c r="M39" s="85" t="s">
        <v>74</v>
      </c>
      <c r="N39" s="86" t="s">
        <v>75</v>
      </c>
      <c r="O39" s="85" t="s">
        <v>74</v>
      </c>
      <c r="P39" s="87" t="s">
        <v>75</v>
      </c>
      <c r="Q39" s="85" t="s">
        <v>76</v>
      </c>
      <c r="S39" s="85" t="s">
        <v>75</v>
      </c>
    </row>
    <row r="40" spans="3:19" ht="19.5" customHeight="1" x14ac:dyDescent="0.3">
      <c r="C40" s="88" t="s">
        <v>77</v>
      </c>
      <c r="D40" s="88" t="s">
        <v>78</v>
      </c>
      <c r="E40" s="88"/>
      <c r="F40" s="89" t="s">
        <v>79</v>
      </c>
      <c r="G40" s="90">
        <v>1</v>
      </c>
      <c r="H40" s="82">
        <v>2</v>
      </c>
      <c r="I40" s="82">
        <v>3</v>
      </c>
      <c r="J40" s="82">
        <v>4</v>
      </c>
      <c r="K40" s="91">
        <v>5</v>
      </c>
      <c r="L40" s="88" t="s">
        <v>80</v>
      </c>
      <c r="M40" s="89" t="s">
        <v>81</v>
      </c>
      <c r="N40" s="92" t="s">
        <v>81</v>
      </c>
      <c r="O40" s="89" t="s">
        <v>82</v>
      </c>
      <c r="P40" s="93" t="s">
        <v>82</v>
      </c>
      <c r="Q40" s="94" t="s">
        <v>83</v>
      </c>
      <c r="S40" s="89" t="s">
        <v>82</v>
      </c>
    </row>
    <row r="41" spans="3:19" ht="19.95" customHeight="1" x14ac:dyDescent="0.3">
      <c r="C41" s="83">
        <v>1</v>
      </c>
      <c r="D41" s="83"/>
      <c r="E41" s="83"/>
      <c r="F41" s="96"/>
      <c r="G41" s="96"/>
      <c r="H41" s="96"/>
      <c r="I41" s="96"/>
      <c r="J41" s="96"/>
      <c r="K41" s="96"/>
      <c r="L41" s="95" t="e">
        <f>AVERAGE(G41:K41)</f>
        <v>#DIV/0!</v>
      </c>
      <c r="M41" s="95" t="e">
        <f>L41-F41</f>
        <v>#DIV/0!</v>
      </c>
      <c r="N41" s="97" t="s">
        <v>100</v>
      </c>
      <c r="O41" s="96">
        <f>K41-G41</f>
        <v>0</v>
      </c>
      <c r="P41" s="95" t="e">
        <f>(100-L41)*0.04</f>
        <v>#DIV/0!</v>
      </c>
      <c r="Q41" s="83"/>
      <c r="S41" s="95"/>
    </row>
    <row r="42" spans="3:19" ht="19.95" customHeight="1" x14ac:dyDescent="0.3">
      <c r="C42" s="83">
        <v>2</v>
      </c>
      <c r="D42" s="83"/>
      <c r="E42" s="83"/>
      <c r="F42" s="96"/>
      <c r="G42" s="96"/>
      <c r="H42" s="96"/>
      <c r="I42" s="96"/>
      <c r="J42" s="96"/>
      <c r="K42" s="96"/>
      <c r="L42" s="95" t="e">
        <f>AVERAGE(G42:K42)</f>
        <v>#DIV/0!</v>
      </c>
      <c r="M42" s="95" t="e">
        <f>L42-F42</f>
        <v>#DIV/0!</v>
      </c>
      <c r="N42" s="97" t="s">
        <v>100</v>
      </c>
      <c r="O42" s="96">
        <f t="shared" ref="O42:O43" si="0">K42-G42</f>
        <v>0</v>
      </c>
      <c r="P42" s="95" t="e">
        <f t="shared" ref="P42:P43" si="1">(100-L42)*0.04</f>
        <v>#DIV/0!</v>
      </c>
      <c r="Q42" s="83"/>
      <c r="S42" s="95"/>
    </row>
    <row r="43" spans="3:19" ht="19.95" customHeight="1" x14ac:dyDescent="0.3">
      <c r="C43" s="83">
        <v>3</v>
      </c>
      <c r="D43" s="83"/>
      <c r="E43" s="83"/>
      <c r="F43" s="96"/>
      <c r="G43" s="96"/>
      <c r="H43" s="96"/>
      <c r="I43" s="96"/>
      <c r="J43" s="96"/>
      <c r="K43" s="96"/>
      <c r="L43" s="95" t="e">
        <f>AVERAGE(G43:K43)</f>
        <v>#DIV/0!</v>
      </c>
      <c r="M43" s="95" t="e">
        <f>L43-F43</f>
        <v>#DIV/0!</v>
      </c>
      <c r="N43" s="97" t="s">
        <v>100</v>
      </c>
      <c r="O43" s="96">
        <f t="shared" si="0"/>
        <v>0</v>
      </c>
      <c r="P43" s="95" t="e">
        <f t="shared" si="1"/>
        <v>#DIV/0!</v>
      </c>
      <c r="Q43" s="83"/>
      <c r="R43" s="98"/>
      <c r="S43" s="95"/>
    </row>
    <row r="44" spans="3:19" ht="13.05" customHeight="1" x14ac:dyDescent="0.3">
      <c r="C44" s="99" t="s">
        <v>89</v>
      </c>
      <c r="D44" s="74"/>
      <c r="E44" s="74"/>
      <c r="F44" s="74"/>
      <c r="G44" s="74"/>
      <c r="H44" s="74"/>
      <c r="I44" s="74"/>
      <c r="J44" s="74"/>
      <c r="K44" s="74"/>
      <c r="L44" s="74" t="s">
        <v>115</v>
      </c>
      <c r="M44" s="74"/>
      <c r="N44" s="74"/>
      <c r="O44" s="74"/>
      <c r="P44" s="74"/>
      <c r="Q44" s="13"/>
    </row>
    <row r="45" spans="3:19" ht="13.05" customHeight="1" x14ac:dyDescent="0.3">
      <c r="C45" s="121" t="s">
        <v>118</v>
      </c>
      <c r="D45" s="122"/>
      <c r="E45" s="122"/>
      <c r="F45" s="122"/>
      <c r="G45" s="122"/>
      <c r="H45" s="122"/>
      <c r="I45" s="122"/>
      <c r="J45" s="122"/>
      <c r="K45" s="122"/>
      <c r="L45" s="122"/>
      <c r="M45" s="122"/>
      <c r="N45" s="122"/>
      <c r="O45" s="122"/>
      <c r="P45" s="122"/>
      <c r="Q45" s="123"/>
      <c r="R45" s="81"/>
    </row>
    <row r="46" spans="3:19" ht="13.05" customHeight="1" x14ac:dyDescent="0.3">
      <c r="C46" s="121" t="s">
        <v>119</v>
      </c>
      <c r="D46" s="122"/>
      <c r="E46" s="122"/>
      <c r="F46" s="122"/>
      <c r="G46" s="122"/>
      <c r="H46" s="122"/>
      <c r="I46" s="122"/>
      <c r="J46" s="122"/>
      <c r="K46" s="122"/>
      <c r="L46" s="122"/>
      <c r="M46" s="122"/>
      <c r="N46" s="122"/>
      <c r="O46" s="122"/>
      <c r="P46" s="122"/>
      <c r="Q46" s="100"/>
      <c r="S46" s="101"/>
    </row>
    <row r="47" spans="3:19" ht="15" customHeight="1" x14ac:dyDescent="0.3">
      <c r="C47" s="102"/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0"/>
      <c r="S47" s="101"/>
    </row>
    <row r="48" spans="3:19" ht="15" customHeight="1" x14ac:dyDescent="0.3">
      <c r="C48" s="102"/>
      <c r="D48" s="103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0"/>
      <c r="S48" s="101"/>
    </row>
    <row r="49" spans="3:19" ht="15" customHeight="1" x14ac:dyDescent="0.3">
      <c r="C49" s="102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0"/>
      <c r="S49" s="101"/>
    </row>
    <row r="50" spans="3:19" x14ac:dyDescent="0.3">
      <c r="C50" s="138">
        <f>O26</f>
        <v>0</v>
      </c>
      <c r="D50" s="139"/>
      <c r="E50" s="139"/>
      <c r="Q50" s="13"/>
    </row>
    <row r="51" spans="3:19" x14ac:dyDescent="0.3">
      <c r="C51" s="133" t="s">
        <v>84</v>
      </c>
      <c r="D51" s="134"/>
      <c r="E51" s="134"/>
      <c r="F51" s="66"/>
      <c r="G51" s="142" t="s">
        <v>85</v>
      </c>
      <c r="H51" s="142"/>
      <c r="I51" s="142"/>
      <c r="J51" s="142"/>
      <c r="K51" s="142"/>
      <c r="L51" s="142"/>
      <c r="M51" s="143" t="s">
        <v>86</v>
      </c>
      <c r="N51" s="143"/>
      <c r="O51" s="143"/>
      <c r="P51" s="143"/>
      <c r="Q51" s="144"/>
    </row>
    <row r="52" spans="3:19" x14ac:dyDescent="0.3">
      <c r="C52" s="140" t="s">
        <v>129</v>
      </c>
      <c r="D52" s="141"/>
      <c r="E52" s="141"/>
      <c r="F52" s="104"/>
      <c r="G52" s="104"/>
      <c r="H52" s="104"/>
      <c r="I52" s="104"/>
      <c r="J52" s="104"/>
      <c r="K52" s="104"/>
      <c r="L52" s="104"/>
      <c r="M52" s="104"/>
      <c r="N52" s="105" t="s">
        <v>130</v>
      </c>
      <c r="O52" s="148" t="s">
        <v>138</v>
      </c>
      <c r="P52" s="148"/>
      <c r="Q52" s="149"/>
    </row>
    <row r="53" spans="3:19" ht="12" customHeight="1" x14ac:dyDescent="0.3">
      <c r="C53" s="106" t="s">
        <v>103</v>
      </c>
      <c r="D53" s="107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8"/>
    </row>
    <row r="54" spans="3:19" ht="12" customHeight="1" x14ac:dyDescent="0.3">
      <c r="C54" s="109" t="s">
        <v>104</v>
      </c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5"/>
    </row>
    <row r="55" spans="3:19" ht="12" customHeight="1" x14ac:dyDescent="0.3">
      <c r="C55" s="99" t="s">
        <v>105</v>
      </c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5"/>
    </row>
    <row r="56" spans="3:19" ht="12" customHeight="1" x14ac:dyDescent="0.3">
      <c r="C56" s="109" t="s">
        <v>106</v>
      </c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5"/>
    </row>
    <row r="57" spans="3:19" ht="12" customHeight="1" x14ac:dyDescent="0.3">
      <c r="C57" s="99" t="s">
        <v>107</v>
      </c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5"/>
    </row>
    <row r="58" spans="3:19" ht="12" customHeight="1" x14ac:dyDescent="0.3">
      <c r="C58" s="110" t="s">
        <v>108</v>
      </c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7"/>
    </row>
    <row r="59" spans="3:19" ht="12" customHeight="1" x14ac:dyDescent="0.3">
      <c r="C59" s="145" t="s">
        <v>123</v>
      </c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7"/>
    </row>
    <row r="73" spans="5:19" x14ac:dyDescent="0.3">
      <c r="E73" s="122"/>
      <c r="F73" s="122"/>
      <c r="G73" s="122"/>
      <c r="H73" s="122"/>
      <c r="I73" s="122"/>
      <c r="J73" s="122"/>
      <c r="K73" s="122"/>
      <c r="L73" s="122"/>
      <c r="M73" s="122"/>
      <c r="N73" s="122"/>
      <c r="O73" s="122"/>
      <c r="P73" s="122"/>
      <c r="Q73" s="122"/>
      <c r="R73" s="122"/>
      <c r="S73" s="122"/>
    </row>
    <row r="74" spans="5:19" x14ac:dyDescent="0.3"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</row>
    <row r="75" spans="5:19" x14ac:dyDescent="0.3"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</row>
  </sheetData>
  <mergeCells count="76">
    <mergeCell ref="C20:Q20"/>
    <mergeCell ref="C21:F21"/>
    <mergeCell ref="G21:K21"/>
    <mergeCell ref="L21:Q21"/>
    <mergeCell ref="I19:K19"/>
    <mergeCell ref="L19:O19"/>
    <mergeCell ref="F19:H19"/>
    <mergeCell ref="C22:F22"/>
    <mergeCell ref="G22:H22"/>
    <mergeCell ref="C27:F27"/>
    <mergeCell ref="G27:H27"/>
    <mergeCell ref="I27:K27"/>
    <mergeCell ref="C24:F24"/>
    <mergeCell ref="G24:H24"/>
    <mergeCell ref="I24:K24"/>
    <mergeCell ref="C25:F25"/>
    <mergeCell ref="I25:K25"/>
    <mergeCell ref="L22:Q22"/>
    <mergeCell ref="I23:K23"/>
    <mergeCell ref="I22:K22"/>
    <mergeCell ref="L23:N23"/>
    <mergeCell ref="O23:Q23"/>
    <mergeCell ref="C13:P13"/>
    <mergeCell ref="C16:Q16"/>
    <mergeCell ref="C14:I14"/>
    <mergeCell ref="J14:Q14"/>
    <mergeCell ref="C18:E18"/>
    <mergeCell ref="F18:H18"/>
    <mergeCell ref="I18:J18"/>
    <mergeCell ref="K18:O18"/>
    <mergeCell ref="C46:P46"/>
    <mergeCell ref="C23:F23"/>
    <mergeCell ref="G23:H23"/>
    <mergeCell ref="H31:L31"/>
    <mergeCell ref="C28:Q28"/>
    <mergeCell ref="C29:Q29"/>
    <mergeCell ref="C30:Q30"/>
    <mergeCell ref="C35:E35"/>
    <mergeCell ref="F35:Q35"/>
    <mergeCell ref="P31:Q31"/>
    <mergeCell ref="D31:G31"/>
    <mergeCell ref="D32:G32"/>
    <mergeCell ref="H32:L32"/>
    <mergeCell ref="H33:L33"/>
    <mergeCell ref="M33:O33"/>
    <mergeCell ref="C45:Q45"/>
    <mergeCell ref="D34:G34"/>
    <mergeCell ref="G39:K39"/>
    <mergeCell ref="C36:Q36"/>
    <mergeCell ref="C37:Q37"/>
    <mergeCell ref="C38:Q38"/>
    <mergeCell ref="H34:L34"/>
    <mergeCell ref="M34:O34"/>
    <mergeCell ref="P34:Q34"/>
    <mergeCell ref="C50:E50"/>
    <mergeCell ref="C52:E52"/>
    <mergeCell ref="E73:S73"/>
    <mergeCell ref="C51:E51"/>
    <mergeCell ref="G51:L51"/>
    <mergeCell ref="M51:Q51"/>
    <mergeCell ref="C59:Q59"/>
    <mergeCell ref="O52:Q52"/>
    <mergeCell ref="O27:Q27"/>
    <mergeCell ref="C26:F26"/>
    <mergeCell ref="G26:H26"/>
    <mergeCell ref="I26:K26"/>
    <mergeCell ref="L24:N24"/>
    <mergeCell ref="O24:Q25"/>
    <mergeCell ref="O26:Q26"/>
    <mergeCell ref="L26:N26"/>
    <mergeCell ref="L25:N25"/>
    <mergeCell ref="D33:G33"/>
    <mergeCell ref="P33:Q33"/>
    <mergeCell ref="M31:O31"/>
    <mergeCell ref="M32:O32"/>
    <mergeCell ref="P32:Q32"/>
  </mergeCells>
  <pageMargins left="0.19" right="0.18" top="0.16" bottom="0.16" header="0.16" footer="0.1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E56"/>
  <sheetViews>
    <sheetView topLeftCell="A37" workbookViewId="0">
      <selection activeCell="E12" sqref="E12"/>
    </sheetView>
  </sheetViews>
  <sheetFormatPr defaultRowHeight="14.4" x14ac:dyDescent="0.3"/>
  <cols>
    <col min="1" max="1" width="2.6640625" customWidth="1"/>
    <col min="2" max="2" width="8.88671875" customWidth="1"/>
    <col min="3" max="3" width="11.33203125" customWidth="1"/>
    <col min="5" max="5" width="10.5546875" customWidth="1"/>
    <col min="6" max="6" width="10.33203125" customWidth="1"/>
    <col min="7" max="7" width="10.5546875" customWidth="1"/>
    <col min="8" max="9" width="8.5546875" customWidth="1"/>
    <col min="10" max="10" width="5" customWidth="1"/>
    <col min="11" max="11" width="7" customWidth="1"/>
    <col min="12" max="12" width="10.6640625" customWidth="1"/>
    <col min="13" max="13" width="11.44140625" customWidth="1"/>
    <col min="15" max="15" width="9.44140625" customWidth="1"/>
    <col min="16" max="16" width="11.33203125" customWidth="1"/>
    <col min="23" max="23" width="10" customWidth="1"/>
    <col min="26" max="26" width="11" customWidth="1"/>
  </cols>
  <sheetData>
    <row r="4" spans="2:31" ht="15" x14ac:dyDescent="0.25">
      <c r="B4" s="7"/>
      <c r="C4" s="45"/>
      <c r="D4" s="45"/>
      <c r="E4" s="45"/>
      <c r="F4" s="45"/>
      <c r="G4" s="45"/>
      <c r="H4" s="45"/>
      <c r="I4" s="45"/>
      <c r="J4" s="45"/>
      <c r="K4" s="9"/>
      <c r="L4" s="7"/>
      <c r="M4" s="45"/>
      <c r="N4" s="45"/>
      <c r="O4" s="45"/>
      <c r="P4" s="45"/>
      <c r="Q4" s="45"/>
      <c r="R4" s="45"/>
      <c r="S4" s="45"/>
      <c r="T4" s="45"/>
      <c r="U4" s="9"/>
      <c r="V4" s="7"/>
      <c r="W4" s="45"/>
      <c r="X4" s="45"/>
      <c r="Y4" s="45"/>
      <c r="Z4" s="45"/>
      <c r="AA4" s="45"/>
      <c r="AB4" s="45"/>
      <c r="AC4" s="45"/>
      <c r="AD4" s="45"/>
      <c r="AE4" s="9"/>
    </row>
    <row r="5" spans="2:31" ht="15" x14ac:dyDescent="0.25">
      <c r="B5" s="198" t="s">
        <v>0</v>
      </c>
      <c r="C5" s="199"/>
      <c r="D5" s="199"/>
      <c r="E5" s="199"/>
      <c r="F5" s="199"/>
      <c r="G5" s="199"/>
      <c r="H5" s="199"/>
      <c r="I5" s="199"/>
      <c r="J5" s="199"/>
      <c r="K5" s="200"/>
      <c r="L5" s="198" t="s">
        <v>0</v>
      </c>
      <c r="M5" s="199"/>
      <c r="N5" s="199"/>
      <c r="O5" s="199"/>
      <c r="P5" s="199"/>
      <c r="Q5" s="199"/>
      <c r="R5" s="199"/>
      <c r="S5" s="199"/>
      <c r="T5" s="199"/>
      <c r="U5" s="200"/>
      <c r="V5" s="198" t="s">
        <v>0</v>
      </c>
      <c r="W5" s="199"/>
      <c r="X5" s="199"/>
      <c r="Y5" s="199"/>
      <c r="Z5" s="199"/>
      <c r="AA5" s="199"/>
      <c r="AB5" s="199"/>
      <c r="AC5" s="199"/>
      <c r="AD5" s="199"/>
      <c r="AE5" s="200"/>
    </row>
    <row r="6" spans="2:31" ht="15" x14ac:dyDescent="0.25">
      <c r="B6" s="48"/>
      <c r="C6" s="55"/>
      <c r="D6" s="55"/>
      <c r="E6" s="55"/>
      <c r="F6" s="55"/>
      <c r="G6" s="55"/>
      <c r="H6" s="55"/>
      <c r="I6" s="55"/>
      <c r="J6" s="55"/>
      <c r="K6" s="56"/>
      <c r="L6" s="48"/>
      <c r="M6" s="55"/>
      <c r="N6" s="55"/>
      <c r="O6" s="55"/>
      <c r="P6" s="55"/>
      <c r="Q6" s="55"/>
      <c r="R6" s="55"/>
      <c r="S6" s="55"/>
      <c r="T6" s="55"/>
      <c r="U6" s="56"/>
      <c r="V6" s="48"/>
      <c r="W6" s="55"/>
      <c r="X6" s="55"/>
      <c r="Y6" s="55"/>
      <c r="Z6" s="55"/>
      <c r="AA6" s="55"/>
      <c r="AB6" s="55"/>
      <c r="AC6" s="55"/>
      <c r="AD6" s="55"/>
      <c r="AE6" s="56"/>
    </row>
    <row r="7" spans="2:31" ht="15" x14ac:dyDescent="0.25">
      <c r="B7" s="46" t="s">
        <v>4</v>
      </c>
      <c r="C7" s="55"/>
      <c r="D7" s="201">
        <f>Sheet1!F18</f>
        <v>0</v>
      </c>
      <c r="E7" s="201"/>
      <c r="F7" s="201"/>
      <c r="G7" s="55"/>
      <c r="H7" s="55"/>
      <c r="I7" s="55"/>
      <c r="J7" s="55"/>
      <c r="K7" s="56"/>
      <c r="L7" s="46" t="s">
        <v>4</v>
      </c>
      <c r="M7" s="55"/>
      <c r="N7" s="201">
        <f>D7</f>
        <v>0</v>
      </c>
      <c r="O7" s="201"/>
      <c r="P7" s="201"/>
      <c r="Q7" s="55"/>
      <c r="R7" s="55"/>
      <c r="S7" s="55"/>
      <c r="T7" s="55"/>
      <c r="U7" s="56"/>
      <c r="V7" s="46" t="s">
        <v>4</v>
      </c>
      <c r="W7" s="55"/>
      <c r="X7" s="201">
        <f>N7</f>
        <v>0</v>
      </c>
      <c r="Y7" s="201"/>
      <c r="Z7" s="201"/>
      <c r="AA7" s="55"/>
      <c r="AB7" s="55"/>
      <c r="AC7" s="55"/>
      <c r="AD7" s="55"/>
      <c r="AE7" s="56"/>
    </row>
    <row r="8" spans="2:31" x14ac:dyDescent="0.3">
      <c r="B8" s="12"/>
      <c r="G8" t="s">
        <v>56</v>
      </c>
      <c r="H8" t="s">
        <v>55</v>
      </c>
      <c r="K8" s="13"/>
      <c r="L8" s="12"/>
      <c r="Q8" t="s">
        <v>56</v>
      </c>
      <c r="R8" t="s">
        <v>101</v>
      </c>
      <c r="U8" s="13"/>
      <c r="V8" s="12"/>
      <c r="AA8" t="s">
        <v>56</v>
      </c>
      <c r="AB8" t="s">
        <v>57</v>
      </c>
      <c r="AE8" s="13"/>
    </row>
    <row r="9" spans="2:31" x14ac:dyDescent="0.3">
      <c r="B9" s="12" t="s">
        <v>1</v>
      </c>
      <c r="D9" t="str">
        <f>Sheet1!J14</f>
        <v>ROCKWELL SUPERFICIAL HARDNESS TESTER</v>
      </c>
      <c r="K9" s="13"/>
      <c r="L9" s="12" t="s">
        <v>1</v>
      </c>
      <c r="N9" t="str">
        <f>D9</f>
        <v>ROCKWELL SUPERFICIAL HARDNESS TESTER</v>
      </c>
      <c r="U9" s="13"/>
      <c r="V9" s="12" t="s">
        <v>1</v>
      </c>
      <c r="X9" t="str">
        <f>N9</f>
        <v>ROCKWELL SUPERFICIAL HARDNESS TESTER</v>
      </c>
      <c r="AE9" s="13"/>
    </row>
    <row r="10" spans="2:31" x14ac:dyDescent="0.3">
      <c r="B10" s="12"/>
      <c r="D10" s="2" t="s">
        <v>2</v>
      </c>
      <c r="E10" s="5">
        <f>Sheet1!I22</f>
        <v>0</v>
      </c>
      <c r="F10" s="2" t="s">
        <v>6</v>
      </c>
      <c r="G10" s="5">
        <f>Sheet1!I23</f>
        <v>0</v>
      </c>
      <c r="H10" s="2" t="s">
        <v>51</v>
      </c>
      <c r="I10" s="150">
        <f>Sheet1!I24</f>
        <v>0</v>
      </c>
      <c r="J10" s="152"/>
      <c r="K10" s="47"/>
      <c r="L10" s="12"/>
      <c r="N10" s="2" t="s">
        <v>2</v>
      </c>
      <c r="O10" s="5">
        <f>E10</f>
        <v>0</v>
      </c>
      <c r="P10" s="2" t="s">
        <v>6</v>
      </c>
      <c r="Q10" s="5">
        <f>G10</f>
        <v>0</v>
      </c>
      <c r="R10" s="2" t="s">
        <v>51</v>
      </c>
      <c r="S10" s="150">
        <f>I10</f>
        <v>0</v>
      </c>
      <c r="T10" s="152"/>
      <c r="U10" s="47"/>
      <c r="V10" s="12"/>
      <c r="X10" s="2" t="s">
        <v>2</v>
      </c>
      <c r="Y10" s="5">
        <f>O10</f>
        <v>0</v>
      </c>
      <c r="Z10" s="2" t="s">
        <v>6</v>
      </c>
      <c r="AA10" s="5">
        <f>Q10</f>
        <v>0</v>
      </c>
      <c r="AB10" s="2" t="s">
        <v>51</v>
      </c>
      <c r="AC10" s="150">
        <f>S10</f>
        <v>0</v>
      </c>
      <c r="AD10" s="152"/>
      <c r="AE10" s="47"/>
    </row>
    <row r="11" spans="2:31" x14ac:dyDescent="0.3">
      <c r="B11" s="12"/>
      <c r="K11" s="13"/>
      <c r="L11" s="12"/>
      <c r="U11" s="13"/>
      <c r="V11" s="12"/>
      <c r="AE11" s="13"/>
    </row>
    <row r="12" spans="2:31" x14ac:dyDescent="0.3">
      <c r="B12" s="12" t="s">
        <v>9</v>
      </c>
      <c r="D12" s="63">
        <f>Sheet1!F41</f>
        <v>0</v>
      </c>
      <c r="E12" t="s">
        <v>126</v>
      </c>
      <c r="G12" t="s">
        <v>10</v>
      </c>
      <c r="I12" s="63">
        <v>0.76</v>
      </c>
      <c r="J12" t="s">
        <v>126</v>
      </c>
      <c r="K12" s="13"/>
      <c r="L12" s="12" t="s">
        <v>9</v>
      </c>
      <c r="N12" s="63">
        <f>Sheet1!F42</f>
        <v>0</v>
      </c>
      <c r="O12" t="s">
        <v>126</v>
      </c>
      <c r="Q12" t="s">
        <v>10</v>
      </c>
      <c r="S12" s="60">
        <v>0.78</v>
      </c>
      <c r="T12" t="s">
        <v>126</v>
      </c>
      <c r="U12" s="13"/>
      <c r="V12" s="12" t="s">
        <v>9</v>
      </c>
      <c r="X12" s="63">
        <f>Sheet1!F43</f>
        <v>0</v>
      </c>
      <c r="Y12" t="s">
        <v>126</v>
      </c>
      <c r="AA12" t="s">
        <v>10</v>
      </c>
      <c r="AC12" s="60">
        <v>0.76</v>
      </c>
      <c r="AD12" t="s">
        <v>126</v>
      </c>
      <c r="AE12" s="13"/>
    </row>
    <row r="13" spans="2:31" x14ac:dyDescent="0.3">
      <c r="B13" s="12"/>
      <c r="K13" s="13"/>
      <c r="L13" s="12"/>
      <c r="U13" s="13"/>
      <c r="V13" s="12"/>
      <c r="AE13" s="13"/>
    </row>
    <row r="14" spans="2:31" x14ac:dyDescent="0.3">
      <c r="B14" s="48" t="s">
        <v>24</v>
      </c>
      <c r="C14" s="2"/>
      <c r="D14" s="2"/>
      <c r="E14" s="2"/>
      <c r="F14" s="2"/>
      <c r="G14" s="2"/>
      <c r="H14" s="2"/>
      <c r="I14" s="2"/>
      <c r="J14" s="2"/>
      <c r="K14" s="17"/>
      <c r="L14" s="48" t="s">
        <v>24</v>
      </c>
      <c r="M14" s="2"/>
      <c r="N14" s="2"/>
      <c r="O14" s="2"/>
      <c r="P14" s="2"/>
      <c r="Q14" s="2"/>
      <c r="R14" s="2"/>
      <c r="S14" s="2"/>
      <c r="T14" s="2"/>
      <c r="U14" s="17"/>
      <c r="V14" s="48" t="s">
        <v>24</v>
      </c>
      <c r="W14" s="2"/>
      <c r="X14" s="2"/>
      <c r="Y14" s="2"/>
      <c r="Z14" s="2"/>
      <c r="AA14" s="2"/>
      <c r="AB14" s="2"/>
      <c r="AC14" s="2"/>
      <c r="AD14" s="2"/>
      <c r="AE14" s="17"/>
    </row>
    <row r="15" spans="2:31" x14ac:dyDescent="0.3">
      <c r="B15" s="5" t="s">
        <v>11</v>
      </c>
      <c r="C15" s="5" t="s">
        <v>12</v>
      </c>
      <c r="D15" s="5" t="s">
        <v>13</v>
      </c>
      <c r="E15" s="6" t="s">
        <v>14</v>
      </c>
      <c r="F15" s="7"/>
      <c r="G15" s="8" t="s">
        <v>15</v>
      </c>
      <c r="H15" s="9"/>
      <c r="I15" s="2"/>
      <c r="J15" s="2"/>
      <c r="K15" s="17"/>
      <c r="L15" s="5" t="s">
        <v>11</v>
      </c>
      <c r="M15" s="5" t="s">
        <v>12</v>
      </c>
      <c r="N15" s="5" t="s">
        <v>13</v>
      </c>
      <c r="O15" s="6" t="s">
        <v>14</v>
      </c>
      <c r="P15" s="7"/>
      <c r="Q15" s="8" t="s">
        <v>15</v>
      </c>
      <c r="R15" s="9"/>
      <c r="S15" s="2"/>
      <c r="T15" s="2"/>
      <c r="U15" s="17"/>
      <c r="V15" s="5" t="s">
        <v>11</v>
      </c>
      <c r="W15" s="5" t="s">
        <v>12</v>
      </c>
      <c r="X15" s="5" t="s">
        <v>13</v>
      </c>
      <c r="Y15" s="6" t="s">
        <v>14</v>
      </c>
      <c r="Z15" s="7"/>
      <c r="AA15" s="8" t="s">
        <v>15</v>
      </c>
      <c r="AB15" s="9"/>
      <c r="AC15" s="2"/>
      <c r="AD15" s="2"/>
      <c r="AE15" s="17"/>
    </row>
    <row r="16" spans="2:31" x14ac:dyDescent="0.3">
      <c r="B16" s="64">
        <f>Sheet1!G41</f>
        <v>0</v>
      </c>
      <c r="C16" s="11">
        <f>B21</f>
        <v>0</v>
      </c>
      <c r="D16" s="11">
        <f>B16-C16</f>
        <v>0</v>
      </c>
      <c r="E16" s="6">
        <f>D16*D16</f>
        <v>0</v>
      </c>
      <c r="F16" s="12"/>
      <c r="H16" s="13"/>
      <c r="I16" s="2"/>
      <c r="J16" s="2"/>
      <c r="K16" s="17"/>
      <c r="L16" s="64">
        <f>Sheet1!G42</f>
        <v>0</v>
      </c>
      <c r="M16" s="11">
        <f>L21</f>
        <v>0</v>
      </c>
      <c r="N16" s="11">
        <f>L16-M16</f>
        <v>0</v>
      </c>
      <c r="O16" s="6">
        <f>N16*N16</f>
        <v>0</v>
      </c>
      <c r="P16" s="12"/>
      <c r="R16" s="13"/>
      <c r="S16" s="2"/>
      <c r="T16" s="2"/>
      <c r="U16" s="17"/>
      <c r="V16" s="64">
        <f>Sheet1!G43</f>
        <v>0</v>
      </c>
      <c r="W16" s="11">
        <f>V21</f>
        <v>0</v>
      </c>
      <c r="X16" s="11">
        <f>V16-W16</f>
        <v>0</v>
      </c>
      <c r="Y16" s="6">
        <f>X16*X16</f>
        <v>0</v>
      </c>
      <c r="Z16" s="12"/>
      <c r="AB16" s="13"/>
      <c r="AC16" s="2"/>
      <c r="AD16" s="2"/>
      <c r="AE16" s="17"/>
    </row>
    <row r="17" spans="2:31" x14ac:dyDescent="0.3">
      <c r="B17" s="64">
        <f>Sheet1!H41</f>
        <v>0</v>
      </c>
      <c r="C17" s="11">
        <f>B21</f>
        <v>0</v>
      </c>
      <c r="D17" s="11">
        <f>B17-C17</f>
        <v>0</v>
      </c>
      <c r="E17" s="6">
        <f>D17*D17</f>
        <v>0</v>
      </c>
      <c r="F17" s="14" t="s">
        <v>16</v>
      </c>
      <c r="G17" s="15" t="s">
        <v>17</v>
      </c>
      <c r="H17" s="13"/>
      <c r="I17" s="2"/>
      <c r="J17" s="2"/>
      <c r="K17" s="17"/>
      <c r="L17" s="64">
        <f>Sheet1!H42</f>
        <v>0</v>
      </c>
      <c r="M17" s="11">
        <f>L21</f>
        <v>0</v>
      </c>
      <c r="N17" s="11">
        <f>L17-M17</f>
        <v>0</v>
      </c>
      <c r="O17" s="6">
        <f>N17*N17</f>
        <v>0</v>
      </c>
      <c r="P17" s="14" t="s">
        <v>16</v>
      </c>
      <c r="Q17" s="15" t="s">
        <v>17</v>
      </c>
      <c r="R17" s="13"/>
      <c r="S17" s="2"/>
      <c r="T17" s="2"/>
      <c r="U17" s="17"/>
      <c r="V17" s="64">
        <f>Sheet1!H43</f>
        <v>0</v>
      </c>
      <c r="W17" s="11">
        <f>V21</f>
        <v>0</v>
      </c>
      <c r="X17" s="11">
        <f>V17-W17</f>
        <v>0</v>
      </c>
      <c r="Y17" s="6">
        <f>X17*X17</f>
        <v>0</v>
      </c>
      <c r="Z17" s="14" t="s">
        <v>16</v>
      </c>
      <c r="AA17" s="15" t="s">
        <v>17</v>
      </c>
      <c r="AB17" s="13"/>
      <c r="AC17" s="2"/>
      <c r="AD17" s="2"/>
      <c r="AE17" s="17"/>
    </row>
    <row r="18" spans="2:31" x14ac:dyDescent="0.3">
      <c r="B18" s="64">
        <f>Sheet1!I41</f>
        <v>0</v>
      </c>
      <c r="C18" s="11">
        <f>B21</f>
        <v>0</v>
      </c>
      <c r="D18" s="11">
        <f>B18-C18</f>
        <v>0</v>
      </c>
      <c r="E18" s="6">
        <f>D18*D18</f>
        <v>0</v>
      </c>
      <c r="F18" s="16"/>
      <c r="G18" s="2" t="s">
        <v>18</v>
      </c>
      <c r="H18" s="17">
        <v>4</v>
      </c>
      <c r="K18" s="13"/>
      <c r="L18" s="64">
        <f>Sheet1!I42</f>
        <v>0</v>
      </c>
      <c r="M18" s="11">
        <f>L21</f>
        <v>0</v>
      </c>
      <c r="N18" s="11">
        <f>L18-M18</f>
        <v>0</v>
      </c>
      <c r="O18" s="6">
        <f>N18*N18</f>
        <v>0</v>
      </c>
      <c r="P18" s="16"/>
      <c r="Q18" s="2" t="s">
        <v>18</v>
      </c>
      <c r="R18" s="17">
        <v>4</v>
      </c>
      <c r="U18" s="13"/>
      <c r="V18" s="64">
        <f>Sheet1!I43</f>
        <v>0</v>
      </c>
      <c r="W18" s="11">
        <f>V21</f>
        <v>0</v>
      </c>
      <c r="X18" s="11">
        <f>V18-W18</f>
        <v>0</v>
      </c>
      <c r="Y18" s="6">
        <f>X18*X18</f>
        <v>0</v>
      </c>
      <c r="Z18" s="16"/>
      <c r="AA18" s="2" t="s">
        <v>18</v>
      </c>
      <c r="AB18" s="17">
        <v>4</v>
      </c>
      <c r="AE18" s="13"/>
    </row>
    <row r="19" spans="2:31" x14ac:dyDescent="0.3">
      <c r="B19" s="64">
        <f>Sheet1!J41</f>
        <v>0</v>
      </c>
      <c r="C19" s="11">
        <f>B21</f>
        <v>0</v>
      </c>
      <c r="D19" s="11">
        <f>B19-C19</f>
        <v>0</v>
      </c>
      <c r="E19" s="6">
        <f>D19*D19</f>
        <v>0</v>
      </c>
      <c r="F19" s="16"/>
      <c r="H19" s="13"/>
      <c r="I19" s="2"/>
      <c r="J19" s="2"/>
      <c r="K19" s="17"/>
      <c r="L19" s="64">
        <f>Sheet1!J42</f>
        <v>0</v>
      </c>
      <c r="M19" s="11">
        <f>L21</f>
        <v>0</v>
      </c>
      <c r="N19" s="11">
        <f>L19-M19</f>
        <v>0</v>
      </c>
      <c r="O19" s="6">
        <f>N19*N19</f>
        <v>0</v>
      </c>
      <c r="P19" s="16"/>
      <c r="R19" s="13"/>
      <c r="S19" s="2"/>
      <c r="T19" s="2"/>
      <c r="U19" s="17"/>
      <c r="V19" s="64">
        <f>Sheet1!J43</f>
        <v>0</v>
      </c>
      <c r="W19" s="11">
        <f>V21</f>
        <v>0</v>
      </c>
      <c r="X19" s="11">
        <f>V19-W19</f>
        <v>0</v>
      </c>
      <c r="Y19" s="6">
        <f>X19*X19</f>
        <v>0</v>
      </c>
      <c r="Z19" s="16"/>
      <c r="AB19" s="13"/>
      <c r="AC19" s="2"/>
      <c r="AD19" s="2"/>
      <c r="AE19" s="17"/>
    </row>
    <row r="20" spans="2:31" x14ac:dyDescent="0.3">
      <c r="B20" s="64">
        <f>Sheet1!K41</f>
        <v>0</v>
      </c>
      <c r="C20" s="11">
        <f>B21</f>
        <v>0</v>
      </c>
      <c r="D20" s="11">
        <f>B20-C20</f>
        <v>0</v>
      </c>
      <c r="E20" s="6">
        <f>D20*D20</f>
        <v>0</v>
      </c>
      <c r="F20" s="14" t="s">
        <v>16</v>
      </c>
      <c r="G20" s="2">
        <f>E21/H18</f>
        <v>0</v>
      </c>
      <c r="H20" s="13"/>
      <c r="I20" s="2"/>
      <c r="J20" s="2"/>
      <c r="K20" s="17"/>
      <c r="L20" s="64">
        <f>Sheet1!K42</f>
        <v>0</v>
      </c>
      <c r="M20" s="11">
        <f>L21</f>
        <v>0</v>
      </c>
      <c r="N20" s="11">
        <f>L20-M20</f>
        <v>0</v>
      </c>
      <c r="O20" s="6">
        <f>N20*N20</f>
        <v>0</v>
      </c>
      <c r="P20" s="14" t="s">
        <v>16</v>
      </c>
      <c r="Q20" s="2">
        <f>O21/R18</f>
        <v>0</v>
      </c>
      <c r="R20" s="13"/>
      <c r="S20" s="2"/>
      <c r="T20" s="2"/>
      <c r="U20" s="17"/>
      <c r="V20" s="64">
        <f>Sheet1!K43</f>
        <v>0</v>
      </c>
      <c r="W20" s="11">
        <f>V21</f>
        <v>0</v>
      </c>
      <c r="X20" s="11">
        <f>V20-W20</f>
        <v>0</v>
      </c>
      <c r="Y20" s="6">
        <f>X20*X20</f>
        <v>0</v>
      </c>
      <c r="Z20" s="14" t="s">
        <v>16</v>
      </c>
      <c r="AA20" s="2">
        <f>Y21/AB18</f>
        <v>0</v>
      </c>
      <c r="AB20" s="13"/>
      <c r="AC20" s="2"/>
      <c r="AD20" s="2"/>
      <c r="AE20" s="17"/>
    </row>
    <row r="21" spans="2:31" x14ac:dyDescent="0.3">
      <c r="B21" s="11">
        <f>AVERAGE(B16:B20)</f>
        <v>0</v>
      </c>
      <c r="D21" s="49" t="s">
        <v>19</v>
      </c>
      <c r="E21" s="18">
        <f>SUM(E16:E20)</f>
        <v>0</v>
      </c>
      <c r="F21" s="16"/>
      <c r="H21" s="13"/>
      <c r="I21" s="4"/>
      <c r="J21" s="4"/>
      <c r="K21" s="50"/>
      <c r="L21" s="11">
        <f>AVERAGE(L16:L20)</f>
        <v>0</v>
      </c>
      <c r="N21" s="49" t="s">
        <v>19</v>
      </c>
      <c r="O21" s="18">
        <f>SUM(O16:O20)</f>
        <v>0</v>
      </c>
      <c r="P21" s="16"/>
      <c r="R21" s="13"/>
      <c r="S21" s="4"/>
      <c r="T21" s="4"/>
      <c r="U21" s="50"/>
      <c r="V21" s="11">
        <f>AVERAGE(V16:V20)</f>
        <v>0</v>
      </c>
      <c r="X21" s="49" t="s">
        <v>19</v>
      </c>
      <c r="Y21" s="18">
        <f>SUM(Y16:Y20)</f>
        <v>0</v>
      </c>
      <c r="Z21" s="16"/>
      <c r="AB21" s="13"/>
      <c r="AC21" s="4"/>
      <c r="AD21" s="4"/>
      <c r="AE21" s="50"/>
    </row>
    <row r="22" spans="2:31" x14ac:dyDescent="0.3">
      <c r="B22" s="12"/>
      <c r="F22" s="14" t="s">
        <v>16</v>
      </c>
      <c r="G22" s="22">
        <f>SQRT(G20)</f>
        <v>0</v>
      </c>
      <c r="H22" s="13"/>
      <c r="K22" s="13"/>
      <c r="L22" s="12"/>
      <c r="P22" s="14" t="s">
        <v>16</v>
      </c>
      <c r="Q22" s="22">
        <f>SQRT(Q20)</f>
        <v>0</v>
      </c>
      <c r="R22" s="13"/>
      <c r="U22" s="13"/>
      <c r="V22" s="12"/>
      <c r="Z22" s="14" t="s">
        <v>16</v>
      </c>
      <c r="AA22" s="22">
        <f>SQRT(AA20)</f>
        <v>0</v>
      </c>
      <c r="AB22" s="13"/>
      <c r="AE22" s="13"/>
    </row>
    <row r="23" spans="2:31" x14ac:dyDescent="0.3">
      <c r="B23" s="12"/>
      <c r="F23" s="12"/>
      <c r="H23" s="13"/>
      <c r="K23" s="13"/>
      <c r="L23" s="12"/>
      <c r="P23" s="12"/>
      <c r="R23" s="13"/>
      <c r="U23" s="13"/>
      <c r="V23" s="12"/>
      <c r="Z23" s="12"/>
      <c r="AB23" s="13"/>
      <c r="AE23" s="13"/>
    </row>
    <row r="24" spans="2:31" x14ac:dyDescent="0.3">
      <c r="B24" s="12"/>
      <c r="F24" s="19"/>
      <c r="G24" s="20"/>
      <c r="H24" s="21"/>
      <c r="K24" s="13"/>
      <c r="L24" s="12"/>
      <c r="P24" s="19"/>
      <c r="Q24" s="20"/>
      <c r="R24" s="21"/>
      <c r="U24" s="13"/>
      <c r="V24" s="12"/>
      <c r="Z24" s="19"/>
      <c r="AA24" s="20"/>
      <c r="AB24" s="21"/>
      <c r="AE24" s="13"/>
    </row>
    <row r="25" spans="2:31" x14ac:dyDescent="0.3">
      <c r="B25" s="12"/>
      <c r="K25" s="13"/>
      <c r="L25" s="12"/>
      <c r="U25" s="13"/>
      <c r="V25" s="12"/>
      <c r="AE25" s="13"/>
    </row>
    <row r="26" spans="2:31" x14ac:dyDescent="0.3">
      <c r="B26" s="12" t="s">
        <v>22</v>
      </c>
      <c r="D26" t="s">
        <v>120</v>
      </c>
      <c r="E26">
        <f>G22/2.24*1.14</f>
        <v>0</v>
      </c>
      <c r="G26" t="s">
        <v>121</v>
      </c>
      <c r="K26" s="13"/>
      <c r="L26" s="12" t="s">
        <v>22</v>
      </c>
      <c r="N26" t="s">
        <v>120</v>
      </c>
      <c r="O26">
        <f>Q22/2.24*1.14</f>
        <v>0</v>
      </c>
      <c r="Q26" t="s">
        <v>121</v>
      </c>
      <c r="U26" s="13"/>
      <c r="V26" s="12" t="s">
        <v>22</v>
      </c>
      <c r="X26" t="s">
        <v>120</v>
      </c>
      <c r="Y26">
        <f>AA22/2.24*1.14</f>
        <v>0</v>
      </c>
      <c r="AA26" t="s">
        <v>121</v>
      </c>
      <c r="AE26" s="13"/>
    </row>
    <row r="27" spans="2:31" x14ac:dyDescent="0.3">
      <c r="B27" s="51" t="s">
        <v>25</v>
      </c>
      <c r="G27" s="2"/>
      <c r="H27" s="23"/>
      <c r="I27" s="24"/>
      <c r="K27" s="13"/>
      <c r="L27" s="51" t="s">
        <v>25</v>
      </c>
      <c r="Q27" s="2"/>
      <c r="R27" s="23"/>
      <c r="S27" s="24"/>
      <c r="U27" s="13"/>
      <c r="V27" s="51" t="s">
        <v>25</v>
      </c>
      <c r="AA27" s="2"/>
      <c r="AB27" s="23"/>
      <c r="AC27" s="24"/>
      <c r="AE27" s="13"/>
    </row>
    <row r="28" spans="2:31" x14ac:dyDescent="0.3">
      <c r="B28" s="12" t="s">
        <v>20</v>
      </c>
      <c r="K28" s="13"/>
      <c r="L28" s="12" t="s">
        <v>20</v>
      </c>
      <c r="U28" s="13"/>
      <c r="V28" s="12" t="s">
        <v>20</v>
      </c>
      <c r="AE28" s="13"/>
    </row>
    <row r="29" spans="2:31" x14ac:dyDescent="0.3">
      <c r="B29" s="12"/>
      <c r="K29" s="13"/>
      <c r="L29" s="12"/>
      <c r="U29" s="13"/>
      <c r="V29" s="12"/>
      <c r="AE29" s="13"/>
    </row>
    <row r="30" spans="2:31" x14ac:dyDescent="0.3">
      <c r="B30" s="53" t="s">
        <v>27</v>
      </c>
      <c r="C30" s="202" t="s">
        <v>28</v>
      </c>
      <c r="D30" s="203"/>
      <c r="E30" s="204"/>
      <c r="F30" s="30" t="s">
        <v>29</v>
      </c>
      <c r="G30" s="30" t="s">
        <v>30</v>
      </c>
      <c r="H30" s="202" t="s">
        <v>31</v>
      </c>
      <c r="I30" s="204"/>
      <c r="J30" s="202" t="s">
        <v>3</v>
      </c>
      <c r="K30" s="204"/>
      <c r="L30" s="53" t="s">
        <v>27</v>
      </c>
      <c r="M30" s="202" t="s">
        <v>28</v>
      </c>
      <c r="N30" s="203"/>
      <c r="O30" s="204"/>
      <c r="P30" s="30" t="s">
        <v>29</v>
      </c>
      <c r="Q30" s="30" t="s">
        <v>30</v>
      </c>
      <c r="R30" s="202" t="s">
        <v>31</v>
      </c>
      <c r="S30" s="204"/>
      <c r="T30" s="202" t="s">
        <v>3</v>
      </c>
      <c r="U30" s="204"/>
      <c r="V30" s="53" t="s">
        <v>27</v>
      </c>
      <c r="W30" s="202" t="s">
        <v>28</v>
      </c>
      <c r="X30" s="203"/>
      <c r="Y30" s="204"/>
      <c r="Z30" s="30" t="s">
        <v>29</v>
      </c>
      <c r="AA30" s="30" t="s">
        <v>30</v>
      </c>
      <c r="AB30" s="202" t="s">
        <v>31</v>
      </c>
      <c r="AC30" s="204"/>
      <c r="AD30" s="202" t="s">
        <v>3</v>
      </c>
      <c r="AE30" s="204"/>
    </row>
    <row r="31" spans="2:31" x14ac:dyDescent="0.3">
      <c r="B31" s="57"/>
      <c r="C31" s="37"/>
      <c r="D31" s="35"/>
      <c r="E31" s="36"/>
      <c r="F31" s="33" t="s">
        <v>32</v>
      </c>
      <c r="G31" s="34"/>
      <c r="H31" s="205"/>
      <c r="I31" s="206"/>
      <c r="J31" s="35"/>
      <c r="K31" s="36"/>
      <c r="L31" s="57"/>
      <c r="M31" s="37"/>
      <c r="N31" s="35"/>
      <c r="O31" s="36"/>
      <c r="P31" s="33" t="s">
        <v>32</v>
      </c>
      <c r="Q31" s="34"/>
      <c r="R31" s="205"/>
      <c r="S31" s="206"/>
      <c r="T31" s="35"/>
      <c r="U31" s="36"/>
      <c r="V31" s="57"/>
      <c r="W31" s="37"/>
      <c r="X31" s="35"/>
      <c r="Y31" s="36"/>
      <c r="Z31" s="33" t="s">
        <v>32</v>
      </c>
      <c r="AA31" s="34"/>
      <c r="AB31" s="205"/>
      <c r="AC31" s="206"/>
      <c r="AD31" s="35"/>
      <c r="AE31" s="36"/>
    </row>
    <row r="32" spans="2:31" x14ac:dyDescent="0.3">
      <c r="B32" s="26" t="s">
        <v>21</v>
      </c>
      <c r="C32" s="207" t="s">
        <v>33</v>
      </c>
      <c r="D32" s="208"/>
      <c r="E32" s="209"/>
      <c r="F32" s="54" t="s">
        <v>39</v>
      </c>
      <c r="G32" s="38"/>
      <c r="H32" s="210"/>
      <c r="I32" s="204"/>
      <c r="J32" s="210"/>
      <c r="K32" s="211"/>
      <c r="L32" s="26" t="s">
        <v>21</v>
      </c>
      <c r="M32" s="207" t="s">
        <v>33</v>
      </c>
      <c r="N32" s="208"/>
      <c r="O32" s="209"/>
      <c r="P32" s="54" t="s">
        <v>39</v>
      </c>
      <c r="Q32" s="38"/>
      <c r="R32" s="210"/>
      <c r="S32" s="204"/>
      <c r="T32" s="210"/>
      <c r="U32" s="211"/>
      <c r="V32" s="26" t="s">
        <v>21</v>
      </c>
      <c r="W32" s="207" t="s">
        <v>33</v>
      </c>
      <c r="X32" s="208"/>
      <c r="Y32" s="209"/>
      <c r="Z32" s="54" t="s">
        <v>39</v>
      </c>
      <c r="AA32" s="38"/>
      <c r="AB32" s="210"/>
      <c r="AC32" s="204"/>
      <c r="AD32" s="210"/>
      <c r="AE32" s="211"/>
    </row>
    <row r="33" spans="2:31" x14ac:dyDescent="0.3">
      <c r="B33" s="26"/>
      <c r="C33" s="207"/>
      <c r="D33" s="208"/>
      <c r="E33" s="209"/>
      <c r="F33" s="59" t="s">
        <v>40</v>
      </c>
      <c r="G33" s="39">
        <v>4</v>
      </c>
      <c r="H33" s="61">
        <f>G22</f>
        <v>0</v>
      </c>
      <c r="I33" s="32" t="s">
        <v>92</v>
      </c>
      <c r="J33" s="212">
        <f>E26</f>
        <v>0</v>
      </c>
      <c r="K33" s="213"/>
      <c r="L33" s="26"/>
      <c r="M33" s="207"/>
      <c r="N33" s="208"/>
      <c r="O33" s="209"/>
      <c r="P33" s="59" t="s">
        <v>40</v>
      </c>
      <c r="Q33" s="39">
        <v>4</v>
      </c>
      <c r="R33" s="61">
        <f>Q22</f>
        <v>0</v>
      </c>
      <c r="S33" s="32" t="s">
        <v>92</v>
      </c>
      <c r="T33" s="212">
        <f>O26</f>
        <v>0</v>
      </c>
      <c r="U33" s="213"/>
      <c r="V33" s="26"/>
      <c r="W33" s="207"/>
      <c r="X33" s="208"/>
      <c r="Y33" s="209"/>
      <c r="Z33" s="59" t="s">
        <v>40</v>
      </c>
      <c r="AA33" s="39">
        <v>4</v>
      </c>
      <c r="AB33" s="61">
        <f>AA22</f>
        <v>0</v>
      </c>
      <c r="AC33" s="32" t="s">
        <v>92</v>
      </c>
      <c r="AD33" s="212">
        <f>Y26</f>
        <v>0</v>
      </c>
      <c r="AE33" s="213"/>
    </row>
    <row r="34" spans="2:31" x14ac:dyDescent="0.3">
      <c r="B34" s="57"/>
      <c r="C34" s="214"/>
      <c r="D34" s="215"/>
      <c r="E34" s="216"/>
      <c r="F34" s="32"/>
      <c r="G34" s="35"/>
      <c r="H34" s="205"/>
      <c r="I34" s="206"/>
      <c r="J34" s="35"/>
      <c r="K34" s="36"/>
      <c r="L34" s="57"/>
      <c r="M34" s="214"/>
      <c r="N34" s="215"/>
      <c r="O34" s="216"/>
      <c r="P34" s="32"/>
      <c r="Q34" s="35"/>
      <c r="R34" s="205"/>
      <c r="S34" s="206"/>
      <c r="T34" s="35"/>
      <c r="U34" s="36"/>
      <c r="V34" s="57"/>
      <c r="W34" s="214"/>
      <c r="X34" s="215"/>
      <c r="Y34" s="216"/>
      <c r="Z34" s="32"/>
      <c r="AA34" s="35"/>
      <c r="AB34" s="205"/>
      <c r="AC34" s="206"/>
      <c r="AD34" s="35"/>
      <c r="AE34" s="36"/>
    </row>
    <row r="35" spans="2:31" x14ac:dyDescent="0.3">
      <c r="B35" s="25" t="s">
        <v>34</v>
      </c>
      <c r="C35" s="217" t="s">
        <v>35</v>
      </c>
      <c r="D35" s="208"/>
      <c r="E35" s="208"/>
      <c r="F35" s="40" t="s">
        <v>39</v>
      </c>
      <c r="G35" s="30"/>
      <c r="H35" s="202"/>
      <c r="I35" s="204"/>
      <c r="J35" s="210"/>
      <c r="K35" s="211"/>
      <c r="L35" s="25" t="s">
        <v>34</v>
      </c>
      <c r="M35" s="217" t="s">
        <v>35</v>
      </c>
      <c r="N35" s="208"/>
      <c r="O35" s="208"/>
      <c r="P35" s="40" t="s">
        <v>39</v>
      </c>
      <c r="Q35" s="30"/>
      <c r="R35" s="202"/>
      <c r="S35" s="204"/>
      <c r="T35" s="210"/>
      <c r="U35" s="211"/>
      <c r="V35" s="25" t="s">
        <v>34</v>
      </c>
      <c r="W35" s="217" t="s">
        <v>35</v>
      </c>
      <c r="X35" s="208"/>
      <c r="Y35" s="208"/>
      <c r="Z35" s="40" t="s">
        <v>39</v>
      </c>
      <c r="AA35" s="30"/>
      <c r="AB35" s="202"/>
      <c r="AC35" s="204"/>
      <c r="AD35" s="210"/>
      <c r="AE35" s="211"/>
    </row>
    <row r="36" spans="2:31" ht="15.6" x14ac:dyDescent="0.3">
      <c r="B36" s="27"/>
      <c r="C36" s="41" t="s">
        <v>36</v>
      </c>
      <c r="D36" s="31">
        <f>I12</f>
        <v>0.76</v>
      </c>
      <c r="E36" s="31"/>
      <c r="F36" s="42" t="s">
        <v>41</v>
      </c>
      <c r="G36" s="28"/>
      <c r="H36" s="218" t="s">
        <v>116</v>
      </c>
      <c r="I36" s="219"/>
      <c r="J36" s="220">
        <f>I12/2</f>
        <v>0.38</v>
      </c>
      <c r="K36" s="221"/>
      <c r="L36" s="27"/>
      <c r="M36" s="41" t="s">
        <v>36</v>
      </c>
      <c r="N36" s="31">
        <f>S12</f>
        <v>0.78</v>
      </c>
      <c r="O36" s="31"/>
      <c r="P36" s="42" t="s">
        <v>41</v>
      </c>
      <c r="Q36" s="28"/>
      <c r="R36" s="218" t="s">
        <v>117</v>
      </c>
      <c r="S36" s="219"/>
      <c r="T36" s="220">
        <f>S12/2</f>
        <v>0.39</v>
      </c>
      <c r="U36" s="221"/>
      <c r="V36" s="27"/>
      <c r="W36" s="41" t="s">
        <v>36</v>
      </c>
      <c r="X36" s="31">
        <f>AC12</f>
        <v>0.76</v>
      </c>
      <c r="Y36" s="31"/>
      <c r="Z36" s="42" t="s">
        <v>41</v>
      </c>
      <c r="AA36" s="28"/>
      <c r="AB36" s="218" t="s">
        <v>102</v>
      </c>
      <c r="AC36" s="219"/>
      <c r="AD36" s="220">
        <f>AC12/2</f>
        <v>0.38</v>
      </c>
      <c r="AE36" s="221"/>
    </row>
    <row r="37" spans="2:31" x14ac:dyDescent="0.3">
      <c r="B37" s="58"/>
      <c r="C37" s="222"/>
      <c r="D37" s="223"/>
      <c r="E37" s="223"/>
      <c r="F37" s="34"/>
      <c r="G37" s="31"/>
      <c r="H37" s="205"/>
      <c r="I37" s="206"/>
      <c r="J37" s="31"/>
      <c r="K37" s="32"/>
      <c r="L37" s="58"/>
      <c r="M37" s="222"/>
      <c r="N37" s="223"/>
      <c r="O37" s="223"/>
      <c r="P37" s="34"/>
      <c r="Q37" s="31"/>
      <c r="R37" s="205"/>
      <c r="S37" s="206"/>
      <c r="T37" s="31"/>
      <c r="U37" s="32"/>
      <c r="V37" s="58"/>
      <c r="W37" s="222"/>
      <c r="X37" s="223"/>
      <c r="Y37" s="223"/>
      <c r="Z37" s="34"/>
      <c r="AA37" s="31"/>
      <c r="AB37" s="205"/>
      <c r="AC37" s="206"/>
      <c r="AD37" s="31"/>
      <c r="AE37" s="32"/>
    </row>
    <row r="38" spans="2:31" x14ac:dyDescent="0.3">
      <c r="B38" s="25" t="s">
        <v>26</v>
      </c>
      <c r="C38" s="224" t="s">
        <v>37</v>
      </c>
      <c r="D38" s="225"/>
      <c r="E38" s="225"/>
      <c r="F38" s="40" t="s">
        <v>42</v>
      </c>
      <c r="G38" s="30"/>
      <c r="H38" s="202"/>
      <c r="I38" s="204"/>
      <c r="J38" s="210"/>
      <c r="K38" s="211"/>
      <c r="L38" s="25" t="s">
        <v>26</v>
      </c>
      <c r="M38" s="224" t="s">
        <v>37</v>
      </c>
      <c r="N38" s="225"/>
      <c r="O38" s="225"/>
      <c r="P38" s="40" t="s">
        <v>42</v>
      </c>
      <c r="Q38" s="30"/>
      <c r="R38" s="202"/>
      <c r="S38" s="204"/>
      <c r="T38" s="210"/>
      <c r="U38" s="211"/>
      <c r="V38" s="25" t="s">
        <v>26</v>
      </c>
      <c r="W38" s="224" t="s">
        <v>37</v>
      </c>
      <c r="X38" s="225"/>
      <c r="Y38" s="225"/>
      <c r="Z38" s="40" t="s">
        <v>42</v>
      </c>
      <c r="AA38" s="30"/>
      <c r="AB38" s="202"/>
      <c r="AC38" s="204"/>
      <c r="AD38" s="210"/>
      <c r="AE38" s="211"/>
    </row>
    <row r="39" spans="2:31" ht="15.6" x14ac:dyDescent="0.3">
      <c r="B39" s="29"/>
      <c r="C39" s="217" t="s">
        <v>38</v>
      </c>
      <c r="D39" s="208"/>
      <c r="E39" s="208"/>
      <c r="F39" s="42" t="s">
        <v>41</v>
      </c>
      <c r="G39" s="28"/>
      <c r="H39" s="218" t="s">
        <v>45</v>
      </c>
      <c r="I39" s="219"/>
      <c r="J39" s="226">
        <f>0.2/2/1.73</f>
        <v>5.7803468208092491E-2</v>
      </c>
      <c r="K39" s="227"/>
      <c r="L39" s="29"/>
      <c r="M39" s="217" t="s">
        <v>38</v>
      </c>
      <c r="N39" s="208"/>
      <c r="O39" s="208"/>
      <c r="P39" s="42" t="s">
        <v>41</v>
      </c>
      <c r="Q39" s="28"/>
      <c r="R39" s="218" t="s">
        <v>45</v>
      </c>
      <c r="S39" s="219"/>
      <c r="T39" s="226">
        <f>0.2/2/1.73</f>
        <v>5.7803468208092491E-2</v>
      </c>
      <c r="U39" s="227"/>
      <c r="V39" s="29"/>
      <c r="W39" s="217" t="s">
        <v>38</v>
      </c>
      <c r="X39" s="208"/>
      <c r="Y39" s="208"/>
      <c r="Z39" s="42" t="s">
        <v>41</v>
      </c>
      <c r="AA39" s="28"/>
      <c r="AB39" s="218" t="s">
        <v>45</v>
      </c>
      <c r="AC39" s="219"/>
      <c r="AD39" s="226">
        <f>0.2/2/1.73</f>
        <v>5.7803468208092491E-2</v>
      </c>
      <c r="AE39" s="227"/>
    </row>
    <row r="40" spans="2:31" x14ac:dyDescent="0.3">
      <c r="B40" s="33"/>
      <c r="C40" s="222"/>
      <c r="D40" s="223"/>
      <c r="E40" s="223"/>
      <c r="F40" s="34"/>
      <c r="G40" s="34"/>
      <c r="H40" s="205"/>
      <c r="I40" s="206"/>
      <c r="J40" s="228"/>
      <c r="K40" s="229"/>
      <c r="L40" s="33"/>
      <c r="M40" s="222"/>
      <c r="N40" s="223"/>
      <c r="O40" s="223"/>
      <c r="P40" s="34"/>
      <c r="Q40" s="34"/>
      <c r="R40" s="205"/>
      <c r="S40" s="206"/>
      <c r="T40" s="228"/>
      <c r="U40" s="229"/>
      <c r="V40" s="33"/>
      <c r="W40" s="222"/>
      <c r="X40" s="223"/>
      <c r="Y40" s="223"/>
      <c r="Z40" s="34"/>
      <c r="AA40" s="34"/>
      <c r="AB40" s="205"/>
      <c r="AC40" s="206"/>
      <c r="AD40" s="228"/>
      <c r="AE40" s="229"/>
    </row>
    <row r="41" spans="2:31" x14ac:dyDescent="0.3">
      <c r="B41" s="12"/>
      <c r="K41" s="13"/>
      <c r="L41" s="12"/>
      <c r="U41" s="13"/>
      <c r="V41" s="12"/>
      <c r="AE41" s="13"/>
    </row>
    <row r="42" spans="2:31" x14ac:dyDescent="0.3">
      <c r="B42" s="12"/>
      <c r="C42" t="s">
        <v>46</v>
      </c>
      <c r="K42" s="13"/>
      <c r="L42" s="12"/>
      <c r="M42" t="s">
        <v>46</v>
      </c>
      <c r="U42" s="13"/>
      <c r="V42" s="12"/>
      <c r="W42" t="s">
        <v>46</v>
      </c>
      <c r="AE42" s="13"/>
    </row>
    <row r="43" spans="2:31" x14ac:dyDescent="0.3">
      <c r="B43" s="12"/>
      <c r="K43" s="13"/>
      <c r="L43" s="12"/>
      <c r="U43" s="13"/>
      <c r="V43" s="12"/>
      <c r="AE43" s="13"/>
    </row>
    <row r="44" spans="2:31" x14ac:dyDescent="0.3">
      <c r="B44" s="12"/>
      <c r="K44" s="13"/>
      <c r="L44" s="12"/>
      <c r="U44" s="13"/>
      <c r="V44" s="12"/>
      <c r="AE44" s="13"/>
    </row>
    <row r="45" spans="2:31" x14ac:dyDescent="0.3">
      <c r="B45" s="12"/>
      <c r="C45" s="52">
        <f>(J33*J33)+(J36*J36)+(J39*J39)</f>
        <v>0.14774124093688396</v>
      </c>
      <c r="K45" s="13"/>
      <c r="L45" s="12"/>
      <c r="M45" s="52">
        <f>(T33*T33)+(T36*T36)+(T39*T39)</f>
        <v>0.15544124093688397</v>
      </c>
      <c r="U45" s="13"/>
      <c r="V45" s="12"/>
      <c r="W45" s="52">
        <f>(AD33*AD33)+(AD36*AD36)+(AD39*AD39)</f>
        <v>0.14774124093688396</v>
      </c>
      <c r="AE45" s="13"/>
    </row>
    <row r="46" spans="2:31" x14ac:dyDescent="0.3">
      <c r="B46" s="12"/>
      <c r="K46" s="13"/>
      <c r="L46" s="12"/>
      <c r="U46" s="13"/>
      <c r="V46" s="12"/>
      <c r="AE46" s="13"/>
    </row>
    <row r="47" spans="2:31" x14ac:dyDescent="0.3">
      <c r="B47" s="12" t="s">
        <v>48</v>
      </c>
      <c r="E47" s="2">
        <f>SQRT(C45)</f>
        <v>0.38437122802947149</v>
      </c>
      <c r="K47" s="13"/>
      <c r="L47" s="12" t="s">
        <v>48</v>
      </c>
      <c r="O47" s="2">
        <f>SQRT(M45)</f>
        <v>0.39426037200926495</v>
      </c>
      <c r="U47" s="13"/>
      <c r="V47" s="12" t="s">
        <v>48</v>
      </c>
      <c r="Y47" s="2">
        <f>SQRT(W45)</f>
        <v>0.38437122802947149</v>
      </c>
      <c r="AE47" s="13"/>
    </row>
    <row r="48" spans="2:31" ht="16.8" x14ac:dyDescent="0.35">
      <c r="B48" s="12" t="s">
        <v>47</v>
      </c>
      <c r="D48" t="s">
        <v>97</v>
      </c>
      <c r="E48" s="2"/>
      <c r="F48" t="e">
        <f>(E47*E47*E47*E47)/(E26*E26*E26*E26)*4</f>
        <v>#DIV/0!</v>
      </c>
      <c r="K48" s="13"/>
      <c r="L48" s="12" t="s">
        <v>47</v>
      </c>
      <c r="N48" t="s">
        <v>97</v>
      </c>
      <c r="O48" s="2"/>
      <c r="P48" t="e">
        <f>(O47*O47*O47*O47)/(O26*O26*O26*O26)*4</f>
        <v>#DIV/0!</v>
      </c>
      <c r="U48" s="13"/>
      <c r="V48" s="12" t="s">
        <v>47</v>
      </c>
      <c r="X48" t="s">
        <v>97</v>
      </c>
      <c r="Y48" s="2"/>
      <c r="Z48" t="e">
        <f>(Y47*Y47*Y47*Y47)/(Y26*Y26*Y26*Y26)*4</f>
        <v>#DIV/0!</v>
      </c>
      <c r="AE48" s="13"/>
    </row>
    <row r="49" spans="2:31" x14ac:dyDescent="0.3">
      <c r="B49" s="196" t="s">
        <v>109</v>
      </c>
      <c r="C49" s="197"/>
      <c r="D49" t="e">
        <f>TINV(0.0455,F48)</f>
        <v>#DIV/0!</v>
      </c>
      <c r="E49" s="2"/>
      <c r="K49" s="13"/>
      <c r="L49" s="196" t="s">
        <v>109</v>
      </c>
      <c r="M49" s="197"/>
      <c r="N49" t="e">
        <f>TINV(0.0455,P48)</f>
        <v>#DIV/0!</v>
      </c>
      <c r="O49" s="2"/>
      <c r="U49" s="13"/>
      <c r="V49" s="196" t="s">
        <v>109</v>
      </c>
      <c r="W49" s="197"/>
      <c r="X49" t="e">
        <f>TINV(0.0455,Z48)</f>
        <v>#DIV/0!</v>
      </c>
      <c r="Y49" s="2"/>
      <c r="AE49" s="13"/>
    </row>
    <row r="50" spans="2:31" x14ac:dyDescent="0.3">
      <c r="B50" s="12"/>
      <c r="E50" s="2"/>
      <c r="K50" s="13"/>
      <c r="L50" s="12"/>
      <c r="O50" s="2"/>
      <c r="U50" s="13"/>
      <c r="V50" s="12"/>
      <c r="Y50" s="2"/>
      <c r="AE50" s="13"/>
    </row>
    <row r="51" spans="2:31" x14ac:dyDescent="0.3">
      <c r="B51" s="12" t="s">
        <v>50</v>
      </c>
      <c r="D51" s="43"/>
      <c r="E51" s="44" t="e">
        <f>E47*D49</f>
        <v>#DIV/0!</v>
      </c>
      <c r="F51" t="s">
        <v>96</v>
      </c>
      <c r="G51" s="23" t="s">
        <v>93</v>
      </c>
      <c r="H51" s="2" t="s">
        <v>98</v>
      </c>
      <c r="I51" t="s">
        <v>94</v>
      </c>
      <c r="K51" s="13"/>
      <c r="L51" s="12" t="s">
        <v>50</v>
      </c>
      <c r="N51" s="43"/>
      <c r="O51" s="44" t="e">
        <f>O47*N49</f>
        <v>#DIV/0!</v>
      </c>
      <c r="P51" t="s">
        <v>96</v>
      </c>
      <c r="Q51" s="23" t="s">
        <v>93</v>
      </c>
      <c r="R51" s="2" t="s">
        <v>98</v>
      </c>
      <c r="S51" t="s">
        <v>94</v>
      </c>
      <c r="U51" s="13"/>
      <c r="V51" s="12" t="s">
        <v>50</v>
      </c>
      <c r="X51" s="43"/>
      <c r="Y51" s="44" t="e">
        <f>Y47*X49</f>
        <v>#DIV/0!</v>
      </c>
      <c r="Z51" t="s">
        <v>96</v>
      </c>
      <c r="AA51" s="23" t="s">
        <v>93</v>
      </c>
      <c r="AB51" s="2" t="s">
        <v>98</v>
      </c>
      <c r="AC51" t="s">
        <v>94</v>
      </c>
      <c r="AE51" s="13"/>
    </row>
    <row r="52" spans="2:31" x14ac:dyDescent="0.3">
      <c r="B52" s="12"/>
      <c r="K52" s="13"/>
      <c r="L52" s="12"/>
      <c r="U52" s="13"/>
      <c r="V52" s="12"/>
      <c r="AE52" s="13"/>
    </row>
    <row r="53" spans="2:31" x14ac:dyDescent="0.3">
      <c r="B53" s="12"/>
      <c r="C53" t="s">
        <v>95</v>
      </c>
      <c r="E53" s="62">
        <v>1</v>
      </c>
      <c r="F53" t="s">
        <v>96</v>
      </c>
      <c r="K53" s="13"/>
      <c r="L53" s="12"/>
      <c r="M53" t="s">
        <v>95</v>
      </c>
      <c r="O53" s="62">
        <v>1</v>
      </c>
      <c r="P53" t="s">
        <v>96</v>
      </c>
      <c r="U53" s="13"/>
      <c r="V53" s="12"/>
      <c r="W53" t="s">
        <v>95</v>
      </c>
      <c r="Y53" s="62">
        <v>1</v>
      </c>
      <c r="Z53" t="s">
        <v>96</v>
      </c>
      <c r="AE53" s="13"/>
    </row>
    <row r="54" spans="2:31" x14ac:dyDescent="0.3">
      <c r="B54" s="19"/>
      <c r="C54" s="20"/>
      <c r="D54" s="20"/>
      <c r="E54" s="20"/>
      <c r="F54" s="20"/>
      <c r="G54" s="20"/>
      <c r="H54" s="20"/>
      <c r="I54" s="20"/>
      <c r="J54" s="20"/>
      <c r="K54" s="21"/>
      <c r="L54" s="19"/>
      <c r="M54" s="20"/>
      <c r="N54" s="20"/>
      <c r="O54" s="20"/>
      <c r="P54" s="20"/>
      <c r="Q54" s="20"/>
      <c r="R54" s="20"/>
      <c r="S54" s="20"/>
      <c r="T54" s="20"/>
      <c r="U54" s="21"/>
      <c r="V54" s="19"/>
      <c r="W54" s="20"/>
      <c r="X54" s="20"/>
      <c r="Y54" s="20"/>
      <c r="Z54" s="20"/>
      <c r="AA54" s="20"/>
      <c r="AB54" s="20"/>
      <c r="AC54" s="20"/>
      <c r="AD54" s="20"/>
      <c r="AE54" s="21"/>
    </row>
    <row r="55" spans="2:31" x14ac:dyDescent="0.3">
      <c r="B55" s="12"/>
      <c r="K55" s="13"/>
      <c r="L55" s="12"/>
      <c r="U55" s="13"/>
    </row>
    <row r="56" spans="2:31" x14ac:dyDescent="0.3">
      <c r="B56" s="12"/>
      <c r="K56" s="13"/>
      <c r="L56" s="12"/>
      <c r="U56" s="13"/>
    </row>
  </sheetData>
  <mergeCells count="93">
    <mergeCell ref="W39:Y39"/>
    <mergeCell ref="AB39:AC39"/>
    <mergeCell ref="AD39:AE39"/>
    <mergeCell ref="W40:Y40"/>
    <mergeCell ref="AB40:AC40"/>
    <mergeCell ref="AD40:AE40"/>
    <mergeCell ref="AB36:AC36"/>
    <mergeCell ref="AD36:AE36"/>
    <mergeCell ref="W37:Y37"/>
    <mergeCell ref="AB37:AC37"/>
    <mergeCell ref="W38:Y38"/>
    <mergeCell ref="AB38:AC38"/>
    <mergeCell ref="AD38:AE38"/>
    <mergeCell ref="W34:Y34"/>
    <mergeCell ref="AB34:AC34"/>
    <mergeCell ref="W35:Y35"/>
    <mergeCell ref="AB35:AC35"/>
    <mergeCell ref="AD35:AE35"/>
    <mergeCell ref="AB31:AC31"/>
    <mergeCell ref="W32:Y32"/>
    <mergeCell ref="AB32:AC32"/>
    <mergeCell ref="AD32:AE32"/>
    <mergeCell ref="W33:Y33"/>
    <mergeCell ref="AD33:AE33"/>
    <mergeCell ref="V5:AE5"/>
    <mergeCell ref="X7:Z7"/>
    <mergeCell ref="AC10:AD10"/>
    <mergeCell ref="W30:Y30"/>
    <mergeCell ref="AB30:AC30"/>
    <mergeCell ref="AD30:AE30"/>
    <mergeCell ref="M39:O39"/>
    <mergeCell ref="R39:S39"/>
    <mergeCell ref="T39:U39"/>
    <mergeCell ref="M40:O40"/>
    <mergeCell ref="R40:S40"/>
    <mergeCell ref="T40:U40"/>
    <mergeCell ref="R36:S36"/>
    <mergeCell ref="T36:U36"/>
    <mergeCell ref="M37:O37"/>
    <mergeCell ref="R37:S37"/>
    <mergeCell ref="M38:O38"/>
    <mergeCell ref="R38:S38"/>
    <mergeCell ref="T38:U38"/>
    <mergeCell ref="M34:O34"/>
    <mergeCell ref="R34:S34"/>
    <mergeCell ref="M35:O35"/>
    <mergeCell ref="R35:S35"/>
    <mergeCell ref="T35:U35"/>
    <mergeCell ref="R31:S31"/>
    <mergeCell ref="M32:O32"/>
    <mergeCell ref="R32:S32"/>
    <mergeCell ref="T32:U32"/>
    <mergeCell ref="M33:O33"/>
    <mergeCell ref="T33:U33"/>
    <mergeCell ref="L5:U5"/>
    <mergeCell ref="N7:P7"/>
    <mergeCell ref="S10:T10"/>
    <mergeCell ref="M30:O30"/>
    <mergeCell ref="R30:S30"/>
    <mergeCell ref="T30:U30"/>
    <mergeCell ref="C39:E39"/>
    <mergeCell ref="H39:I39"/>
    <mergeCell ref="J39:K39"/>
    <mergeCell ref="C40:E40"/>
    <mergeCell ref="H40:I40"/>
    <mergeCell ref="J40:K40"/>
    <mergeCell ref="C37:E37"/>
    <mergeCell ref="H37:I37"/>
    <mergeCell ref="C38:E38"/>
    <mergeCell ref="H38:I38"/>
    <mergeCell ref="J38:K38"/>
    <mergeCell ref="H34:I34"/>
    <mergeCell ref="C35:E35"/>
    <mergeCell ref="H35:I35"/>
    <mergeCell ref="J35:K35"/>
    <mergeCell ref="H36:I36"/>
    <mergeCell ref="J36:K36"/>
    <mergeCell ref="B49:C49"/>
    <mergeCell ref="L49:M49"/>
    <mergeCell ref="V49:W49"/>
    <mergeCell ref="B5:K5"/>
    <mergeCell ref="D7:F7"/>
    <mergeCell ref="I10:J10"/>
    <mergeCell ref="C30:E30"/>
    <mergeCell ref="H30:I30"/>
    <mergeCell ref="J30:K30"/>
    <mergeCell ref="H31:I31"/>
    <mergeCell ref="C32:E32"/>
    <mergeCell ref="H32:I32"/>
    <mergeCell ref="J32:K32"/>
    <mergeCell ref="C33:E33"/>
    <mergeCell ref="J33:K33"/>
    <mergeCell ref="C34:E34"/>
  </mergeCells>
  <pageMargins left="0.28999999999999998" right="0.16" top="0.36" bottom="0.31" header="0.27" footer="0.2800000000000000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1" sqref="E31"/>
    </sheetView>
  </sheetViews>
  <sheetFormatPr defaultRowHeight="14.4" x14ac:dyDescent="0.3"/>
  <cols>
    <col min="2" max="5" width="9.109375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55"/>
  <sheetViews>
    <sheetView topLeftCell="A64" workbookViewId="0">
      <selection activeCell="E11" sqref="E11:E12"/>
    </sheetView>
  </sheetViews>
  <sheetFormatPr defaultRowHeight="14.4" x14ac:dyDescent="0.3"/>
  <sheetData>
    <row r="3" spans="2:11" ht="15" x14ac:dyDescent="0.25">
      <c r="B3" s="7"/>
      <c r="C3" s="45"/>
      <c r="D3" s="45"/>
      <c r="E3" s="45"/>
      <c r="F3" s="45"/>
      <c r="G3" s="45"/>
      <c r="H3" s="45"/>
      <c r="I3" s="45"/>
      <c r="J3" s="45"/>
      <c r="K3" s="9"/>
    </row>
    <row r="4" spans="2:11" ht="15" x14ac:dyDescent="0.25">
      <c r="B4" s="198" t="s">
        <v>0</v>
      </c>
      <c r="C4" s="199"/>
      <c r="D4" s="199"/>
      <c r="E4" s="199"/>
      <c r="F4" s="199"/>
      <c r="G4" s="199"/>
      <c r="H4" s="199"/>
      <c r="I4" s="199"/>
      <c r="J4" s="199"/>
      <c r="K4" s="200"/>
    </row>
    <row r="5" spans="2:11" ht="15" x14ac:dyDescent="0.25">
      <c r="B5" s="48"/>
      <c r="C5" s="55"/>
      <c r="D5" s="55"/>
      <c r="E5" s="55"/>
      <c r="F5" s="55"/>
      <c r="G5" s="55"/>
      <c r="H5" s="55"/>
      <c r="I5" s="55"/>
      <c r="J5" s="55"/>
      <c r="K5" s="56"/>
    </row>
    <row r="6" spans="2:11" ht="15" x14ac:dyDescent="0.25">
      <c r="B6" s="46" t="s">
        <v>4</v>
      </c>
      <c r="C6" s="55"/>
      <c r="D6" s="201" t="s">
        <v>53</v>
      </c>
      <c r="E6" s="201"/>
      <c r="F6" s="201"/>
      <c r="G6" s="55"/>
      <c r="H6" s="55"/>
      <c r="I6" s="55"/>
      <c r="J6" s="55"/>
      <c r="K6" s="56"/>
    </row>
    <row r="7" spans="2:11" ht="15" x14ac:dyDescent="0.25">
      <c r="B7" s="12"/>
      <c r="K7" s="13"/>
    </row>
    <row r="8" spans="2:11" ht="15" x14ac:dyDescent="0.25">
      <c r="B8" s="12" t="s">
        <v>1</v>
      </c>
      <c r="D8" t="s">
        <v>5</v>
      </c>
      <c r="K8" s="13"/>
    </row>
    <row r="9" spans="2:11" ht="15" x14ac:dyDescent="0.25">
      <c r="B9" s="12"/>
      <c r="D9" s="2" t="s">
        <v>2</v>
      </c>
      <c r="E9" s="3" t="s">
        <v>7</v>
      </c>
      <c r="F9" s="2" t="s">
        <v>6</v>
      </c>
      <c r="G9" s="3" t="s">
        <v>8</v>
      </c>
      <c r="H9" s="2" t="s">
        <v>51</v>
      </c>
      <c r="I9" s="231" t="s">
        <v>52</v>
      </c>
      <c r="J9" s="232"/>
      <c r="K9" s="47"/>
    </row>
    <row r="10" spans="2:11" ht="15" x14ac:dyDescent="0.25">
      <c r="B10" s="12"/>
      <c r="K10" s="13"/>
    </row>
    <row r="11" spans="2:11" ht="15" x14ac:dyDescent="0.25">
      <c r="B11" s="12" t="s">
        <v>9</v>
      </c>
      <c r="D11" s="1">
        <v>60.42</v>
      </c>
      <c r="G11" t="s">
        <v>10</v>
      </c>
      <c r="I11" s="1">
        <v>0.33</v>
      </c>
      <c r="K11" s="13"/>
    </row>
    <row r="12" spans="2:11" ht="15" x14ac:dyDescent="0.25">
      <c r="B12" s="12"/>
      <c r="K12" s="13"/>
    </row>
    <row r="13" spans="2:11" ht="15" x14ac:dyDescent="0.25">
      <c r="B13" s="48" t="s">
        <v>24</v>
      </c>
      <c r="C13" s="2"/>
      <c r="D13" s="2"/>
      <c r="E13" s="2"/>
      <c r="F13" s="2"/>
      <c r="G13" s="2"/>
      <c r="H13" s="2"/>
      <c r="I13" s="2"/>
      <c r="J13" s="2"/>
      <c r="K13" s="17"/>
    </row>
    <row r="14" spans="2:11" x14ac:dyDescent="0.3">
      <c r="B14" s="5" t="s">
        <v>11</v>
      </c>
      <c r="C14" s="5" t="s">
        <v>12</v>
      </c>
      <c r="D14" s="5" t="s">
        <v>13</v>
      </c>
      <c r="E14" s="6" t="s">
        <v>14</v>
      </c>
      <c r="F14" s="7"/>
      <c r="G14" s="8" t="s">
        <v>15</v>
      </c>
      <c r="H14" s="9"/>
      <c r="I14" s="2"/>
      <c r="J14" s="2"/>
      <c r="K14" s="17"/>
    </row>
    <row r="15" spans="2:11" ht="15" x14ac:dyDescent="0.25">
      <c r="B15" s="10">
        <v>60.2</v>
      </c>
      <c r="C15" s="11">
        <f>B20</f>
        <v>60.52</v>
      </c>
      <c r="D15" s="11">
        <f>B15-C15</f>
        <v>-0.32000000000000028</v>
      </c>
      <c r="E15" s="6">
        <f>D15*D15</f>
        <v>0.10240000000000019</v>
      </c>
      <c r="F15" s="12"/>
      <c r="H15" s="13"/>
      <c r="I15" s="2"/>
      <c r="J15" s="2"/>
      <c r="K15" s="17"/>
    </row>
    <row r="16" spans="2:11" x14ac:dyDescent="0.3">
      <c r="B16" s="10">
        <v>60.8</v>
      </c>
      <c r="C16" s="11">
        <f>B20</f>
        <v>60.52</v>
      </c>
      <c r="D16" s="11">
        <f>B16-C16</f>
        <v>0.27999999999999403</v>
      </c>
      <c r="E16" s="6">
        <f>D16*D16</f>
        <v>7.8399999999996653E-2</v>
      </c>
      <c r="F16" s="14" t="s">
        <v>16</v>
      </c>
      <c r="G16" s="15" t="s">
        <v>17</v>
      </c>
      <c r="H16" s="13"/>
      <c r="I16" s="2"/>
      <c r="J16" s="2"/>
      <c r="K16" s="17"/>
    </row>
    <row r="17" spans="2:11" ht="15" x14ac:dyDescent="0.25">
      <c r="B17" s="10">
        <v>60.8</v>
      </c>
      <c r="C17" s="11">
        <f>B20</f>
        <v>60.52</v>
      </c>
      <c r="D17" s="11">
        <f>B17-C17</f>
        <v>0.27999999999999403</v>
      </c>
      <c r="E17" s="6">
        <f>D17*D17</f>
        <v>7.8399999999996653E-2</v>
      </c>
      <c r="F17" s="16"/>
      <c r="G17" s="2" t="s">
        <v>18</v>
      </c>
      <c r="H17" s="17">
        <v>4</v>
      </c>
      <c r="K17" s="13"/>
    </row>
    <row r="18" spans="2:11" ht="15" x14ac:dyDescent="0.25">
      <c r="B18" s="10">
        <v>60.4</v>
      </c>
      <c r="C18" s="11">
        <f>B20</f>
        <v>60.52</v>
      </c>
      <c r="D18" s="11">
        <f>B18-C18</f>
        <v>-0.12000000000000455</v>
      </c>
      <c r="E18" s="6">
        <f>D18*D18</f>
        <v>1.4400000000001091E-2</v>
      </c>
      <c r="F18" s="16"/>
      <c r="H18" s="13"/>
      <c r="I18" s="2"/>
      <c r="J18" s="2"/>
      <c r="K18" s="17"/>
    </row>
    <row r="19" spans="2:11" x14ac:dyDescent="0.3">
      <c r="B19" s="10">
        <v>60.4</v>
      </c>
      <c r="C19" s="11">
        <f>B20</f>
        <v>60.52</v>
      </c>
      <c r="D19" s="11">
        <f>B19-C19</f>
        <v>-0.12000000000000455</v>
      </c>
      <c r="E19" s="6">
        <f>D19*D19</f>
        <v>1.4400000000001091E-2</v>
      </c>
      <c r="F19" s="14" t="s">
        <v>16</v>
      </c>
      <c r="G19" s="2">
        <f>E20/H17</f>
        <v>7.1999999999998912E-2</v>
      </c>
      <c r="H19" s="13"/>
      <c r="I19" s="2"/>
      <c r="J19" s="2"/>
      <c r="K19" s="17"/>
    </row>
    <row r="20" spans="2:11" ht="15" x14ac:dyDescent="0.25">
      <c r="B20" s="11">
        <f>AVERAGE(B15:B19)</f>
        <v>60.52</v>
      </c>
      <c r="D20" s="49" t="s">
        <v>19</v>
      </c>
      <c r="E20" s="18">
        <f>SUM(E15:E19)</f>
        <v>0.28799999999999565</v>
      </c>
      <c r="F20" s="16"/>
      <c r="H20" s="13"/>
      <c r="I20" s="4"/>
      <c r="J20" s="4"/>
      <c r="K20" s="50"/>
    </row>
    <row r="21" spans="2:11" x14ac:dyDescent="0.3">
      <c r="B21" s="12"/>
      <c r="F21" s="14" t="s">
        <v>16</v>
      </c>
      <c r="G21" s="22">
        <f>SQRT(G19)</f>
        <v>0.26832815729997272</v>
      </c>
      <c r="H21" s="13"/>
      <c r="K21" s="13"/>
    </row>
    <row r="22" spans="2:11" ht="15" x14ac:dyDescent="0.25">
      <c r="B22" s="12"/>
      <c r="F22" s="12"/>
      <c r="H22" s="13"/>
      <c r="K22" s="13"/>
    </row>
    <row r="23" spans="2:11" ht="15" x14ac:dyDescent="0.25">
      <c r="B23" s="12"/>
      <c r="F23" s="19"/>
      <c r="G23" s="20"/>
      <c r="H23" s="21"/>
      <c r="K23" s="13"/>
    </row>
    <row r="24" spans="2:11" ht="15" x14ac:dyDescent="0.25">
      <c r="B24" s="12"/>
      <c r="K24" s="13"/>
    </row>
    <row r="25" spans="2:11" x14ac:dyDescent="0.3">
      <c r="B25" s="12" t="s">
        <v>22</v>
      </c>
      <c r="D25" t="s">
        <v>23</v>
      </c>
      <c r="E25">
        <f>G21/2.24</f>
        <v>0.11978935593748781</v>
      </c>
      <c r="K25" s="13"/>
    </row>
    <row r="26" spans="2:11" ht="15" x14ac:dyDescent="0.25">
      <c r="B26" s="51" t="s">
        <v>25</v>
      </c>
      <c r="G26" s="2"/>
      <c r="H26" s="23"/>
      <c r="I26" s="24"/>
      <c r="K26" s="13"/>
    </row>
    <row r="27" spans="2:11" ht="15" x14ac:dyDescent="0.25">
      <c r="B27" s="12" t="s">
        <v>20</v>
      </c>
      <c r="K27" s="13"/>
    </row>
    <row r="28" spans="2:11" ht="15" x14ac:dyDescent="0.25">
      <c r="B28" s="12"/>
      <c r="K28" s="13"/>
    </row>
    <row r="29" spans="2:11" ht="15" x14ac:dyDescent="0.25">
      <c r="B29" s="53" t="s">
        <v>27</v>
      </c>
      <c r="C29" s="202" t="s">
        <v>28</v>
      </c>
      <c r="D29" s="203"/>
      <c r="E29" s="204"/>
      <c r="F29" s="30" t="s">
        <v>29</v>
      </c>
      <c r="G29" s="30" t="s">
        <v>30</v>
      </c>
      <c r="H29" s="202" t="s">
        <v>31</v>
      </c>
      <c r="I29" s="204"/>
      <c r="J29" s="202" t="s">
        <v>3</v>
      </c>
      <c r="K29" s="204"/>
    </row>
    <row r="30" spans="2:11" ht="15" x14ac:dyDescent="0.25">
      <c r="B30" s="57"/>
      <c r="C30" s="37"/>
      <c r="D30" s="35"/>
      <c r="E30" s="36"/>
      <c r="F30" s="33" t="s">
        <v>32</v>
      </c>
      <c r="G30" s="34"/>
      <c r="H30" s="205"/>
      <c r="I30" s="206"/>
      <c r="J30" s="35"/>
      <c r="K30" s="36"/>
    </row>
    <row r="31" spans="2:11" ht="15" x14ac:dyDescent="0.25">
      <c r="B31" s="26" t="s">
        <v>21</v>
      </c>
      <c r="C31" s="207" t="s">
        <v>33</v>
      </c>
      <c r="D31" s="208"/>
      <c r="E31" s="209"/>
      <c r="F31" s="54" t="s">
        <v>39</v>
      </c>
      <c r="G31" s="38"/>
      <c r="H31" s="210"/>
      <c r="I31" s="204"/>
      <c r="J31" s="210"/>
      <c r="K31" s="211"/>
    </row>
    <row r="32" spans="2:11" ht="15" x14ac:dyDescent="0.25">
      <c r="B32" s="26"/>
      <c r="C32" s="207"/>
      <c r="D32" s="208"/>
      <c r="E32" s="209"/>
      <c r="F32" s="59" t="s">
        <v>40</v>
      </c>
      <c r="G32" s="39">
        <v>4</v>
      </c>
      <c r="H32" s="230" t="s">
        <v>43</v>
      </c>
      <c r="I32" s="219"/>
      <c r="J32" s="212">
        <f>E25</f>
        <v>0.11978935593748781</v>
      </c>
      <c r="K32" s="213"/>
    </row>
    <row r="33" spans="2:11" ht="15" x14ac:dyDescent="0.25">
      <c r="B33" s="57"/>
      <c r="C33" s="214"/>
      <c r="D33" s="215"/>
      <c r="E33" s="216"/>
      <c r="F33" s="32"/>
      <c r="G33" s="35"/>
      <c r="H33" s="205"/>
      <c r="I33" s="206"/>
      <c r="J33" s="35"/>
      <c r="K33" s="36"/>
    </row>
    <row r="34" spans="2:11" ht="15" x14ac:dyDescent="0.25">
      <c r="B34" s="25" t="s">
        <v>34</v>
      </c>
      <c r="C34" s="217" t="s">
        <v>35</v>
      </c>
      <c r="D34" s="208"/>
      <c r="E34" s="208"/>
      <c r="F34" s="40" t="s">
        <v>39</v>
      </c>
      <c r="G34" s="30"/>
      <c r="H34" s="202"/>
      <c r="I34" s="204"/>
      <c r="J34" s="210"/>
      <c r="K34" s="211"/>
    </row>
    <row r="35" spans="2:11" ht="15.75" x14ac:dyDescent="0.25">
      <c r="B35" s="27"/>
      <c r="C35" s="41" t="s">
        <v>36</v>
      </c>
      <c r="D35" s="31">
        <f>I11</f>
        <v>0.33</v>
      </c>
      <c r="E35" s="31"/>
      <c r="F35" s="42" t="s">
        <v>41</v>
      </c>
      <c r="G35" s="28" t="str">
        <f>'[1]Data sheet'!AK24</f>
        <v>∞</v>
      </c>
      <c r="H35" s="218" t="s">
        <v>44</v>
      </c>
      <c r="I35" s="219"/>
      <c r="J35" s="220">
        <f>I11/2</f>
        <v>0.16500000000000001</v>
      </c>
      <c r="K35" s="221"/>
    </row>
    <row r="36" spans="2:11" ht="15" x14ac:dyDescent="0.25">
      <c r="B36" s="58"/>
      <c r="C36" s="222"/>
      <c r="D36" s="223"/>
      <c r="E36" s="223"/>
      <c r="F36" s="34"/>
      <c r="G36" s="31"/>
      <c r="H36" s="205"/>
      <c r="I36" s="206"/>
      <c r="J36" s="31"/>
      <c r="K36" s="32"/>
    </row>
    <row r="37" spans="2:11" ht="15" x14ac:dyDescent="0.25">
      <c r="B37" s="25" t="s">
        <v>26</v>
      </c>
      <c r="C37" s="224" t="s">
        <v>37</v>
      </c>
      <c r="D37" s="225"/>
      <c r="E37" s="225"/>
      <c r="F37" s="40" t="s">
        <v>42</v>
      </c>
      <c r="G37" s="30"/>
      <c r="H37" s="202"/>
      <c r="I37" s="204"/>
      <c r="J37" s="210"/>
      <c r="K37" s="211"/>
    </row>
    <row r="38" spans="2:11" ht="15.75" x14ac:dyDescent="0.25">
      <c r="B38" s="29"/>
      <c r="C38" s="217" t="s">
        <v>38</v>
      </c>
      <c r="D38" s="208"/>
      <c r="E38" s="208"/>
      <c r="F38" s="42" t="s">
        <v>41</v>
      </c>
      <c r="G38" s="28" t="str">
        <f>'[1]Data sheet'!AK27</f>
        <v>∞</v>
      </c>
      <c r="H38" s="218" t="s">
        <v>45</v>
      </c>
      <c r="I38" s="219"/>
      <c r="J38" s="226">
        <f>0.2/2/1.73</f>
        <v>5.7803468208092491E-2</v>
      </c>
      <c r="K38" s="227"/>
    </row>
    <row r="39" spans="2:11" ht="15" x14ac:dyDescent="0.25">
      <c r="B39" s="33"/>
      <c r="C39" s="222"/>
      <c r="D39" s="223"/>
      <c r="E39" s="223"/>
      <c r="F39" s="34"/>
      <c r="G39" s="34"/>
      <c r="H39" s="205"/>
      <c r="I39" s="206"/>
      <c r="J39" s="228"/>
      <c r="K39" s="229"/>
    </row>
    <row r="40" spans="2:11" ht="15" x14ac:dyDescent="0.25">
      <c r="B40" s="12"/>
      <c r="K40" s="13"/>
    </row>
    <row r="41" spans="2:11" x14ac:dyDescent="0.3">
      <c r="B41" s="12"/>
      <c r="C41" t="s">
        <v>46</v>
      </c>
      <c r="K41" s="13"/>
    </row>
    <row r="42" spans="2:11" ht="15" x14ac:dyDescent="0.25">
      <c r="B42" s="12"/>
      <c r="K42" s="13"/>
    </row>
    <row r="43" spans="2:11" ht="15" x14ac:dyDescent="0.25">
      <c r="B43" s="12"/>
      <c r="K43" s="13"/>
    </row>
    <row r="44" spans="2:11" ht="15" x14ac:dyDescent="0.25">
      <c r="B44" s="12"/>
      <c r="C44" s="52">
        <f>(J32*J32)+(J35*J35)+(J38*J38)</f>
        <v>4.4915730732802112E-2</v>
      </c>
      <c r="K44" s="13"/>
    </row>
    <row r="45" spans="2:11" ht="15" x14ac:dyDescent="0.25">
      <c r="B45" s="12"/>
      <c r="K45" s="13"/>
    </row>
    <row r="46" spans="2:11" ht="15" x14ac:dyDescent="0.25">
      <c r="B46" s="12" t="s">
        <v>48</v>
      </c>
      <c r="E46" s="2">
        <f>SQRT(C44)</f>
        <v>0.21193331671259738</v>
      </c>
      <c r="K46" s="13"/>
    </row>
    <row r="47" spans="2:11" ht="15" x14ac:dyDescent="0.25">
      <c r="B47" s="12" t="s">
        <v>47</v>
      </c>
      <c r="E47" s="2">
        <f>(E46*E46*E46*E46)/(E25*E25*E25*E25)*4</f>
        <v>39.190789369665559</v>
      </c>
      <c r="K47" s="13"/>
    </row>
    <row r="48" spans="2:11" ht="15" x14ac:dyDescent="0.25">
      <c r="B48" s="12" t="s">
        <v>49</v>
      </c>
      <c r="E48" s="2"/>
      <c r="K48" s="13"/>
    </row>
    <row r="49" spans="2:11" ht="15" x14ac:dyDescent="0.25">
      <c r="B49" s="12"/>
      <c r="E49" s="2"/>
      <c r="K49" s="13"/>
    </row>
    <row r="50" spans="2:11" ht="15" x14ac:dyDescent="0.25">
      <c r="B50" s="12" t="s">
        <v>50</v>
      </c>
      <c r="D50" s="43"/>
      <c r="E50" s="44">
        <f>E46*2</f>
        <v>0.42386663342519476</v>
      </c>
      <c r="F50" t="s">
        <v>54</v>
      </c>
      <c r="K50" s="13"/>
    </row>
    <row r="51" spans="2:11" ht="15" x14ac:dyDescent="0.25">
      <c r="B51" s="12"/>
      <c r="K51" s="13"/>
    </row>
    <row r="52" spans="2:11" ht="15" x14ac:dyDescent="0.25">
      <c r="B52" s="12"/>
      <c r="K52" s="13"/>
    </row>
    <row r="53" spans="2:11" ht="15" x14ac:dyDescent="0.25">
      <c r="B53" s="12"/>
      <c r="K53" s="13"/>
    </row>
    <row r="54" spans="2:11" ht="15" x14ac:dyDescent="0.25">
      <c r="B54" s="12"/>
      <c r="K54" s="13"/>
    </row>
    <row r="55" spans="2:11" ht="15" x14ac:dyDescent="0.25">
      <c r="B55" s="12"/>
      <c r="K55" s="13"/>
    </row>
  </sheetData>
  <mergeCells count="31">
    <mergeCell ref="B4:K4"/>
    <mergeCell ref="D6:F6"/>
    <mergeCell ref="I9:J9"/>
    <mergeCell ref="C29:E29"/>
    <mergeCell ref="H29:I29"/>
    <mergeCell ref="J29:K29"/>
    <mergeCell ref="H35:I35"/>
    <mergeCell ref="J35:K35"/>
    <mergeCell ref="H30:I30"/>
    <mergeCell ref="C31:E31"/>
    <mergeCell ref="H31:I31"/>
    <mergeCell ref="J31:K31"/>
    <mergeCell ref="C32:E32"/>
    <mergeCell ref="H32:I32"/>
    <mergeCell ref="J32:K32"/>
    <mergeCell ref="C33:E33"/>
    <mergeCell ref="H33:I33"/>
    <mergeCell ref="C34:E34"/>
    <mergeCell ref="H34:I34"/>
    <mergeCell ref="J34:K34"/>
    <mergeCell ref="C39:E39"/>
    <mergeCell ref="H39:I39"/>
    <mergeCell ref="J39:K39"/>
    <mergeCell ref="C36:E36"/>
    <mergeCell ref="H36:I36"/>
    <mergeCell ref="C37:E37"/>
    <mergeCell ref="H37:I37"/>
    <mergeCell ref="J37:K37"/>
    <mergeCell ref="C38:E38"/>
    <mergeCell ref="H38:I38"/>
    <mergeCell ref="J38:K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uncert HR 15N</vt:lpstr>
      <vt:lpstr>sheet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2025-04-18T12:31:16Z</dcterms:modified>
</cp:coreProperties>
</file>