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Classes\Excel\Self_Practise\"/>
    </mc:Choice>
  </mc:AlternateContent>
  <xr:revisionPtr revIDLastSave="0" documentId="13_ncr:1_{E9E556EA-B4E3-4E09-B472-F9A1CC50E6C3}" xr6:coauthVersionLast="47" xr6:coauthVersionMax="47" xr10:uidLastSave="{00000000-0000-0000-0000-000000000000}"/>
  <bookViews>
    <workbookView xWindow="-120" yWindow="-120" windowWidth="24240" windowHeight="13140" xr2:uid="{7E15C2F1-E7D1-4089-9C0C-32AC5BB38C72}"/>
  </bookViews>
  <sheets>
    <sheet name="Dashboard" sheetId="4" r:id="rId1"/>
    <sheet name="Pivot" sheetId="3" r:id="rId2"/>
    <sheet name="Raw Data" sheetId="2" r:id="rId3"/>
  </sheets>
  <definedNames>
    <definedName name="_xlnm._FilterDatabase" localSheetId="2" hidden="1">'Raw Data'!$A$1:$J$50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4" l="1"/>
  <c r="J21" i="4"/>
  <c r="O18" i="4"/>
  <c r="O15" i="4"/>
  <c r="E18" i="4"/>
  <c r="E15" i="4"/>
  <c r="L9" i="4"/>
  <c r="O8" i="4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2" i="2"/>
  <c r="J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2" i="2"/>
</calcChain>
</file>

<file path=xl/sharedStrings.xml><?xml version="1.0" encoding="utf-8"?>
<sst xmlns="http://schemas.openxmlformats.org/spreadsheetml/2006/main" count="114" uniqueCount="40">
  <si>
    <t>Invoice No.</t>
  </si>
  <si>
    <t>Invoice Date</t>
  </si>
  <si>
    <t>Customer</t>
  </si>
  <si>
    <t>Payment Term</t>
  </si>
  <si>
    <t>Due Date</t>
  </si>
  <si>
    <t>Amount</t>
  </si>
  <si>
    <t>Status</t>
  </si>
  <si>
    <t>Days</t>
  </si>
  <si>
    <t>Aging</t>
  </si>
  <si>
    <t>Rohan</t>
  </si>
  <si>
    <t>61-90 Days</t>
  </si>
  <si>
    <t>Harish</t>
  </si>
  <si>
    <t>Naresh</t>
  </si>
  <si>
    <t>Mukesh</t>
  </si>
  <si>
    <t>No Due</t>
  </si>
  <si>
    <t>Gopal</t>
  </si>
  <si>
    <t>Monu</t>
  </si>
  <si>
    <t>Hinamshu</t>
  </si>
  <si>
    <t>Manoj</t>
  </si>
  <si>
    <t>Above 120 Days</t>
  </si>
  <si>
    <t>31-60 Days</t>
  </si>
  <si>
    <t>Govind</t>
  </si>
  <si>
    <t>Ajay</t>
  </si>
  <si>
    <t>Rakesh</t>
  </si>
  <si>
    <t>S.No.</t>
  </si>
  <si>
    <t>Reporting Date</t>
  </si>
  <si>
    <t>Slab</t>
  </si>
  <si>
    <t>1-30 Days</t>
  </si>
  <si>
    <t>91-120 Days</t>
  </si>
  <si>
    <t>Grand Total</t>
  </si>
  <si>
    <t>Sum of Amount</t>
  </si>
  <si>
    <t>&lt;1</t>
  </si>
  <si>
    <t>1-30</t>
  </si>
  <si>
    <t>31-60</t>
  </si>
  <si>
    <t>61-90</t>
  </si>
  <si>
    <t>331-360</t>
  </si>
  <si>
    <t>Total</t>
  </si>
  <si>
    <t>Customer Name</t>
  </si>
  <si>
    <t>Invoice Number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</si>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</sst>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48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pivotButton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165" fontId="4" fillId="6" borderId="18" xfId="0" applyNumberFormat="1" applyFont="1" applyFill="1" applyBorder="1" applyAlignment="1">
      <alignment horizontal="center" vertical="center"/>
    </xf>
    <xf numFmtId="165" fontId="4" fillId="6" borderId="20" xfId="0" applyNumberFormat="1" applyFont="1" applyFill="1" applyBorder="1" applyAlignment="1">
      <alignment horizontal="center" vertical="center"/>
    </xf>
    <xf numFmtId="165" fontId="4" fillId="6" borderId="19" xfId="0" applyNumberFormat="1" applyFont="1" applyFill="1" applyBorder="1" applyAlignment="1">
      <alignment horizontal="center" vertical="center"/>
    </xf>
    <xf numFmtId="164" fontId="4" fillId="6" borderId="18" xfId="0" applyNumberFormat="1" applyFont="1" applyFill="1" applyBorder="1" applyAlignment="1">
      <alignment horizontal="center" vertical="center"/>
    </xf>
    <xf numFmtId="164" fontId="4" fillId="6" borderId="20" xfId="0" applyNumberFormat="1" applyFont="1" applyFill="1" applyBorder="1" applyAlignment="1">
      <alignment horizontal="center" vertical="center"/>
    </xf>
    <xf numFmtId="164" fontId="4" fillId="6" borderId="19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74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Spin" dx="22" fmlaLink="$E$8" max="1070" min="1020" page="10" val="1023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0</xdr:row>
      <xdr:rowOff>152400</xdr:rowOff>
    </xdr:from>
    <xdr:ext cx="6705600" cy="31432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47925" y="152400"/>
          <a:ext cx="6705600" cy="31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>
          <a:solidFill>
            <a:schemeClr val="tx1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2000" b="1" i="1" u="none">
              <a:latin typeface="Cambria Math" panose="02040503050406030204" pitchFamily="18" charset="0"/>
              <a:ea typeface="Cambria Math" panose="02040503050406030204" pitchFamily="18" charset="0"/>
            </a:rPr>
            <a:t>INVOICE DASHBOARD</a:t>
          </a:r>
        </a:p>
      </xdr:txBody>
    </xdr:sp>
    <xdr:clientData/>
  </xdr:oneCellAnchor>
  <xdr:oneCellAnchor>
    <xdr:from>
      <xdr:col>5</xdr:col>
      <xdr:colOff>342900</xdr:colOff>
      <xdr:row>3</xdr:row>
      <xdr:rowOff>66675</xdr:rowOff>
    </xdr:from>
    <xdr:ext cx="4772025" cy="304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390900" y="638175"/>
          <a:ext cx="4772025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28575">
          <a:solidFill>
            <a:schemeClr val="tx1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2000" b="1" i="1" u="none">
              <a:latin typeface="Cambria Math" panose="02040503050406030204" pitchFamily="18" charset="0"/>
              <a:ea typeface="Cambria Math" panose="02040503050406030204" pitchFamily="18" charset="0"/>
            </a:rPr>
            <a:t>Welcome</a:t>
          </a:r>
          <a:r>
            <a:rPr lang="en-IN" sz="2000" b="1" i="1" u="none" baseline="0">
              <a:latin typeface="Cambria Math" panose="02040503050406030204" pitchFamily="18" charset="0"/>
              <a:ea typeface="Cambria Math" panose="02040503050406030204" pitchFamily="18" charset="0"/>
            </a:rPr>
            <a:t> To : Vishal Mehta</a:t>
          </a:r>
          <a:endParaRPr lang="en-IN" sz="2000" b="1" i="1" u="none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390525</xdr:colOff>
          <xdr:row>5</xdr:row>
          <xdr:rowOff>123825</xdr:rowOff>
        </xdr:from>
        <xdr:to>
          <xdr:col>9</xdr:col>
          <xdr:colOff>238125</xdr:colOff>
          <xdr:row>9</xdr:row>
          <xdr:rowOff>104775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al" refreshedDate="45093.828352893521" createdVersion="8" refreshedVersion="8" minRefreshableVersion="3" recordCount="49" xr:uid="{239526AD-33B8-43F1-A1ED-5841C66A4650}">
  <cacheSource type="worksheet">
    <worksheetSource ref="A1:J50" sheet="Raw Data"/>
  </cacheSource>
  <cacheFields count="10">
    <cacheField name="S.No." numFmtId="0">
      <sharedItems containsSemiMixedTypes="0" containsString="0" containsNumber="1" containsInteger="1" minValue="1" maxValue="49"/>
    </cacheField>
    <cacheField name="Invoice No." numFmtId="0">
      <sharedItems containsSemiMixedTypes="0" containsString="0" containsNumber="1" containsInteger="1" minValue="1021" maxValue="1069" count="49"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</sharedItems>
    </cacheField>
    <cacheField name="Invoice Date" numFmtId="14">
      <sharedItems containsSemiMixedTypes="0" containsNonDate="0" containsDate="1" containsString="0" minDate="2020-01-19T00:00:00" maxDate="2020-03-08T00:00:00"/>
    </cacheField>
    <cacheField name="Customer" numFmtId="0">
      <sharedItems count="11">
        <s v="Rohan"/>
        <s v="Harish"/>
        <s v="Naresh"/>
        <s v="Mukesh"/>
        <s v="Gopal"/>
        <s v="Monu"/>
        <s v="Hinamshu"/>
        <s v="Manoj"/>
        <s v="Govind"/>
        <s v="Ajay"/>
        <s v="Rakesh"/>
      </sharedItems>
    </cacheField>
    <cacheField name="Payment Term" numFmtId="0">
      <sharedItems containsSemiMixedTypes="0" containsString="0" containsNumber="1" containsInteger="1" minValue="30" maxValue="90"/>
    </cacheField>
    <cacheField name="Due Date" numFmtId="14">
      <sharedItems containsSemiMixedTypes="0" containsNonDate="0" containsDate="1" containsString="0" minDate="2020-04-27T00:00:00" maxDate="2022-05-24T00:00:00"/>
    </cacheField>
    <cacheField name="Amount" numFmtId="0">
      <sharedItems containsSemiMixedTypes="0" containsString="0" containsNumber="1" containsInteger="1" minValue="16338" maxValue="35657"/>
    </cacheField>
    <cacheField name="Status" numFmtId="0">
      <sharedItems count="2">
        <s v="Pending"/>
        <s v="Received"/>
      </sharedItems>
    </cacheField>
    <cacheField name="Days" numFmtId="0">
      <sharedItems containsSemiMixedTypes="0" containsString="0" containsNumber="1" containsInteger="1" minValue="0" maxValue="338" count="29">
        <n v="69"/>
        <n v="68"/>
        <n v="67"/>
        <n v="0"/>
        <n v="338"/>
        <n v="59"/>
        <n v="58"/>
        <n v="30"/>
        <n v="7"/>
        <n v="51"/>
        <n v="50"/>
        <n v="8"/>
        <n v="43"/>
        <n v="12"/>
        <n v="40"/>
        <n v="53"/>
        <n v="47"/>
        <n v="38"/>
        <n v="48"/>
        <n v="36"/>
        <n v="25"/>
        <n v="14"/>
        <n v="37"/>
        <n v="16"/>
        <n v="20"/>
        <n v="29"/>
        <n v="4"/>
        <n v="2"/>
        <n v="10"/>
      </sharedItems>
      <fieldGroup base="8">
        <rangePr autoStart="0" startNum="1" endNum="338" groupInterval="30"/>
        <groupItems count="14">
          <s v="&lt;1"/>
          <s v="1-30"/>
          <s v="31-60"/>
          <s v="61-90"/>
          <s v="91-120"/>
          <s v="121-150"/>
          <s v="151-180"/>
          <s v="181-210"/>
          <s v="211-240"/>
          <s v="241-270"/>
          <s v="271-300"/>
          <s v="301-330"/>
          <s v="331-360"/>
          <s v="&gt;361"/>
        </groupItems>
      </fieldGroup>
    </cacheField>
    <cacheField name="Ag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1"/>
    <x v="0"/>
    <d v="2020-01-19T00:00:00"/>
    <x v="0"/>
    <n v="30"/>
    <d v="2021-01-21T00:00:00"/>
    <n v="20950"/>
    <x v="0"/>
    <x v="0"/>
    <s v="61-90 Days"/>
  </r>
  <r>
    <n v="2"/>
    <x v="1"/>
    <d v="2020-01-20T00:00:00"/>
    <x v="1"/>
    <n v="60"/>
    <d v="2021-01-22T00:00:00"/>
    <n v="26718"/>
    <x v="0"/>
    <x v="1"/>
    <s v="61-90 Days"/>
  </r>
  <r>
    <n v="3"/>
    <x v="2"/>
    <d v="2020-01-21T00:00:00"/>
    <x v="2"/>
    <n v="90"/>
    <d v="2021-01-23T00:00:00"/>
    <n v="19831"/>
    <x v="0"/>
    <x v="2"/>
    <s v="61-90 Days"/>
  </r>
  <r>
    <n v="4"/>
    <x v="3"/>
    <d v="2020-01-22T00:00:00"/>
    <x v="3"/>
    <n v="30"/>
    <d v="2022-02-24T00:00:00"/>
    <n v="33885"/>
    <x v="1"/>
    <x v="3"/>
    <s v="No Due"/>
  </r>
  <r>
    <n v="5"/>
    <x v="4"/>
    <d v="2020-01-23T00:00:00"/>
    <x v="4"/>
    <n v="60"/>
    <d v="2022-02-25T00:00:00"/>
    <n v="18240"/>
    <x v="1"/>
    <x v="3"/>
    <s v="No Due"/>
  </r>
  <r>
    <n v="6"/>
    <x v="5"/>
    <d v="2020-01-24T00:00:00"/>
    <x v="5"/>
    <n v="30"/>
    <d v="2022-03-24T00:00:00"/>
    <n v="35645"/>
    <x v="1"/>
    <x v="3"/>
    <s v="No Due"/>
  </r>
  <r>
    <n v="7"/>
    <x v="6"/>
    <d v="2020-01-25T00:00:00"/>
    <x v="6"/>
    <n v="60"/>
    <d v="2022-02-24T00:00:00"/>
    <n v="21233"/>
    <x v="1"/>
    <x v="3"/>
    <s v="No Due"/>
  </r>
  <r>
    <n v="8"/>
    <x v="7"/>
    <d v="2020-01-26T00:00:00"/>
    <x v="0"/>
    <n v="90"/>
    <d v="2022-05-23T00:00:00"/>
    <n v="20397"/>
    <x v="1"/>
    <x v="3"/>
    <s v="No Due"/>
  </r>
  <r>
    <n v="9"/>
    <x v="8"/>
    <d v="2020-01-27T00:00:00"/>
    <x v="7"/>
    <n v="30"/>
    <d v="2022-05-12T00:00:00"/>
    <n v="28173"/>
    <x v="1"/>
    <x v="3"/>
    <s v="No Due"/>
  </r>
  <r>
    <n v="10"/>
    <x v="9"/>
    <d v="2020-01-28T00:00:00"/>
    <x v="1"/>
    <n v="60"/>
    <d v="2020-04-27T00:00:00"/>
    <n v="18977"/>
    <x v="0"/>
    <x v="4"/>
    <s v="Above 120 Days"/>
  </r>
  <r>
    <n v="11"/>
    <x v="10"/>
    <d v="2020-01-29T00:00:00"/>
    <x v="5"/>
    <n v="30"/>
    <d v="2021-01-31T00:00:00"/>
    <n v="31133"/>
    <x v="0"/>
    <x v="5"/>
    <s v="31-60 Days"/>
  </r>
  <r>
    <n v="12"/>
    <x v="11"/>
    <d v="2020-01-30T00:00:00"/>
    <x v="0"/>
    <n v="60"/>
    <d v="2021-02-01T00:00:00"/>
    <n v="16539"/>
    <x v="0"/>
    <x v="6"/>
    <s v="31-60 Days"/>
  </r>
  <r>
    <n v="13"/>
    <x v="12"/>
    <d v="2020-01-31T00:00:00"/>
    <x v="4"/>
    <n v="90"/>
    <d v="2021-03-01T00:00:00"/>
    <n v="24762"/>
    <x v="0"/>
    <x v="7"/>
    <s v="1-30 Days"/>
  </r>
  <r>
    <n v="14"/>
    <x v="13"/>
    <d v="2020-02-01T00:00:00"/>
    <x v="7"/>
    <n v="30"/>
    <d v="2021-03-24T00:00:00"/>
    <n v="22906"/>
    <x v="0"/>
    <x v="8"/>
    <s v="1-30 Days"/>
  </r>
  <r>
    <n v="15"/>
    <x v="14"/>
    <d v="2020-02-02T00:00:00"/>
    <x v="8"/>
    <n v="60"/>
    <d v="2021-02-08T00:00:00"/>
    <n v="31589"/>
    <x v="0"/>
    <x v="9"/>
    <s v="31-60 Days"/>
  </r>
  <r>
    <n v="16"/>
    <x v="15"/>
    <d v="2020-02-03T00:00:00"/>
    <x v="9"/>
    <n v="30"/>
    <d v="2021-02-09T00:00:00"/>
    <n v="30582"/>
    <x v="0"/>
    <x v="10"/>
    <s v="31-60 Days"/>
  </r>
  <r>
    <n v="17"/>
    <x v="16"/>
    <d v="2020-02-04T00:00:00"/>
    <x v="10"/>
    <n v="60"/>
    <d v="2021-03-23T00:00:00"/>
    <n v="19961"/>
    <x v="0"/>
    <x v="11"/>
    <s v="1-30 Days"/>
  </r>
  <r>
    <n v="18"/>
    <x v="17"/>
    <d v="2020-02-05T00:00:00"/>
    <x v="0"/>
    <n v="90"/>
    <d v="2021-02-16T00:00:00"/>
    <n v="24077"/>
    <x v="0"/>
    <x v="12"/>
    <s v="31-60 Days"/>
  </r>
  <r>
    <n v="19"/>
    <x v="18"/>
    <d v="2020-02-06T00:00:00"/>
    <x v="1"/>
    <n v="30"/>
    <d v="2021-04-11T00:00:00"/>
    <n v="18481"/>
    <x v="1"/>
    <x v="3"/>
    <s v="No Due"/>
  </r>
  <r>
    <n v="20"/>
    <x v="19"/>
    <d v="2020-02-07T00:00:00"/>
    <x v="2"/>
    <n v="60"/>
    <d v="2021-02-09T00:00:00"/>
    <n v="22055"/>
    <x v="0"/>
    <x v="10"/>
    <s v="31-60 Days"/>
  </r>
  <r>
    <n v="21"/>
    <x v="20"/>
    <d v="2020-02-08T00:00:00"/>
    <x v="3"/>
    <n v="30"/>
    <d v="2021-04-23T00:00:00"/>
    <n v="31709"/>
    <x v="1"/>
    <x v="3"/>
    <s v="No Due"/>
  </r>
  <r>
    <n v="22"/>
    <x v="21"/>
    <d v="2020-02-09T00:00:00"/>
    <x v="4"/>
    <n v="60"/>
    <d v="2021-03-19T00:00:00"/>
    <n v="21346"/>
    <x v="0"/>
    <x v="13"/>
    <s v="1-30 Days"/>
  </r>
  <r>
    <n v="23"/>
    <x v="22"/>
    <d v="2020-02-10T00:00:00"/>
    <x v="5"/>
    <n v="90"/>
    <d v="2021-04-14T00:00:00"/>
    <n v="35233"/>
    <x v="1"/>
    <x v="3"/>
    <s v="No Due"/>
  </r>
  <r>
    <n v="24"/>
    <x v="23"/>
    <d v="2020-02-11T00:00:00"/>
    <x v="6"/>
    <n v="30"/>
    <d v="2021-02-19T00:00:00"/>
    <n v="34984"/>
    <x v="0"/>
    <x v="14"/>
    <s v="31-60 Days"/>
  </r>
  <r>
    <n v="25"/>
    <x v="24"/>
    <d v="2020-02-12T00:00:00"/>
    <x v="0"/>
    <n v="60"/>
    <d v="2021-04-14T00:00:00"/>
    <n v="27809"/>
    <x v="1"/>
    <x v="3"/>
    <s v="No Due"/>
  </r>
  <r>
    <n v="26"/>
    <x v="25"/>
    <d v="2020-02-13T00:00:00"/>
    <x v="7"/>
    <n v="30"/>
    <d v="2021-02-06T00:00:00"/>
    <n v="26401"/>
    <x v="0"/>
    <x v="15"/>
    <s v="31-60 Days"/>
  </r>
  <r>
    <n v="27"/>
    <x v="26"/>
    <d v="2020-02-14T00:00:00"/>
    <x v="1"/>
    <n v="60"/>
    <d v="2021-04-30T00:00:00"/>
    <n v="16781"/>
    <x v="1"/>
    <x v="3"/>
    <s v="No Due"/>
  </r>
  <r>
    <n v="28"/>
    <x v="27"/>
    <d v="2020-02-15T00:00:00"/>
    <x v="5"/>
    <n v="90"/>
    <d v="2021-02-12T00:00:00"/>
    <n v="31869"/>
    <x v="0"/>
    <x v="16"/>
    <s v="31-60 Days"/>
  </r>
  <r>
    <n v="29"/>
    <x v="28"/>
    <d v="2020-02-16T00:00:00"/>
    <x v="0"/>
    <n v="30"/>
    <d v="2021-02-21T00:00:00"/>
    <n v="32193"/>
    <x v="0"/>
    <x v="17"/>
    <s v="31-60 Days"/>
  </r>
  <r>
    <n v="30"/>
    <x v="29"/>
    <d v="2020-02-17T00:00:00"/>
    <x v="4"/>
    <n v="60"/>
    <d v="2021-02-11T00:00:00"/>
    <n v="16821"/>
    <x v="0"/>
    <x v="18"/>
    <s v="31-60 Days"/>
  </r>
  <r>
    <n v="31"/>
    <x v="30"/>
    <d v="2020-02-18T00:00:00"/>
    <x v="7"/>
    <n v="30"/>
    <d v="2021-05-01T00:00:00"/>
    <n v="31669"/>
    <x v="1"/>
    <x v="3"/>
    <s v="No Due"/>
  </r>
  <r>
    <n v="32"/>
    <x v="31"/>
    <d v="2020-02-19T00:00:00"/>
    <x v="8"/>
    <n v="60"/>
    <d v="2021-04-21T00:00:00"/>
    <n v="28889"/>
    <x v="1"/>
    <x v="3"/>
    <s v="No Due"/>
  </r>
  <r>
    <n v="33"/>
    <x v="32"/>
    <d v="2020-02-20T00:00:00"/>
    <x v="9"/>
    <n v="90"/>
    <d v="2021-02-08T00:00:00"/>
    <n v="31832"/>
    <x v="0"/>
    <x v="9"/>
    <s v="31-60 Days"/>
  </r>
  <r>
    <n v="34"/>
    <x v="33"/>
    <d v="2020-02-21T00:00:00"/>
    <x v="10"/>
    <n v="30"/>
    <d v="2021-02-23T00:00:00"/>
    <n v="18727"/>
    <x v="0"/>
    <x v="19"/>
    <s v="31-60 Days"/>
  </r>
  <r>
    <n v="35"/>
    <x v="34"/>
    <d v="2020-02-22T00:00:00"/>
    <x v="0"/>
    <n v="60"/>
    <d v="2021-03-06T00:00:00"/>
    <n v="30111"/>
    <x v="0"/>
    <x v="20"/>
    <s v="1-30 Days"/>
  </r>
  <r>
    <n v="36"/>
    <x v="35"/>
    <d v="2020-02-23T00:00:00"/>
    <x v="1"/>
    <n v="30"/>
    <d v="2021-03-17T00:00:00"/>
    <n v="35657"/>
    <x v="0"/>
    <x v="21"/>
    <s v="1-30 Days"/>
  </r>
  <r>
    <n v="37"/>
    <x v="36"/>
    <d v="2020-02-24T00:00:00"/>
    <x v="2"/>
    <n v="60"/>
    <d v="2021-04-25T00:00:00"/>
    <n v="30845"/>
    <x v="1"/>
    <x v="3"/>
    <s v="No Due"/>
  </r>
  <r>
    <n v="38"/>
    <x v="37"/>
    <d v="2020-02-25T00:00:00"/>
    <x v="3"/>
    <n v="90"/>
    <d v="2021-02-22T00:00:00"/>
    <n v="16338"/>
    <x v="0"/>
    <x v="22"/>
    <s v="31-60 Days"/>
  </r>
  <r>
    <n v="39"/>
    <x v="38"/>
    <d v="2020-02-26T00:00:00"/>
    <x v="4"/>
    <n v="30"/>
    <d v="2021-03-15T00:00:00"/>
    <n v="31047"/>
    <x v="0"/>
    <x v="23"/>
    <s v="1-30 Days"/>
  </r>
  <r>
    <n v="40"/>
    <x v="39"/>
    <d v="2020-02-27T00:00:00"/>
    <x v="5"/>
    <n v="60"/>
    <d v="2021-03-24T00:00:00"/>
    <n v="17035"/>
    <x v="0"/>
    <x v="8"/>
    <s v="1-30 Days"/>
  </r>
  <r>
    <n v="41"/>
    <x v="40"/>
    <d v="2020-02-28T00:00:00"/>
    <x v="6"/>
    <n v="30"/>
    <d v="2021-04-15T00:00:00"/>
    <n v="24672"/>
    <x v="1"/>
    <x v="3"/>
    <s v="No Due"/>
  </r>
  <r>
    <n v="42"/>
    <x v="41"/>
    <d v="2020-02-29T00:00:00"/>
    <x v="0"/>
    <n v="60"/>
    <d v="2021-03-11T00:00:00"/>
    <n v="29955"/>
    <x v="0"/>
    <x v="24"/>
    <s v="1-30 Days"/>
  </r>
  <r>
    <n v="43"/>
    <x v="42"/>
    <d v="2020-03-01T00:00:00"/>
    <x v="7"/>
    <n v="90"/>
    <d v="2021-03-02T00:00:00"/>
    <n v="24053"/>
    <x v="0"/>
    <x v="25"/>
    <s v="1-30 Days"/>
  </r>
  <r>
    <n v="44"/>
    <x v="43"/>
    <d v="2020-03-02T00:00:00"/>
    <x v="1"/>
    <n v="30"/>
    <d v="2021-04-09T00:00:00"/>
    <n v="26514"/>
    <x v="1"/>
    <x v="3"/>
    <s v="No Due"/>
  </r>
  <r>
    <n v="45"/>
    <x v="44"/>
    <d v="2020-03-03T00:00:00"/>
    <x v="5"/>
    <n v="30"/>
    <d v="2021-04-19T00:00:00"/>
    <n v="26331"/>
    <x v="1"/>
    <x v="3"/>
    <s v="No Due"/>
  </r>
  <r>
    <n v="46"/>
    <x v="45"/>
    <d v="2020-03-04T00:00:00"/>
    <x v="0"/>
    <n v="60"/>
    <d v="2021-03-27T00:00:00"/>
    <n v="27591"/>
    <x v="0"/>
    <x v="26"/>
    <s v="1-30 Days"/>
  </r>
  <r>
    <n v="47"/>
    <x v="46"/>
    <d v="2020-03-05T00:00:00"/>
    <x v="4"/>
    <n v="90"/>
    <d v="2021-03-29T00:00:00"/>
    <n v="16754"/>
    <x v="0"/>
    <x v="27"/>
    <s v="1-30 Days"/>
  </r>
  <r>
    <n v="48"/>
    <x v="47"/>
    <d v="2020-03-06T00:00:00"/>
    <x v="7"/>
    <n v="30"/>
    <d v="2021-03-21T00:00:00"/>
    <n v="34847"/>
    <x v="0"/>
    <x v="28"/>
    <s v="1-30 Days"/>
  </r>
  <r>
    <n v="49"/>
    <x v="48"/>
    <d v="2020-03-07T00:00:00"/>
    <x v="8"/>
    <n v="60"/>
    <d v="2021-04-04T00:00:00"/>
    <n v="19075"/>
    <x v="1"/>
    <x v="3"/>
    <s v="No Du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2FD5E-F3A1-4FE6-B9B6-22E5B1BC8E0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mergeItem="1" createdVersion="8" indent="0" compact="0" compactData="0" gridDropZones="1" multipleFieldFilters="0">
  <location ref="A1:C32" firstHeaderRow="2" firstDataRow="2" firstDataCol="2"/>
  <pivotFields count="10">
    <pivotField compact="0" outline="0" showAll="0"/>
    <pivotField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compact="0" numFmtId="14" outline="0" showAll="0"/>
    <pivotField axis="axisRow" compact="0" outline="0" showAll="0" defaultSubtotal="0">
      <items count="11">
        <item x="9"/>
        <item x="4"/>
        <item x="8"/>
        <item x="1"/>
        <item x="6"/>
        <item x="7"/>
        <item x="5"/>
        <item x="3"/>
        <item x="2"/>
        <item x="10"/>
        <item x="0"/>
      </items>
    </pivotField>
    <pivotField compact="0" outline="0" showAll="0"/>
    <pivotField compact="0" numFmtId="14" outline="0" showAll="0"/>
    <pivotField dataField="1"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/>
  </pivotFields>
  <rowFields count="2">
    <field x="8"/>
    <field x="3"/>
  </rowFields>
  <rowItems count="30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>
      <x v="1"/>
      <x v="1"/>
    </i>
    <i r="1">
      <x v="3"/>
    </i>
    <i r="1">
      <x v="5"/>
    </i>
    <i r="1">
      <x v="6"/>
    </i>
    <i r="1">
      <x v="9"/>
    </i>
    <i r="1">
      <x v="10"/>
    </i>
    <i>
      <x v="2"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3"/>
      <x v="3"/>
    </i>
    <i r="1">
      <x v="8"/>
    </i>
    <i r="1">
      <x v="10"/>
    </i>
    <i>
      <x v="12"/>
      <x v="3"/>
    </i>
    <i t="grand">
      <x/>
    </i>
  </rowItems>
  <colItems count="1">
    <i/>
  </colItems>
  <dataFields count="1">
    <dataField name="Sum of Amount" fld="6" baseField="0" baseItem="0"/>
  </dataFields>
  <formats count="45"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8" type="button" dataOnly="0" labelOnly="1" outline="0" axis="axisRow" fieldPosition="0"/>
    </format>
    <format dxfId="69">
      <pivotArea field="3" type="button" dataOnly="0" labelOnly="1" outline="0" axis="axisRow" fieldPosition="1"/>
    </format>
    <format dxfId="68">
      <pivotArea field="1" type="button" dataOnly="0" labelOnly="1" outline="0"/>
    </format>
    <format dxfId="67">
      <pivotArea dataOnly="0" labelOnly="1" outline="0" fieldPosition="0">
        <references count="1">
          <reference field="8" count="5">
            <x v="0"/>
            <x v="1"/>
            <x v="2"/>
            <x v="3"/>
            <x v="12"/>
          </reference>
        </references>
      </pivotArea>
    </format>
    <format dxfId="66">
      <pivotArea dataOnly="0" labelOnly="1" grandRow="1" outline="0" fieldPosition="0"/>
    </format>
    <format dxfId="65">
      <pivotArea type="topRight" dataOnly="0" labelOnly="1" outline="0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8" type="button" dataOnly="0" labelOnly="1" outline="0" axis="axisRow" fieldPosition="0"/>
    </format>
    <format dxfId="60">
      <pivotArea field="3" type="button" dataOnly="0" labelOnly="1" outline="0" axis="axisRow" fieldPosition="1"/>
    </format>
    <format dxfId="59">
      <pivotArea field="1" type="button" dataOnly="0" labelOnly="1" outline="0"/>
    </format>
    <format dxfId="58">
      <pivotArea dataOnly="0" labelOnly="1" outline="0" fieldPosition="0">
        <references count="1">
          <reference field="8" count="5">
            <x v="0"/>
            <x v="1"/>
            <x v="2"/>
            <x v="3"/>
            <x v="12"/>
          </reference>
        </references>
      </pivotArea>
    </format>
    <format dxfId="57">
      <pivotArea dataOnly="0" labelOnly="1" grandRow="1" outline="0" fieldPosition="0"/>
    </format>
    <format dxfId="56">
      <pivotArea type="topRight" dataOnly="0" labelOnly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8" type="button" dataOnly="0" labelOnly="1" outline="0" axis="axisRow" fieldPosition="0"/>
    </format>
    <format dxfId="51">
      <pivotArea field="3" type="button" dataOnly="0" labelOnly="1" outline="0" axis="axisRow" fieldPosition="1"/>
    </format>
    <format dxfId="50">
      <pivotArea field="1" type="button" dataOnly="0" labelOnly="1" outline="0"/>
    </format>
    <format dxfId="49">
      <pivotArea dataOnly="0" labelOnly="1" outline="0" fieldPosition="0">
        <references count="1">
          <reference field="8" count="5">
            <x v="0"/>
            <x v="1"/>
            <x v="2"/>
            <x v="3"/>
            <x v="12"/>
          </reference>
        </references>
      </pivotArea>
    </format>
    <format dxfId="48">
      <pivotArea dataOnly="0" labelOnly="1" grandRow="1" outline="0" fieldPosition="0"/>
    </format>
    <format dxfId="47">
      <pivotArea type="topRight" dataOnly="0" labelOnly="1" outline="0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type="origin" dataOnly="0" labelOnly="1" outline="0" fieldPosition="0"/>
    </format>
    <format dxfId="43">
      <pivotArea field="8" type="button" dataOnly="0" labelOnly="1" outline="0" axis="axisRow" fieldPosition="0"/>
    </format>
    <format dxfId="42">
      <pivotArea field="3" type="button" dataOnly="0" labelOnly="1" outline="0" axis="axisRow" fieldPosition="1"/>
    </format>
    <format dxfId="41">
      <pivotArea field="1" type="button" dataOnly="0" labelOnly="1" outline="0"/>
    </format>
    <format dxfId="40">
      <pivotArea dataOnly="0" labelOnly="1" outline="0" fieldPosition="0">
        <references count="1">
          <reference field="8" count="5">
            <x v="0"/>
            <x v="1"/>
            <x v="2"/>
            <x v="3"/>
            <x v="12"/>
          </reference>
        </references>
      </pivotArea>
    </format>
    <format dxfId="39">
      <pivotArea dataOnly="0" labelOnly="1" grandRow="1" outline="0" fieldPosition="0"/>
    </format>
    <format dxfId="38">
      <pivotArea type="topRight" dataOnly="0" labelOnly="1" outline="0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8" type="button" dataOnly="0" labelOnly="1" outline="0" axis="axisRow" fieldPosition="0"/>
    </format>
    <format dxfId="33">
      <pivotArea field="3" type="button" dataOnly="0" labelOnly="1" outline="0" axis="axisRow" fieldPosition="1"/>
    </format>
    <format dxfId="32">
      <pivotArea field="1" type="button" dataOnly="0" labelOnly="1" outline="0"/>
    </format>
    <format dxfId="31">
      <pivotArea dataOnly="0" labelOnly="1" outline="0" fieldPosition="0">
        <references count="1">
          <reference field="8" count="5">
            <x v="0"/>
            <x v="1"/>
            <x v="2"/>
            <x v="3"/>
            <x v="12"/>
          </reference>
        </references>
      </pivotArea>
    </format>
    <format dxfId="30">
      <pivotArea dataOnly="0" labelOnly="1" grandRow="1" outline="0" fieldPosition="0"/>
    </format>
    <format dxfId="29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78BA2-60FA-44C5-ACB8-377790CCD7C8}" name="Table1" displayName="Table1" ref="A1:J50" headerRowDxfId="28" dataDxfId="26" headerRowBorderDxfId="27" tableBorderDxfId="25" totalsRowBorderDxfId="24">
  <tableColumns count="10">
    <tableColumn id="1" xr3:uid="{643D8AA5-F460-46BD-9F1A-5DBE2FDB8BFD}" name="S.No." totalsRowLabel="Total" dataDxfId="23" totalsRowDxfId="22"/>
    <tableColumn id="2" xr3:uid="{ADEB5129-BEEE-43A3-9597-97C59D413EF9}" name="Invoice No." dataDxfId="21" totalsRowDxfId="20"/>
    <tableColumn id="3" xr3:uid="{3305A6DE-BD62-416A-B243-E2EDFBC91E2E}" name="Invoice Date" dataDxfId="19" totalsRowDxfId="18"/>
    <tableColumn id="4" xr3:uid="{A929A3D3-7138-4593-96F7-C6E8ABE60F32}" name="Customer" dataDxfId="17" totalsRowDxfId="16"/>
    <tableColumn id="5" xr3:uid="{E4ABD53A-9EC0-4F0A-8D62-0D11A2BB727E}" name="Payment Term" dataDxfId="15" totalsRowDxfId="14"/>
    <tableColumn id="6" xr3:uid="{CEF33D31-4C0A-44F4-AC7E-E033FE2FB7E6}" name="Due Date" dataDxfId="13" totalsRowDxfId="12"/>
    <tableColumn id="7" xr3:uid="{7D2A116A-7DFD-4761-AAE6-07EA998E9F23}" name="Amount" dataDxfId="11" totalsRowDxfId="10"/>
    <tableColumn id="8" xr3:uid="{CB2E226E-ACED-4625-A0FF-2617E4C3A347}" name="Status" dataDxfId="9" totalsRowDxfId="8">
      <calculatedColumnFormula>IF(F2&gt;=$L$2,"Received","Pending")</calculatedColumnFormula>
    </tableColumn>
    <tableColumn id="9" xr3:uid="{2309F1AA-C596-437A-99A5-245497F01DC1}" name="Days" dataDxfId="7" totalsRowDxfId="6">
      <calculatedColumnFormula>IF($L$2&gt;F2,$L$2-F2,0)</calculatedColumnFormula>
    </tableColumn>
    <tableColumn id="10" xr3:uid="{5A3A3279-D372-4939-BEC9-214E3AD07A99}" name="Aging" totalsRowFunction="count" dataDxfId="5" totalsRowDxfId="4">
      <calculatedColumnFormula>LOOKUP(I2,$N$2:$N$7,$O$2:$O$7)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6865-17EA-4022-A476-7DFF702B2E07}">
  <sheetPr codeName="Sheet1"/>
  <dimension ref="A1:S30"/>
  <sheetViews>
    <sheetView showGridLines="0" tabSelected="1" workbookViewId="0">
      <selection activeCell="E8" sqref="E8:H8"/>
    </sheetView>
  </sheetViews>
  <sheetFormatPr defaultRowHeight="15" x14ac:dyDescent="0.25"/>
  <cols>
    <col min="1" max="16384" width="9.140625" style="23"/>
  </cols>
  <sheetData>
    <row r="1" spans="1:19" x14ac:dyDescent="0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</row>
    <row r="2" spans="1:19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</row>
    <row r="3" spans="1:19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/>
    </row>
    <row r="4" spans="1:19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</row>
    <row r="5" spans="1:19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</row>
    <row r="6" spans="1:19" x14ac:dyDescent="0.25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1:19" ht="15.75" thickBot="1" x14ac:dyDescent="0.3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6"/>
    </row>
    <row r="8" spans="1:19" ht="15.75" customHeight="1" thickBot="1" x14ac:dyDescent="0.3">
      <c r="A8" s="24"/>
      <c r="B8" s="30" t="s">
        <v>38</v>
      </c>
      <c r="C8" s="31"/>
      <c r="D8" s="25"/>
      <c r="E8" s="47">
        <v>1023</v>
      </c>
      <c r="F8" s="48"/>
      <c r="G8" s="48"/>
      <c r="H8" s="49"/>
      <c r="I8" s="25"/>
      <c r="J8" s="25"/>
      <c r="K8" s="25"/>
      <c r="L8" s="30" t="s">
        <v>39</v>
      </c>
      <c r="M8" s="31"/>
      <c r="N8" s="25"/>
      <c r="O8" s="38" t="str">
        <f>IF(L9="Pending","L","J")</f>
        <v>L</v>
      </c>
      <c r="P8" s="39"/>
      <c r="Q8" s="39"/>
      <c r="R8" s="40"/>
      <c r="S8" s="26"/>
    </row>
    <row r="9" spans="1:19" ht="15" customHeight="1" x14ac:dyDescent="0.25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50" t="str">
        <f>IFERROR(VLOOKUP($E$8,'Raw Data'!$B$1:$J$50,7,0),"")</f>
        <v>Pending</v>
      </c>
      <c r="M9" s="51"/>
      <c r="N9" s="25"/>
      <c r="O9" s="41"/>
      <c r="P9" s="42"/>
      <c r="Q9" s="42"/>
      <c r="R9" s="43"/>
      <c r="S9" s="26"/>
    </row>
    <row r="10" spans="1:19" ht="15.75" customHeight="1" thickBot="1" x14ac:dyDescent="0.3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52"/>
      <c r="M10" s="53"/>
      <c r="N10" s="25"/>
      <c r="O10" s="44"/>
      <c r="P10" s="45"/>
      <c r="Q10" s="45"/>
      <c r="R10" s="46"/>
      <c r="S10" s="26"/>
    </row>
    <row r="11" spans="1:19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6"/>
    </row>
    <row r="12" spans="1:19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</row>
    <row r="13" spans="1:19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ht="15.75" thickBot="1" x14ac:dyDescent="0.3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</row>
    <row r="15" spans="1:19" ht="15.75" thickBot="1" x14ac:dyDescent="0.3">
      <c r="A15" s="24"/>
      <c r="B15" s="30" t="s">
        <v>1</v>
      </c>
      <c r="C15" s="31"/>
      <c r="D15" s="25"/>
      <c r="E15" s="35">
        <f>IFERROR(VLOOKUP($E$8,'Raw Data'!$B$1:$J$50,2,0),"")</f>
        <v>43851</v>
      </c>
      <c r="F15" s="36"/>
      <c r="G15" s="36"/>
      <c r="H15" s="37"/>
      <c r="I15" s="25"/>
      <c r="J15" s="25"/>
      <c r="K15" s="25"/>
      <c r="L15" s="30" t="s">
        <v>37</v>
      </c>
      <c r="M15" s="31"/>
      <c r="N15" s="25"/>
      <c r="O15" s="47" t="str">
        <f>IFERROR(VLOOKUP($E$8,'Raw Data'!$B$1:$J$50,3,0),"")</f>
        <v>Naresh</v>
      </c>
      <c r="P15" s="48"/>
      <c r="Q15" s="48"/>
      <c r="R15" s="49"/>
      <c r="S15" s="26"/>
    </row>
    <row r="16" spans="1:19" x14ac:dyDescent="0.2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/>
    </row>
    <row r="17" spans="1:19" ht="15.75" thickBot="1" x14ac:dyDescent="0.3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ht="15.75" thickBot="1" x14ac:dyDescent="0.3">
      <c r="A18" s="24"/>
      <c r="B18" s="30" t="s">
        <v>4</v>
      </c>
      <c r="C18" s="31"/>
      <c r="D18" s="25"/>
      <c r="E18" s="35">
        <f>IFERROR(VLOOKUP($E$8,'Raw Data'!$B$1:$J$50,5,0),"")</f>
        <v>44219</v>
      </c>
      <c r="F18" s="36"/>
      <c r="G18" s="36"/>
      <c r="H18" s="37"/>
      <c r="I18" s="25"/>
      <c r="J18" s="25"/>
      <c r="K18" s="25"/>
      <c r="L18" s="30" t="s">
        <v>7</v>
      </c>
      <c r="M18" s="31"/>
      <c r="N18" s="25"/>
      <c r="O18" s="47">
        <f>IFERROR(VLOOKUP($E$8,'Raw Data'!$B$1:$J$50,8,0),"")</f>
        <v>67</v>
      </c>
      <c r="P18" s="48"/>
      <c r="Q18" s="48"/>
      <c r="R18" s="49"/>
      <c r="S18" s="26"/>
    </row>
    <row r="19" spans="1:19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1:19" ht="15.75" thickBot="1" x14ac:dyDescent="0.3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6"/>
    </row>
    <row r="21" spans="1:19" ht="15.75" thickBot="1" x14ac:dyDescent="0.3">
      <c r="A21" s="24"/>
      <c r="B21" s="25"/>
      <c r="C21" s="25"/>
      <c r="D21" s="25"/>
      <c r="E21" s="25"/>
      <c r="F21" s="25"/>
      <c r="G21" s="30" t="s">
        <v>8</v>
      </c>
      <c r="H21" s="31"/>
      <c r="I21" s="25"/>
      <c r="J21" s="47" t="str">
        <f>IFERROR(VLOOKUP($E$8,'Raw Data'!$B$1:$J$50,9,0),"")</f>
        <v>61-90 Days</v>
      </c>
      <c r="K21" s="48"/>
      <c r="L21" s="49"/>
      <c r="M21" s="25"/>
      <c r="N21" s="25"/>
      <c r="O21" s="25"/>
      <c r="P21" s="25"/>
      <c r="Q21" s="25"/>
      <c r="R21" s="25"/>
      <c r="S21" s="26"/>
    </row>
    <row r="22" spans="1:19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</row>
    <row r="23" spans="1:19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</row>
    <row r="24" spans="1:19" x14ac:dyDescent="0.25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6"/>
    </row>
    <row r="25" spans="1:19" ht="15.75" thickBot="1" x14ac:dyDescent="0.3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1:19" ht="15.75" thickBot="1" x14ac:dyDescent="0.3">
      <c r="A26" s="24"/>
      <c r="B26" s="25"/>
      <c r="C26" s="25"/>
      <c r="D26" s="25"/>
      <c r="E26" s="25"/>
      <c r="F26" s="25"/>
      <c r="G26" s="30" t="s">
        <v>5</v>
      </c>
      <c r="H26" s="31"/>
      <c r="I26" s="25"/>
      <c r="J26" s="32">
        <f>IFERROR(VLOOKUP($E$8,'Raw Data'!$B$1:$J$50,6,0),"")</f>
        <v>19831</v>
      </c>
      <c r="K26" s="33"/>
      <c r="L26" s="34"/>
      <c r="M26" s="25"/>
      <c r="N26" s="25"/>
      <c r="O26" s="25"/>
      <c r="P26" s="25"/>
      <c r="Q26" s="25"/>
      <c r="R26" s="25"/>
      <c r="S26" s="26"/>
    </row>
    <row r="27" spans="1:19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1:19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</row>
    <row r="29" spans="1:19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ht="15.75" thickBot="1" x14ac:dyDescent="0.3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9"/>
    </row>
  </sheetData>
  <mergeCells count="17">
    <mergeCell ref="B15:C15"/>
    <mergeCell ref="B18:C18"/>
    <mergeCell ref="B8:C8"/>
    <mergeCell ref="E8:H8"/>
    <mergeCell ref="L8:M8"/>
    <mergeCell ref="L9:M10"/>
    <mergeCell ref="O8:R10"/>
    <mergeCell ref="O15:R15"/>
    <mergeCell ref="O18:R18"/>
    <mergeCell ref="G21:H21"/>
    <mergeCell ref="J21:L21"/>
    <mergeCell ref="G26:H26"/>
    <mergeCell ref="J26:L26"/>
    <mergeCell ref="E18:H18"/>
    <mergeCell ref="E15:H15"/>
    <mergeCell ref="L15:M15"/>
    <mergeCell ref="L18:M18"/>
  </mergeCells>
  <conditionalFormatting sqref="L9:M10">
    <cfRule type="cellIs" dxfId="3" priority="3" operator="equal">
      <formula>"Received"</formula>
    </cfRule>
    <cfRule type="cellIs" dxfId="2" priority="4" operator="equal">
      <formula>"Pending"</formula>
    </cfRule>
  </conditionalFormatting>
  <conditionalFormatting sqref="O8:R10">
    <cfRule type="cellIs" dxfId="1" priority="1" operator="equal">
      <formula>"J"</formula>
    </cfRule>
    <cfRule type="cellIs" dxfId="0" priority="2" operator="equal">
      <formula>"L"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Spinner 2">
              <controlPr defaultSize="0" autoPict="0">
                <anchor moveWithCells="1" sizeWithCells="1">
                  <from>
                    <xdr:col>8</xdr:col>
                    <xdr:colOff>390525</xdr:colOff>
                    <xdr:row>5</xdr:row>
                    <xdr:rowOff>123825</xdr:rowOff>
                  </from>
                  <to>
                    <xdr:col>9</xdr:col>
                    <xdr:colOff>238125</xdr:colOff>
                    <xdr:row>9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B0B6-A310-452A-83B1-FC4C9FF33F3A}">
  <sheetPr codeName="Sheet2"/>
  <dimension ref="A1:D52"/>
  <sheetViews>
    <sheetView showGridLines="0" workbookViewId="0"/>
  </sheetViews>
  <sheetFormatPr defaultRowHeight="15" x14ac:dyDescent="0.25"/>
  <cols>
    <col min="1" max="1" width="13.42578125" style="8" bestFit="1" customWidth="1"/>
    <col min="2" max="2" width="13.28515625" style="8" bestFit="1" customWidth="1"/>
    <col min="3" max="4" width="8" style="8" bestFit="1" customWidth="1"/>
    <col min="5" max="5" width="6" bestFit="1" customWidth="1"/>
    <col min="6" max="6" width="7.7109375" bestFit="1" customWidth="1"/>
    <col min="7" max="7" width="11.28515625" bestFit="1" customWidth="1"/>
    <col min="8" max="50" width="6" bestFit="1" customWidth="1"/>
    <col min="51" max="51" width="11.28515625" bestFit="1" customWidth="1"/>
  </cols>
  <sheetData>
    <row r="1" spans="1:3" customFormat="1" x14ac:dyDescent="0.25">
      <c r="A1" s="6" t="s">
        <v>30</v>
      </c>
      <c r="B1" s="4"/>
      <c r="C1" s="4"/>
    </row>
    <row r="2" spans="1:3" customFormat="1" x14ac:dyDescent="0.25">
      <c r="A2" s="6" t="s">
        <v>7</v>
      </c>
      <c r="B2" s="6" t="s">
        <v>2</v>
      </c>
      <c r="C2" s="4" t="s">
        <v>36</v>
      </c>
    </row>
    <row r="3" spans="1:3" customFormat="1" x14ac:dyDescent="0.25">
      <c r="A3" s="54" t="s">
        <v>31</v>
      </c>
      <c r="B3" s="7" t="s">
        <v>15</v>
      </c>
      <c r="C3" s="4">
        <v>18240</v>
      </c>
    </row>
    <row r="4" spans="1:3" customFormat="1" x14ac:dyDescent="0.25">
      <c r="A4" s="55"/>
      <c r="B4" s="7" t="s">
        <v>21</v>
      </c>
      <c r="C4" s="4">
        <v>47964</v>
      </c>
    </row>
    <row r="5" spans="1:3" customFormat="1" x14ac:dyDescent="0.25">
      <c r="A5" s="55"/>
      <c r="B5" s="7" t="s">
        <v>11</v>
      </c>
      <c r="C5" s="4">
        <v>61776</v>
      </c>
    </row>
    <row r="6" spans="1:3" customFormat="1" x14ac:dyDescent="0.25">
      <c r="A6" s="55"/>
      <c r="B6" s="7" t="s">
        <v>17</v>
      </c>
      <c r="C6" s="4">
        <v>45905</v>
      </c>
    </row>
    <row r="7" spans="1:3" customFormat="1" x14ac:dyDescent="0.25">
      <c r="A7" s="55"/>
      <c r="B7" s="7" t="s">
        <v>18</v>
      </c>
      <c r="C7" s="4">
        <v>59842</v>
      </c>
    </row>
    <row r="8" spans="1:3" customFormat="1" x14ac:dyDescent="0.25">
      <c r="A8" s="55"/>
      <c r="B8" s="7" t="s">
        <v>16</v>
      </c>
      <c r="C8" s="4">
        <v>97209</v>
      </c>
    </row>
    <row r="9" spans="1:3" customFormat="1" x14ac:dyDescent="0.25">
      <c r="A9" s="55"/>
      <c r="B9" s="7" t="s">
        <v>13</v>
      </c>
      <c r="C9" s="4">
        <v>65594</v>
      </c>
    </row>
    <row r="10" spans="1:3" customFormat="1" x14ac:dyDescent="0.25">
      <c r="A10" s="55"/>
      <c r="B10" s="7" t="s">
        <v>12</v>
      </c>
      <c r="C10" s="4">
        <v>30845</v>
      </c>
    </row>
    <row r="11" spans="1:3" customFormat="1" x14ac:dyDescent="0.25">
      <c r="A11" s="55"/>
      <c r="B11" s="7" t="s">
        <v>9</v>
      </c>
      <c r="C11" s="4">
        <v>48206</v>
      </c>
    </row>
    <row r="12" spans="1:3" customFormat="1" x14ac:dyDescent="0.25">
      <c r="A12" s="54" t="s">
        <v>32</v>
      </c>
      <c r="B12" s="7" t="s">
        <v>15</v>
      </c>
      <c r="C12" s="4">
        <v>93909</v>
      </c>
    </row>
    <row r="13" spans="1:3" customFormat="1" x14ac:dyDescent="0.25">
      <c r="A13" s="55"/>
      <c r="B13" s="7" t="s">
        <v>11</v>
      </c>
      <c r="C13" s="4">
        <v>35657</v>
      </c>
    </row>
    <row r="14" spans="1:3" customFormat="1" x14ac:dyDescent="0.25">
      <c r="A14" s="55"/>
      <c r="B14" s="7" t="s">
        <v>18</v>
      </c>
      <c r="C14" s="4">
        <v>81806</v>
      </c>
    </row>
    <row r="15" spans="1:3" customFormat="1" x14ac:dyDescent="0.25">
      <c r="A15" s="55"/>
      <c r="B15" s="7" t="s">
        <v>16</v>
      </c>
      <c r="C15" s="4">
        <v>17035</v>
      </c>
    </row>
    <row r="16" spans="1:3" customFormat="1" x14ac:dyDescent="0.25">
      <c r="A16" s="55"/>
      <c r="B16" s="7" t="s">
        <v>23</v>
      </c>
      <c r="C16" s="4">
        <v>19961</v>
      </c>
    </row>
    <row r="17" spans="1:3" customFormat="1" x14ac:dyDescent="0.25">
      <c r="A17" s="55"/>
      <c r="B17" s="7" t="s">
        <v>9</v>
      </c>
      <c r="C17" s="4">
        <v>87657</v>
      </c>
    </row>
    <row r="18" spans="1:3" customFormat="1" x14ac:dyDescent="0.25">
      <c r="A18" s="54" t="s">
        <v>33</v>
      </c>
      <c r="B18" s="7" t="s">
        <v>22</v>
      </c>
      <c r="C18" s="4">
        <v>62414</v>
      </c>
    </row>
    <row r="19" spans="1:3" customFormat="1" x14ac:dyDescent="0.25">
      <c r="A19" s="55"/>
      <c r="B19" s="7" t="s">
        <v>15</v>
      </c>
      <c r="C19" s="4">
        <v>16821</v>
      </c>
    </row>
    <row r="20" spans="1:3" customFormat="1" x14ac:dyDescent="0.25">
      <c r="A20" s="55"/>
      <c r="B20" s="7" t="s">
        <v>21</v>
      </c>
      <c r="C20" s="4">
        <v>31589</v>
      </c>
    </row>
    <row r="21" spans="1:3" customFormat="1" x14ac:dyDescent="0.25">
      <c r="A21" s="55"/>
      <c r="B21" s="7" t="s">
        <v>17</v>
      </c>
      <c r="C21" s="4">
        <v>34984</v>
      </c>
    </row>
    <row r="22" spans="1:3" customFormat="1" x14ac:dyDescent="0.25">
      <c r="A22" s="55"/>
      <c r="B22" s="7" t="s">
        <v>18</v>
      </c>
      <c r="C22" s="4">
        <v>26401</v>
      </c>
    </row>
    <row r="23" spans="1:3" customFormat="1" x14ac:dyDescent="0.25">
      <c r="A23" s="55"/>
      <c r="B23" s="7" t="s">
        <v>16</v>
      </c>
      <c r="C23" s="4">
        <v>63002</v>
      </c>
    </row>
    <row r="24" spans="1:3" customFormat="1" x14ac:dyDescent="0.25">
      <c r="A24" s="55"/>
      <c r="B24" s="7" t="s">
        <v>13</v>
      </c>
      <c r="C24" s="4">
        <v>16338</v>
      </c>
    </row>
    <row r="25" spans="1:3" customFormat="1" x14ac:dyDescent="0.25">
      <c r="A25" s="55"/>
      <c r="B25" s="7" t="s">
        <v>12</v>
      </c>
      <c r="C25" s="4">
        <v>22055</v>
      </c>
    </row>
    <row r="26" spans="1:3" customFormat="1" x14ac:dyDescent="0.25">
      <c r="A26" s="55"/>
      <c r="B26" s="7" t="s">
        <v>23</v>
      </c>
      <c r="C26" s="4">
        <v>18727</v>
      </c>
    </row>
    <row r="27" spans="1:3" customFormat="1" x14ac:dyDescent="0.25">
      <c r="A27" s="55"/>
      <c r="B27" s="7" t="s">
        <v>9</v>
      </c>
      <c r="C27" s="4">
        <v>72809</v>
      </c>
    </row>
    <row r="28" spans="1:3" customFormat="1" x14ac:dyDescent="0.25">
      <c r="A28" s="54" t="s">
        <v>34</v>
      </c>
      <c r="B28" s="7" t="s">
        <v>11</v>
      </c>
      <c r="C28" s="4">
        <v>26718</v>
      </c>
    </row>
    <row r="29" spans="1:3" customFormat="1" x14ac:dyDescent="0.25">
      <c r="A29" s="55"/>
      <c r="B29" s="7" t="s">
        <v>12</v>
      </c>
      <c r="C29" s="4">
        <v>19831</v>
      </c>
    </row>
    <row r="30" spans="1:3" customFormat="1" x14ac:dyDescent="0.25">
      <c r="A30" s="55"/>
      <c r="B30" s="7" t="s">
        <v>9</v>
      </c>
      <c r="C30" s="4">
        <v>20950</v>
      </c>
    </row>
    <row r="31" spans="1:3" customFormat="1" x14ac:dyDescent="0.25">
      <c r="A31" s="7" t="s">
        <v>35</v>
      </c>
      <c r="B31" s="7" t="s">
        <v>11</v>
      </c>
      <c r="C31" s="4">
        <v>18977</v>
      </c>
    </row>
    <row r="32" spans="1:3" customFormat="1" x14ac:dyDescent="0.25">
      <c r="A32" s="54" t="s">
        <v>29</v>
      </c>
      <c r="B32" s="55"/>
      <c r="C32" s="4">
        <v>1263222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</sheetData>
  <mergeCells count="5">
    <mergeCell ref="A3:A11"/>
    <mergeCell ref="A12:A17"/>
    <mergeCell ref="A18:A27"/>
    <mergeCell ref="A28:A30"/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08C3-DF2E-4F06-BE6E-17049C753E56}">
  <sheetPr codeName="Sheet3"/>
  <dimension ref="A1:O50"/>
  <sheetViews>
    <sheetView showGridLines="0" workbookViewId="0"/>
  </sheetViews>
  <sheetFormatPr defaultRowHeight="15" x14ac:dyDescent="0.25"/>
  <cols>
    <col min="1" max="1" width="5" bestFit="1" customWidth="1"/>
    <col min="2" max="2" width="9.5703125" bestFit="1" customWidth="1"/>
    <col min="3" max="3" width="10.5703125" bestFit="1" customWidth="1"/>
    <col min="4" max="4" width="9" bestFit="1" customWidth="1"/>
    <col min="5" max="5" width="12.5703125" bestFit="1" customWidth="1"/>
    <col min="6" max="6" width="10.140625" bestFit="1" customWidth="1"/>
    <col min="7" max="7" width="10.85546875" bestFit="1" customWidth="1"/>
    <col min="8" max="8" width="7.85546875" bestFit="1" customWidth="1"/>
    <col min="9" max="9" width="4.5703125" bestFit="1" customWidth="1"/>
    <col min="10" max="10" width="13.5703125" bestFit="1" customWidth="1"/>
    <col min="12" max="12" width="12.85546875" bestFit="1" customWidth="1"/>
    <col min="14" max="14" width="4" bestFit="1" customWidth="1"/>
    <col min="15" max="15" width="13.5703125" bestFit="1" customWidth="1"/>
  </cols>
  <sheetData>
    <row r="1" spans="1:15" x14ac:dyDescent="0.25">
      <c r="A1" s="11" t="s">
        <v>24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L1" s="3" t="s">
        <v>25</v>
      </c>
      <c r="N1" s="56" t="s">
        <v>26</v>
      </c>
      <c r="O1" s="57"/>
    </row>
    <row r="2" spans="1:15" x14ac:dyDescent="0.25">
      <c r="A2" s="9">
        <v>1</v>
      </c>
      <c r="B2" s="1">
        <v>1021</v>
      </c>
      <c r="C2" s="2">
        <v>43849</v>
      </c>
      <c r="D2" s="1" t="s">
        <v>9</v>
      </c>
      <c r="E2" s="1">
        <v>30</v>
      </c>
      <c r="F2" s="2">
        <v>44217</v>
      </c>
      <c r="G2" s="18">
        <v>20950</v>
      </c>
      <c r="H2" s="1" t="str">
        <f>IF(F2&gt;=$L$2,"Received","Pending")</f>
        <v>Pending</v>
      </c>
      <c r="I2" s="1">
        <f>IF($L$2&gt;F2,$L$2-F2,0)</f>
        <v>69</v>
      </c>
      <c r="J2" s="10" t="str">
        <f>LOOKUP(I2,$N$2:$N$7,$O$2:$O$7)</f>
        <v>61-90 Days</v>
      </c>
      <c r="L2" s="5">
        <v>44286</v>
      </c>
      <c r="N2" s="4">
        <v>0</v>
      </c>
      <c r="O2" s="4" t="s">
        <v>14</v>
      </c>
    </row>
    <row r="3" spans="1:15" x14ac:dyDescent="0.25">
      <c r="A3" s="9">
        <v>2</v>
      </c>
      <c r="B3" s="1">
        <v>1022</v>
      </c>
      <c r="C3" s="2">
        <v>43850</v>
      </c>
      <c r="D3" s="1" t="s">
        <v>11</v>
      </c>
      <c r="E3" s="1">
        <v>60</v>
      </c>
      <c r="F3" s="2">
        <v>44218</v>
      </c>
      <c r="G3" s="18">
        <v>26718</v>
      </c>
      <c r="H3" s="1" t="str">
        <f t="shared" ref="H3:H50" si="0">IF(F3&gt;=$L$2,"Received","Pending")</f>
        <v>Pending</v>
      </c>
      <c r="I3" s="1">
        <f t="shared" ref="I3:I50" si="1">IF($L$2&gt;F3,$L$2-F3,0)</f>
        <v>68</v>
      </c>
      <c r="J3" s="10" t="str">
        <f t="shared" ref="J3:J50" si="2">LOOKUP(I3,$N$2:$N$7,$O$2:$O$7)</f>
        <v>61-90 Days</v>
      </c>
      <c r="N3" s="4">
        <v>1</v>
      </c>
      <c r="O3" s="4" t="s">
        <v>27</v>
      </c>
    </row>
    <row r="4" spans="1:15" x14ac:dyDescent="0.25">
      <c r="A4" s="9">
        <v>3</v>
      </c>
      <c r="B4" s="1">
        <v>1023</v>
      </c>
      <c r="C4" s="2">
        <v>43851</v>
      </c>
      <c r="D4" s="1" t="s">
        <v>12</v>
      </c>
      <c r="E4" s="1">
        <v>90</v>
      </c>
      <c r="F4" s="2">
        <v>44219</v>
      </c>
      <c r="G4" s="18">
        <v>19831</v>
      </c>
      <c r="H4" s="1" t="str">
        <f t="shared" si="0"/>
        <v>Pending</v>
      </c>
      <c r="I4" s="1">
        <f t="shared" si="1"/>
        <v>67</v>
      </c>
      <c r="J4" s="10" t="str">
        <f t="shared" si="2"/>
        <v>61-90 Days</v>
      </c>
      <c r="N4" s="4">
        <v>31</v>
      </c>
      <c r="O4" s="4" t="s">
        <v>20</v>
      </c>
    </row>
    <row r="5" spans="1:15" x14ac:dyDescent="0.25">
      <c r="A5" s="9">
        <v>4</v>
      </c>
      <c r="B5" s="1">
        <v>1024</v>
      </c>
      <c r="C5" s="2">
        <v>43852</v>
      </c>
      <c r="D5" s="1" t="s">
        <v>13</v>
      </c>
      <c r="E5" s="1">
        <v>30</v>
      </c>
      <c r="F5" s="2">
        <v>44616</v>
      </c>
      <c r="G5" s="18">
        <v>33885</v>
      </c>
      <c r="H5" s="1" t="str">
        <f t="shared" si="0"/>
        <v>Received</v>
      </c>
      <c r="I5" s="1">
        <f t="shared" si="1"/>
        <v>0</v>
      </c>
      <c r="J5" s="10" t="str">
        <f t="shared" si="2"/>
        <v>No Due</v>
      </c>
      <c r="N5" s="4">
        <v>61</v>
      </c>
      <c r="O5" s="4" t="s">
        <v>10</v>
      </c>
    </row>
    <row r="6" spans="1:15" x14ac:dyDescent="0.25">
      <c r="A6" s="9">
        <v>5</v>
      </c>
      <c r="B6" s="1">
        <v>1025</v>
      </c>
      <c r="C6" s="2">
        <v>43853</v>
      </c>
      <c r="D6" s="1" t="s">
        <v>15</v>
      </c>
      <c r="E6" s="1">
        <v>60</v>
      </c>
      <c r="F6" s="2">
        <v>44617</v>
      </c>
      <c r="G6" s="18">
        <v>18240</v>
      </c>
      <c r="H6" s="1" t="str">
        <f t="shared" si="0"/>
        <v>Received</v>
      </c>
      <c r="I6" s="1">
        <f t="shared" si="1"/>
        <v>0</v>
      </c>
      <c r="J6" s="10" t="str">
        <f t="shared" si="2"/>
        <v>No Due</v>
      </c>
      <c r="N6" s="4">
        <v>91</v>
      </c>
      <c r="O6" s="4" t="s">
        <v>28</v>
      </c>
    </row>
    <row r="7" spans="1:15" x14ac:dyDescent="0.25">
      <c r="A7" s="9">
        <v>6</v>
      </c>
      <c r="B7" s="1">
        <v>1026</v>
      </c>
      <c r="C7" s="2">
        <v>43854</v>
      </c>
      <c r="D7" s="1" t="s">
        <v>16</v>
      </c>
      <c r="E7" s="1">
        <v>30</v>
      </c>
      <c r="F7" s="2">
        <v>44644</v>
      </c>
      <c r="G7" s="18">
        <v>35645</v>
      </c>
      <c r="H7" s="1" t="str">
        <f t="shared" si="0"/>
        <v>Received</v>
      </c>
      <c r="I7" s="1">
        <f t="shared" si="1"/>
        <v>0</v>
      </c>
      <c r="J7" s="10" t="str">
        <f t="shared" si="2"/>
        <v>No Due</v>
      </c>
      <c r="N7" s="4">
        <v>121</v>
      </c>
      <c r="O7" s="4" t="s">
        <v>19</v>
      </c>
    </row>
    <row r="8" spans="1:15" x14ac:dyDescent="0.25">
      <c r="A8" s="9">
        <v>7</v>
      </c>
      <c r="B8" s="1">
        <v>1027</v>
      </c>
      <c r="C8" s="2">
        <v>43855</v>
      </c>
      <c r="D8" s="1" t="s">
        <v>17</v>
      </c>
      <c r="E8" s="1">
        <v>60</v>
      </c>
      <c r="F8" s="2">
        <v>44616</v>
      </c>
      <c r="G8" s="18">
        <v>21233</v>
      </c>
      <c r="H8" s="1" t="str">
        <f t="shared" si="0"/>
        <v>Received</v>
      </c>
      <c r="I8" s="1">
        <f t="shared" si="1"/>
        <v>0</v>
      </c>
      <c r="J8" s="10" t="str">
        <f t="shared" si="2"/>
        <v>No Due</v>
      </c>
    </row>
    <row r="9" spans="1:15" x14ac:dyDescent="0.25">
      <c r="A9" s="9">
        <v>8</v>
      </c>
      <c r="B9" s="1">
        <v>1028</v>
      </c>
      <c r="C9" s="2">
        <v>43856</v>
      </c>
      <c r="D9" s="1" t="s">
        <v>9</v>
      </c>
      <c r="E9" s="1">
        <v>90</v>
      </c>
      <c r="F9" s="2">
        <v>44704</v>
      </c>
      <c r="G9" s="18">
        <v>20397</v>
      </c>
      <c r="H9" s="1" t="str">
        <f t="shared" si="0"/>
        <v>Received</v>
      </c>
      <c r="I9" s="1">
        <f t="shared" si="1"/>
        <v>0</v>
      </c>
      <c r="J9" s="10" t="str">
        <f t="shared" si="2"/>
        <v>No Due</v>
      </c>
    </row>
    <row r="10" spans="1:15" x14ac:dyDescent="0.25">
      <c r="A10" s="9">
        <v>9</v>
      </c>
      <c r="B10" s="1">
        <v>1029</v>
      </c>
      <c r="C10" s="2">
        <v>43857</v>
      </c>
      <c r="D10" s="1" t="s">
        <v>18</v>
      </c>
      <c r="E10" s="1">
        <v>30</v>
      </c>
      <c r="F10" s="2">
        <v>44693</v>
      </c>
      <c r="G10" s="18">
        <v>28173</v>
      </c>
      <c r="H10" s="1" t="str">
        <f t="shared" si="0"/>
        <v>Received</v>
      </c>
      <c r="I10" s="1">
        <f t="shared" si="1"/>
        <v>0</v>
      </c>
      <c r="J10" s="10" t="str">
        <f t="shared" si="2"/>
        <v>No Due</v>
      </c>
    </row>
    <row r="11" spans="1:15" x14ac:dyDescent="0.25">
      <c r="A11" s="9">
        <v>10</v>
      </c>
      <c r="B11" s="1">
        <v>1030</v>
      </c>
      <c r="C11" s="2">
        <v>43858</v>
      </c>
      <c r="D11" s="1" t="s">
        <v>11</v>
      </c>
      <c r="E11" s="1">
        <v>60</v>
      </c>
      <c r="F11" s="2">
        <v>43948</v>
      </c>
      <c r="G11" s="18">
        <v>18977</v>
      </c>
      <c r="H11" s="1" t="str">
        <f t="shared" si="0"/>
        <v>Pending</v>
      </c>
      <c r="I11" s="1">
        <f t="shared" si="1"/>
        <v>338</v>
      </c>
      <c r="J11" s="10" t="str">
        <f t="shared" si="2"/>
        <v>Above 120 Days</v>
      </c>
    </row>
    <row r="12" spans="1:15" x14ac:dyDescent="0.25">
      <c r="A12" s="9">
        <v>11</v>
      </c>
      <c r="B12" s="1">
        <v>1031</v>
      </c>
      <c r="C12" s="2">
        <v>43859</v>
      </c>
      <c r="D12" s="1" t="s">
        <v>16</v>
      </c>
      <c r="E12" s="1">
        <v>30</v>
      </c>
      <c r="F12" s="2">
        <v>44227</v>
      </c>
      <c r="G12" s="18">
        <v>31133</v>
      </c>
      <c r="H12" s="1" t="str">
        <f t="shared" si="0"/>
        <v>Pending</v>
      </c>
      <c r="I12" s="1">
        <f t="shared" si="1"/>
        <v>59</v>
      </c>
      <c r="J12" s="10" t="str">
        <f t="shared" si="2"/>
        <v>31-60 Days</v>
      </c>
    </row>
    <row r="13" spans="1:15" x14ac:dyDescent="0.25">
      <c r="A13" s="9">
        <v>12</v>
      </c>
      <c r="B13" s="1">
        <v>1032</v>
      </c>
      <c r="C13" s="2">
        <v>43860</v>
      </c>
      <c r="D13" s="1" t="s">
        <v>9</v>
      </c>
      <c r="E13" s="1">
        <v>60</v>
      </c>
      <c r="F13" s="2">
        <v>44228</v>
      </c>
      <c r="G13" s="18">
        <v>16539</v>
      </c>
      <c r="H13" s="1" t="str">
        <f t="shared" si="0"/>
        <v>Pending</v>
      </c>
      <c r="I13" s="1">
        <f t="shared" si="1"/>
        <v>58</v>
      </c>
      <c r="J13" s="10" t="str">
        <f t="shared" si="2"/>
        <v>31-60 Days</v>
      </c>
    </row>
    <row r="14" spans="1:15" x14ac:dyDescent="0.25">
      <c r="A14" s="9">
        <v>13</v>
      </c>
      <c r="B14" s="1">
        <v>1033</v>
      </c>
      <c r="C14" s="2">
        <v>43861</v>
      </c>
      <c r="D14" s="1" t="s">
        <v>15</v>
      </c>
      <c r="E14" s="1">
        <v>90</v>
      </c>
      <c r="F14" s="2">
        <v>44256</v>
      </c>
      <c r="G14" s="18">
        <v>24762</v>
      </c>
      <c r="H14" s="1" t="str">
        <f t="shared" si="0"/>
        <v>Pending</v>
      </c>
      <c r="I14" s="1">
        <f t="shared" si="1"/>
        <v>30</v>
      </c>
      <c r="J14" s="10" t="str">
        <f t="shared" si="2"/>
        <v>1-30 Days</v>
      </c>
    </row>
    <row r="15" spans="1:15" x14ac:dyDescent="0.25">
      <c r="A15" s="9">
        <v>14</v>
      </c>
      <c r="B15" s="1">
        <v>1034</v>
      </c>
      <c r="C15" s="2">
        <v>43862</v>
      </c>
      <c r="D15" s="1" t="s">
        <v>18</v>
      </c>
      <c r="E15" s="1">
        <v>30</v>
      </c>
      <c r="F15" s="2">
        <v>44279</v>
      </c>
      <c r="G15" s="18">
        <v>22906</v>
      </c>
      <c r="H15" s="1" t="str">
        <f t="shared" si="0"/>
        <v>Pending</v>
      </c>
      <c r="I15" s="1">
        <f t="shared" si="1"/>
        <v>7</v>
      </c>
      <c r="J15" s="10" t="str">
        <f t="shared" si="2"/>
        <v>1-30 Days</v>
      </c>
    </row>
    <row r="16" spans="1:15" x14ac:dyDescent="0.25">
      <c r="A16" s="9">
        <v>15</v>
      </c>
      <c r="B16" s="1">
        <v>1035</v>
      </c>
      <c r="C16" s="2">
        <v>43863</v>
      </c>
      <c r="D16" s="1" t="s">
        <v>21</v>
      </c>
      <c r="E16" s="1">
        <v>60</v>
      </c>
      <c r="F16" s="2">
        <v>44235</v>
      </c>
      <c r="G16" s="18">
        <v>31589</v>
      </c>
      <c r="H16" s="1" t="str">
        <f t="shared" si="0"/>
        <v>Pending</v>
      </c>
      <c r="I16" s="1">
        <f t="shared" si="1"/>
        <v>51</v>
      </c>
      <c r="J16" s="10" t="str">
        <f t="shared" si="2"/>
        <v>31-60 Days</v>
      </c>
    </row>
    <row r="17" spans="1:10" x14ac:dyDescent="0.25">
      <c r="A17" s="9">
        <v>16</v>
      </c>
      <c r="B17" s="1">
        <v>1036</v>
      </c>
      <c r="C17" s="2">
        <v>43864</v>
      </c>
      <c r="D17" s="1" t="s">
        <v>22</v>
      </c>
      <c r="E17" s="1">
        <v>30</v>
      </c>
      <c r="F17" s="2">
        <v>44236</v>
      </c>
      <c r="G17" s="18">
        <v>30582</v>
      </c>
      <c r="H17" s="1" t="str">
        <f t="shared" si="0"/>
        <v>Pending</v>
      </c>
      <c r="I17" s="1">
        <f t="shared" si="1"/>
        <v>50</v>
      </c>
      <c r="J17" s="10" t="str">
        <f t="shared" si="2"/>
        <v>31-60 Days</v>
      </c>
    </row>
    <row r="18" spans="1:10" x14ac:dyDescent="0.25">
      <c r="A18" s="9">
        <v>17</v>
      </c>
      <c r="B18" s="1">
        <v>1037</v>
      </c>
      <c r="C18" s="2">
        <v>43865</v>
      </c>
      <c r="D18" s="1" t="s">
        <v>23</v>
      </c>
      <c r="E18" s="1">
        <v>60</v>
      </c>
      <c r="F18" s="2">
        <v>44278</v>
      </c>
      <c r="G18" s="18">
        <v>19961</v>
      </c>
      <c r="H18" s="1" t="str">
        <f t="shared" si="0"/>
        <v>Pending</v>
      </c>
      <c r="I18" s="1">
        <f t="shared" si="1"/>
        <v>8</v>
      </c>
      <c r="J18" s="10" t="str">
        <f t="shared" si="2"/>
        <v>1-30 Days</v>
      </c>
    </row>
    <row r="19" spans="1:10" x14ac:dyDescent="0.25">
      <c r="A19" s="9">
        <v>18</v>
      </c>
      <c r="B19" s="1">
        <v>1038</v>
      </c>
      <c r="C19" s="2">
        <v>43866</v>
      </c>
      <c r="D19" s="1" t="s">
        <v>9</v>
      </c>
      <c r="E19" s="1">
        <v>90</v>
      </c>
      <c r="F19" s="2">
        <v>44243</v>
      </c>
      <c r="G19" s="18">
        <v>24077</v>
      </c>
      <c r="H19" s="1" t="str">
        <f t="shared" si="0"/>
        <v>Pending</v>
      </c>
      <c r="I19" s="1">
        <f t="shared" si="1"/>
        <v>43</v>
      </c>
      <c r="J19" s="10" t="str">
        <f t="shared" si="2"/>
        <v>31-60 Days</v>
      </c>
    </row>
    <row r="20" spans="1:10" x14ac:dyDescent="0.25">
      <c r="A20" s="9">
        <v>19</v>
      </c>
      <c r="B20" s="1">
        <v>1039</v>
      </c>
      <c r="C20" s="2">
        <v>43867</v>
      </c>
      <c r="D20" s="1" t="s">
        <v>11</v>
      </c>
      <c r="E20" s="1">
        <v>30</v>
      </c>
      <c r="F20" s="2">
        <v>44297</v>
      </c>
      <c r="G20" s="18">
        <v>18481</v>
      </c>
      <c r="H20" s="1" t="str">
        <f t="shared" si="0"/>
        <v>Received</v>
      </c>
      <c r="I20" s="1">
        <f t="shared" si="1"/>
        <v>0</v>
      </c>
      <c r="J20" s="10" t="str">
        <f t="shared" si="2"/>
        <v>No Due</v>
      </c>
    </row>
    <row r="21" spans="1:10" x14ac:dyDescent="0.25">
      <c r="A21" s="9">
        <v>20</v>
      </c>
      <c r="B21" s="1">
        <v>1040</v>
      </c>
      <c r="C21" s="2">
        <v>43868</v>
      </c>
      <c r="D21" s="1" t="s">
        <v>12</v>
      </c>
      <c r="E21" s="1">
        <v>60</v>
      </c>
      <c r="F21" s="2">
        <v>44236</v>
      </c>
      <c r="G21" s="18">
        <v>22055</v>
      </c>
      <c r="H21" s="1" t="str">
        <f t="shared" si="0"/>
        <v>Pending</v>
      </c>
      <c r="I21" s="1">
        <f t="shared" si="1"/>
        <v>50</v>
      </c>
      <c r="J21" s="10" t="str">
        <f t="shared" si="2"/>
        <v>31-60 Days</v>
      </c>
    </row>
    <row r="22" spans="1:10" x14ac:dyDescent="0.25">
      <c r="A22" s="9">
        <v>21</v>
      </c>
      <c r="B22" s="1">
        <v>1041</v>
      </c>
      <c r="C22" s="2">
        <v>43869</v>
      </c>
      <c r="D22" s="1" t="s">
        <v>13</v>
      </c>
      <c r="E22" s="1">
        <v>30</v>
      </c>
      <c r="F22" s="2">
        <v>44309</v>
      </c>
      <c r="G22" s="18">
        <v>31709</v>
      </c>
      <c r="H22" s="1" t="str">
        <f t="shared" si="0"/>
        <v>Received</v>
      </c>
      <c r="I22" s="1">
        <f t="shared" si="1"/>
        <v>0</v>
      </c>
      <c r="J22" s="10" t="str">
        <f t="shared" si="2"/>
        <v>No Due</v>
      </c>
    </row>
    <row r="23" spans="1:10" x14ac:dyDescent="0.25">
      <c r="A23" s="9">
        <v>22</v>
      </c>
      <c r="B23" s="1">
        <v>1042</v>
      </c>
      <c r="C23" s="2">
        <v>43870</v>
      </c>
      <c r="D23" s="1" t="s">
        <v>15</v>
      </c>
      <c r="E23" s="1">
        <v>60</v>
      </c>
      <c r="F23" s="2">
        <v>44274</v>
      </c>
      <c r="G23" s="18">
        <v>21346</v>
      </c>
      <c r="H23" s="1" t="str">
        <f t="shared" si="0"/>
        <v>Pending</v>
      </c>
      <c r="I23" s="1">
        <f t="shared" si="1"/>
        <v>12</v>
      </c>
      <c r="J23" s="10" t="str">
        <f t="shared" si="2"/>
        <v>1-30 Days</v>
      </c>
    </row>
    <row r="24" spans="1:10" x14ac:dyDescent="0.25">
      <c r="A24" s="9">
        <v>23</v>
      </c>
      <c r="B24" s="1">
        <v>1043</v>
      </c>
      <c r="C24" s="2">
        <v>43871</v>
      </c>
      <c r="D24" s="1" t="s">
        <v>16</v>
      </c>
      <c r="E24" s="1">
        <v>90</v>
      </c>
      <c r="F24" s="2">
        <v>44300</v>
      </c>
      <c r="G24" s="18">
        <v>35233</v>
      </c>
      <c r="H24" s="1" t="str">
        <f t="shared" si="0"/>
        <v>Received</v>
      </c>
      <c r="I24" s="1">
        <f t="shared" si="1"/>
        <v>0</v>
      </c>
      <c r="J24" s="10" t="str">
        <f t="shared" si="2"/>
        <v>No Due</v>
      </c>
    </row>
    <row r="25" spans="1:10" x14ac:dyDescent="0.25">
      <c r="A25" s="9">
        <v>24</v>
      </c>
      <c r="B25" s="1">
        <v>1044</v>
      </c>
      <c r="C25" s="2">
        <v>43872</v>
      </c>
      <c r="D25" s="1" t="s">
        <v>17</v>
      </c>
      <c r="E25" s="1">
        <v>30</v>
      </c>
      <c r="F25" s="2">
        <v>44246</v>
      </c>
      <c r="G25" s="18">
        <v>34984</v>
      </c>
      <c r="H25" s="1" t="str">
        <f t="shared" si="0"/>
        <v>Pending</v>
      </c>
      <c r="I25" s="1">
        <f t="shared" si="1"/>
        <v>40</v>
      </c>
      <c r="J25" s="10" t="str">
        <f t="shared" si="2"/>
        <v>31-60 Days</v>
      </c>
    </row>
    <row r="26" spans="1:10" x14ac:dyDescent="0.25">
      <c r="A26" s="9">
        <v>25</v>
      </c>
      <c r="B26" s="1">
        <v>1045</v>
      </c>
      <c r="C26" s="2">
        <v>43873</v>
      </c>
      <c r="D26" s="1" t="s">
        <v>9</v>
      </c>
      <c r="E26" s="1">
        <v>60</v>
      </c>
      <c r="F26" s="2">
        <v>44300</v>
      </c>
      <c r="G26" s="18">
        <v>27809</v>
      </c>
      <c r="H26" s="1" t="str">
        <f t="shared" si="0"/>
        <v>Received</v>
      </c>
      <c r="I26" s="1">
        <f t="shared" si="1"/>
        <v>0</v>
      </c>
      <c r="J26" s="10" t="str">
        <f t="shared" si="2"/>
        <v>No Due</v>
      </c>
    </row>
    <row r="27" spans="1:10" x14ac:dyDescent="0.25">
      <c r="A27" s="9">
        <v>26</v>
      </c>
      <c r="B27" s="1">
        <v>1046</v>
      </c>
      <c r="C27" s="2">
        <v>43874</v>
      </c>
      <c r="D27" s="1" t="s">
        <v>18</v>
      </c>
      <c r="E27" s="1">
        <v>30</v>
      </c>
      <c r="F27" s="2">
        <v>44233</v>
      </c>
      <c r="G27" s="18">
        <v>26401</v>
      </c>
      <c r="H27" s="1" t="str">
        <f t="shared" si="0"/>
        <v>Pending</v>
      </c>
      <c r="I27" s="1">
        <f t="shared" si="1"/>
        <v>53</v>
      </c>
      <c r="J27" s="10" t="str">
        <f t="shared" si="2"/>
        <v>31-60 Days</v>
      </c>
    </row>
    <row r="28" spans="1:10" x14ac:dyDescent="0.25">
      <c r="A28" s="9">
        <v>27</v>
      </c>
      <c r="B28" s="1">
        <v>1047</v>
      </c>
      <c r="C28" s="2">
        <v>43875</v>
      </c>
      <c r="D28" s="1" t="s">
        <v>11</v>
      </c>
      <c r="E28" s="1">
        <v>60</v>
      </c>
      <c r="F28" s="2">
        <v>44316</v>
      </c>
      <c r="G28" s="18">
        <v>16781</v>
      </c>
      <c r="H28" s="1" t="str">
        <f t="shared" si="0"/>
        <v>Received</v>
      </c>
      <c r="I28" s="1">
        <f t="shared" si="1"/>
        <v>0</v>
      </c>
      <c r="J28" s="10" t="str">
        <f t="shared" si="2"/>
        <v>No Due</v>
      </c>
    </row>
    <row r="29" spans="1:10" x14ac:dyDescent="0.25">
      <c r="A29" s="9">
        <v>28</v>
      </c>
      <c r="B29" s="1">
        <v>1048</v>
      </c>
      <c r="C29" s="2">
        <v>43876</v>
      </c>
      <c r="D29" s="1" t="s">
        <v>16</v>
      </c>
      <c r="E29" s="1">
        <v>90</v>
      </c>
      <c r="F29" s="2">
        <v>44239</v>
      </c>
      <c r="G29" s="18">
        <v>31869</v>
      </c>
      <c r="H29" s="1" t="str">
        <f t="shared" si="0"/>
        <v>Pending</v>
      </c>
      <c r="I29" s="1">
        <f t="shared" si="1"/>
        <v>47</v>
      </c>
      <c r="J29" s="10" t="str">
        <f t="shared" si="2"/>
        <v>31-60 Days</v>
      </c>
    </row>
    <row r="30" spans="1:10" x14ac:dyDescent="0.25">
      <c r="A30" s="9">
        <v>29</v>
      </c>
      <c r="B30" s="1">
        <v>1049</v>
      </c>
      <c r="C30" s="2">
        <v>43877</v>
      </c>
      <c r="D30" s="1" t="s">
        <v>9</v>
      </c>
      <c r="E30" s="1">
        <v>30</v>
      </c>
      <c r="F30" s="2">
        <v>44248</v>
      </c>
      <c r="G30" s="18">
        <v>32193</v>
      </c>
      <c r="H30" s="1" t="str">
        <f t="shared" si="0"/>
        <v>Pending</v>
      </c>
      <c r="I30" s="1">
        <f t="shared" si="1"/>
        <v>38</v>
      </c>
      <c r="J30" s="10" t="str">
        <f t="shared" si="2"/>
        <v>31-60 Days</v>
      </c>
    </row>
    <row r="31" spans="1:10" x14ac:dyDescent="0.25">
      <c r="A31" s="9">
        <v>30</v>
      </c>
      <c r="B31" s="1">
        <v>1050</v>
      </c>
      <c r="C31" s="2">
        <v>43878</v>
      </c>
      <c r="D31" s="1" t="s">
        <v>15</v>
      </c>
      <c r="E31" s="1">
        <v>60</v>
      </c>
      <c r="F31" s="2">
        <v>44238</v>
      </c>
      <c r="G31" s="18">
        <v>16821</v>
      </c>
      <c r="H31" s="1" t="str">
        <f t="shared" si="0"/>
        <v>Pending</v>
      </c>
      <c r="I31" s="1">
        <f t="shared" si="1"/>
        <v>48</v>
      </c>
      <c r="J31" s="10" t="str">
        <f t="shared" si="2"/>
        <v>31-60 Days</v>
      </c>
    </row>
    <row r="32" spans="1:10" x14ac:dyDescent="0.25">
      <c r="A32" s="9">
        <v>31</v>
      </c>
      <c r="B32" s="1">
        <v>1051</v>
      </c>
      <c r="C32" s="2">
        <v>43879</v>
      </c>
      <c r="D32" s="1" t="s">
        <v>18</v>
      </c>
      <c r="E32" s="1">
        <v>30</v>
      </c>
      <c r="F32" s="2">
        <v>44317</v>
      </c>
      <c r="G32" s="18">
        <v>31669</v>
      </c>
      <c r="H32" s="1" t="str">
        <f t="shared" si="0"/>
        <v>Received</v>
      </c>
      <c r="I32" s="1">
        <f t="shared" si="1"/>
        <v>0</v>
      </c>
      <c r="J32" s="10" t="str">
        <f t="shared" si="2"/>
        <v>No Due</v>
      </c>
    </row>
    <row r="33" spans="1:10" x14ac:dyDescent="0.25">
      <c r="A33" s="9">
        <v>32</v>
      </c>
      <c r="B33" s="1">
        <v>1052</v>
      </c>
      <c r="C33" s="2">
        <v>43880</v>
      </c>
      <c r="D33" s="1" t="s">
        <v>21</v>
      </c>
      <c r="E33" s="1">
        <v>60</v>
      </c>
      <c r="F33" s="2">
        <v>44307</v>
      </c>
      <c r="G33" s="18">
        <v>28889</v>
      </c>
      <c r="H33" s="1" t="str">
        <f t="shared" si="0"/>
        <v>Received</v>
      </c>
      <c r="I33" s="1">
        <f t="shared" si="1"/>
        <v>0</v>
      </c>
      <c r="J33" s="10" t="str">
        <f t="shared" si="2"/>
        <v>No Due</v>
      </c>
    </row>
    <row r="34" spans="1:10" x14ac:dyDescent="0.25">
      <c r="A34" s="9">
        <v>33</v>
      </c>
      <c r="B34" s="1">
        <v>1053</v>
      </c>
      <c r="C34" s="2">
        <v>43881</v>
      </c>
      <c r="D34" s="1" t="s">
        <v>22</v>
      </c>
      <c r="E34" s="1">
        <v>90</v>
      </c>
      <c r="F34" s="2">
        <v>44235</v>
      </c>
      <c r="G34" s="18">
        <v>31832</v>
      </c>
      <c r="H34" s="1" t="str">
        <f t="shared" si="0"/>
        <v>Pending</v>
      </c>
      <c r="I34" s="1">
        <f t="shared" si="1"/>
        <v>51</v>
      </c>
      <c r="J34" s="10" t="str">
        <f t="shared" si="2"/>
        <v>31-60 Days</v>
      </c>
    </row>
    <row r="35" spans="1:10" x14ac:dyDescent="0.25">
      <c r="A35" s="9">
        <v>34</v>
      </c>
      <c r="B35" s="1">
        <v>1054</v>
      </c>
      <c r="C35" s="2">
        <v>43882</v>
      </c>
      <c r="D35" s="1" t="s">
        <v>23</v>
      </c>
      <c r="E35" s="1">
        <v>30</v>
      </c>
      <c r="F35" s="2">
        <v>44250</v>
      </c>
      <c r="G35" s="18">
        <v>18727</v>
      </c>
      <c r="H35" s="1" t="str">
        <f t="shared" si="0"/>
        <v>Pending</v>
      </c>
      <c r="I35" s="1">
        <f t="shared" si="1"/>
        <v>36</v>
      </c>
      <c r="J35" s="10" t="str">
        <f t="shared" si="2"/>
        <v>31-60 Days</v>
      </c>
    </row>
    <row r="36" spans="1:10" x14ac:dyDescent="0.25">
      <c r="A36" s="9">
        <v>35</v>
      </c>
      <c r="B36" s="1">
        <v>1055</v>
      </c>
      <c r="C36" s="2">
        <v>43883</v>
      </c>
      <c r="D36" s="1" t="s">
        <v>9</v>
      </c>
      <c r="E36" s="1">
        <v>60</v>
      </c>
      <c r="F36" s="2">
        <v>44261</v>
      </c>
      <c r="G36" s="18">
        <v>30111</v>
      </c>
      <c r="H36" s="1" t="str">
        <f t="shared" si="0"/>
        <v>Pending</v>
      </c>
      <c r="I36" s="1">
        <f t="shared" si="1"/>
        <v>25</v>
      </c>
      <c r="J36" s="10" t="str">
        <f t="shared" si="2"/>
        <v>1-30 Days</v>
      </c>
    </row>
    <row r="37" spans="1:10" x14ac:dyDescent="0.25">
      <c r="A37" s="9">
        <v>36</v>
      </c>
      <c r="B37" s="1">
        <v>1056</v>
      </c>
      <c r="C37" s="2">
        <v>43884</v>
      </c>
      <c r="D37" s="1" t="s">
        <v>11</v>
      </c>
      <c r="E37" s="1">
        <v>30</v>
      </c>
      <c r="F37" s="2">
        <v>44272</v>
      </c>
      <c r="G37" s="18">
        <v>35657</v>
      </c>
      <c r="H37" s="1" t="str">
        <f t="shared" si="0"/>
        <v>Pending</v>
      </c>
      <c r="I37" s="1">
        <f t="shared" si="1"/>
        <v>14</v>
      </c>
      <c r="J37" s="10" t="str">
        <f t="shared" si="2"/>
        <v>1-30 Days</v>
      </c>
    </row>
    <row r="38" spans="1:10" x14ac:dyDescent="0.25">
      <c r="A38" s="9">
        <v>37</v>
      </c>
      <c r="B38" s="1">
        <v>1057</v>
      </c>
      <c r="C38" s="2">
        <v>43885</v>
      </c>
      <c r="D38" s="1" t="s">
        <v>12</v>
      </c>
      <c r="E38" s="1">
        <v>60</v>
      </c>
      <c r="F38" s="2">
        <v>44311</v>
      </c>
      <c r="G38" s="18">
        <v>30845</v>
      </c>
      <c r="H38" s="1" t="str">
        <f t="shared" si="0"/>
        <v>Received</v>
      </c>
      <c r="I38" s="1">
        <f t="shared" si="1"/>
        <v>0</v>
      </c>
      <c r="J38" s="10" t="str">
        <f t="shared" si="2"/>
        <v>No Due</v>
      </c>
    </row>
    <row r="39" spans="1:10" x14ac:dyDescent="0.25">
      <c r="A39" s="9">
        <v>38</v>
      </c>
      <c r="B39" s="1">
        <v>1058</v>
      </c>
      <c r="C39" s="2">
        <v>43886</v>
      </c>
      <c r="D39" s="1" t="s">
        <v>13</v>
      </c>
      <c r="E39" s="1">
        <v>90</v>
      </c>
      <c r="F39" s="2">
        <v>44249</v>
      </c>
      <c r="G39" s="18">
        <v>16338</v>
      </c>
      <c r="H39" s="1" t="str">
        <f t="shared" si="0"/>
        <v>Pending</v>
      </c>
      <c r="I39" s="1">
        <f t="shared" si="1"/>
        <v>37</v>
      </c>
      <c r="J39" s="10" t="str">
        <f t="shared" si="2"/>
        <v>31-60 Days</v>
      </c>
    </row>
    <row r="40" spans="1:10" x14ac:dyDescent="0.25">
      <c r="A40" s="9">
        <v>39</v>
      </c>
      <c r="B40" s="1">
        <v>1059</v>
      </c>
      <c r="C40" s="2">
        <v>43887</v>
      </c>
      <c r="D40" s="1" t="s">
        <v>15</v>
      </c>
      <c r="E40" s="1">
        <v>30</v>
      </c>
      <c r="F40" s="2">
        <v>44270</v>
      </c>
      <c r="G40" s="18">
        <v>31047</v>
      </c>
      <c r="H40" s="1" t="str">
        <f t="shared" si="0"/>
        <v>Pending</v>
      </c>
      <c r="I40" s="1">
        <f t="shared" si="1"/>
        <v>16</v>
      </c>
      <c r="J40" s="10" t="str">
        <f t="shared" si="2"/>
        <v>1-30 Days</v>
      </c>
    </row>
    <row r="41" spans="1:10" x14ac:dyDescent="0.25">
      <c r="A41" s="9">
        <v>40</v>
      </c>
      <c r="B41" s="1">
        <v>1060</v>
      </c>
      <c r="C41" s="2">
        <v>43888</v>
      </c>
      <c r="D41" s="1" t="s">
        <v>16</v>
      </c>
      <c r="E41" s="1">
        <v>60</v>
      </c>
      <c r="F41" s="2">
        <v>44279</v>
      </c>
      <c r="G41" s="18">
        <v>17035</v>
      </c>
      <c r="H41" s="1" t="str">
        <f t="shared" si="0"/>
        <v>Pending</v>
      </c>
      <c r="I41" s="1">
        <f t="shared" si="1"/>
        <v>7</v>
      </c>
      <c r="J41" s="10" t="str">
        <f t="shared" si="2"/>
        <v>1-30 Days</v>
      </c>
    </row>
    <row r="42" spans="1:10" x14ac:dyDescent="0.25">
      <c r="A42" s="9">
        <v>41</v>
      </c>
      <c r="B42" s="1">
        <v>1061</v>
      </c>
      <c r="C42" s="2">
        <v>43889</v>
      </c>
      <c r="D42" s="1" t="s">
        <v>17</v>
      </c>
      <c r="E42" s="1">
        <v>30</v>
      </c>
      <c r="F42" s="2">
        <v>44301</v>
      </c>
      <c r="G42" s="18">
        <v>24672</v>
      </c>
      <c r="H42" s="1" t="str">
        <f t="shared" si="0"/>
        <v>Received</v>
      </c>
      <c r="I42" s="1">
        <f t="shared" si="1"/>
        <v>0</v>
      </c>
      <c r="J42" s="10" t="str">
        <f t="shared" si="2"/>
        <v>No Due</v>
      </c>
    </row>
    <row r="43" spans="1:10" x14ac:dyDescent="0.25">
      <c r="A43" s="9">
        <v>42</v>
      </c>
      <c r="B43" s="1">
        <v>1062</v>
      </c>
      <c r="C43" s="2">
        <v>43890</v>
      </c>
      <c r="D43" s="1" t="s">
        <v>9</v>
      </c>
      <c r="E43" s="1">
        <v>60</v>
      </c>
      <c r="F43" s="2">
        <v>44266</v>
      </c>
      <c r="G43" s="18">
        <v>29955</v>
      </c>
      <c r="H43" s="1" t="str">
        <f t="shared" si="0"/>
        <v>Pending</v>
      </c>
      <c r="I43" s="1">
        <f t="shared" si="1"/>
        <v>20</v>
      </c>
      <c r="J43" s="10" t="str">
        <f t="shared" si="2"/>
        <v>1-30 Days</v>
      </c>
    </row>
    <row r="44" spans="1:10" x14ac:dyDescent="0.25">
      <c r="A44" s="9">
        <v>43</v>
      </c>
      <c r="B44" s="1">
        <v>1063</v>
      </c>
      <c r="C44" s="2">
        <v>43891</v>
      </c>
      <c r="D44" s="1" t="s">
        <v>18</v>
      </c>
      <c r="E44" s="1">
        <v>90</v>
      </c>
      <c r="F44" s="2">
        <v>44257</v>
      </c>
      <c r="G44" s="18">
        <v>24053</v>
      </c>
      <c r="H44" s="1" t="str">
        <f t="shared" si="0"/>
        <v>Pending</v>
      </c>
      <c r="I44" s="1">
        <f t="shared" si="1"/>
        <v>29</v>
      </c>
      <c r="J44" s="10" t="str">
        <f t="shared" si="2"/>
        <v>1-30 Days</v>
      </c>
    </row>
    <row r="45" spans="1:10" x14ac:dyDescent="0.25">
      <c r="A45" s="9">
        <v>44</v>
      </c>
      <c r="B45" s="1">
        <v>1064</v>
      </c>
      <c r="C45" s="2">
        <v>43892</v>
      </c>
      <c r="D45" s="1" t="s">
        <v>11</v>
      </c>
      <c r="E45" s="1">
        <v>30</v>
      </c>
      <c r="F45" s="2">
        <v>44295</v>
      </c>
      <c r="G45" s="18">
        <v>26514</v>
      </c>
      <c r="H45" s="1" t="str">
        <f t="shared" si="0"/>
        <v>Received</v>
      </c>
      <c r="I45" s="1">
        <f t="shared" si="1"/>
        <v>0</v>
      </c>
      <c r="J45" s="10" t="str">
        <f t="shared" si="2"/>
        <v>No Due</v>
      </c>
    </row>
    <row r="46" spans="1:10" x14ac:dyDescent="0.25">
      <c r="A46" s="9">
        <v>45</v>
      </c>
      <c r="B46" s="1">
        <v>1065</v>
      </c>
      <c r="C46" s="2">
        <v>43893</v>
      </c>
      <c r="D46" s="1" t="s">
        <v>16</v>
      </c>
      <c r="E46" s="1">
        <v>30</v>
      </c>
      <c r="F46" s="2">
        <v>44305</v>
      </c>
      <c r="G46" s="18">
        <v>26331</v>
      </c>
      <c r="H46" s="1" t="str">
        <f t="shared" si="0"/>
        <v>Received</v>
      </c>
      <c r="I46" s="1">
        <f t="shared" si="1"/>
        <v>0</v>
      </c>
      <c r="J46" s="10" t="str">
        <f t="shared" si="2"/>
        <v>No Due</v>
      </c>
    </row>
    <row r="47" spans="1:10" x14ac:dyDescent="0.25">
      <c r="A47" s="9">
        <v>46</v>
      </c>
      <c r="B47" s="1">
        <v>1066</v>
      </c>
      <c r="C47" s="2">
        <v>43894</v>
      </c>
      <c r="D47" s="1" t="s">
        <v>9</v>
      </c>
      <c r="E47" s="1">
        <v>60</v>
      </c>
      <c r="F47" s="2">
        <v>44282</v>
      </c>
      <c r="G47" s="18">
        <v>27591</v>
      </c>
      <c r="H47" s="1" t="str">
        <f t="shared" si="0"/>
        <v>Pending</v>
      </c>
      <c r="I47" s="1">
        <f t="shared" si="1"/>
        <v>4</v>
      </c>
      <c r="J47" s="10" t="str">
        <f t="shared" si="2"/>
        <v>1-30 Days</v>
      </c>
    </row>
    <row r="48" spans="1:10" x14ac:dyDescent="0.25">
      <c r="A48" s="9">
        <v>47</v>
      </c>
      <c r="B48" s="1">
        <v>1067</v>
      </c>
      <c r="C48" s="2">
        <v>43895</v>
      </c>
      <c r="D48" s="1" t="s">
        <v>15</v>
      </c>
      <c r="E48" s="1">
        <v>90</v>
      </c>
      <c r="F48" s="2">
        <v>44284</v>
      </c>
      <c r="G48" s="18">
        <v>16754</v>
      </c>
      <c r="H48" s="1" t="str">
        <f t="shared" si="0"/>
        <v>Pending</v>
      </c>
      <c r="I48" s="1">
        <f t="shared" si="1"/>
        <v>2</v>
      </c>
      <c r="J48" s="10" t="str">
        <f t="shared" si="2"/>
        <v>1-30 Days</v>
      </c>
    </row>
    <row r="49" spans="1:10" x14ac:dyDescent="0.25">
      <c r="A49" s="9">
        <v>48</v>
      </c>
      <c r="B49" s="1">
        <v>1068</v>
      </c>
      <c r="C49" s="2">
        <v>43896</v>
      </c>
      <c r="D49" s="1" t="s">
        <v>18</v>
      </c>
      <c r="E49" s="1">
        <v>30</v>
      </c>
      <c r="F49" s="2">
        <v>44276</v>
      </c>
      <c r="G49" s="18">
        <v>34847</v>
      </c>
      <c r="H49" s="1" t="str">
        <f t="shared" si="0"/>
        <v>Pending</v>
      </c>
      <c r="I49" s="1">
        <f t="shared" si="1"/>
        <v>10</v>
      </c>
      <c r="J49" s="10" t="str">
        <f t="shared" si="2"/>
        <v>1-30 Days</v>
      </c>
    </row>
    <row r="50" spans="1:10" x14ac:dyDescent="0.25">
      <c r="A50" s="14">
        <v>49</v>
      </c>
      <c r="B50" s="15">
        <v>1069</v>
      </c>
      <c r="C50" s="16">
        <v>43897</v>
      </c>
      <c r="D50" s="15" t="s">
        <v>21</v>
      </c>
      <c r="E50" s="15">
        <v>60</v>
      </c>
      <c r="F50" s="16">
        <v>44290</v>
      </c>
      <c r="G50" s="19">
        <v>19075</v>
      </c>
      <c r="H50" s="15" t="str">
        <f t="shared" si="0"/>
        <v>Received</v>
      </c>
      <c r="I50" s="15">
        <f t="shared" si="1"/>
        <v>0</v>
      </c>
      <c r="J50" s="17" t="str">
        <f t="shared" si="2"/>
        <v>No Due</v>
      </c>
    </row>
  </sheetData>
  <mergeCells count="1">
    <mergeCell ref="N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Pivot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2023-06-16T14:08:49Z</dcterms:created>
  <dcterms:modified xsi:type="dcterms:W3CDTF">2023-06-18T15:32:02Z</dcterms:modified>
</cp:coreProperties>
</file>