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aggarwal03\Desktop\DT\"/>
    </mc:Choice>
  </mc:AlternateContent>
  <xr:revisionPtr revIDLastSave="0" documentId="8_{0C240602-DA92-4862-AC62-74BD1D9CF3AC}" xr6:coauthVersionLast="41" xr6:coauthVersionMax="41" xr10:uidLastSave="{00000000-0000-0000-0000-000000000000}"/>
  <bookViews>
    <workbookView xWindow="-110" yWindow="-110" windowWidth="19420" windowHeight="10420" xr2:uid="{2F3817B6-AEE7-400C-BFEC-4E7C735E6B6C}"/>
  </bookViews>
  <sheets>
    <sheet name="All features" sheetId="1" r:id="rId1"/>
  </sheets>
  <definedNames>
    <definedName name="_xlnm._FilterDatabase" localSheetId="0" hidden="1">'All features'!$B$2:$AA$28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N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" i="1"/>
  <c r="K11" i="1" l="1"/>
  <c r="N11" i="1"/>
  <c r="Q11" i="1"/>
  <c r="T11" i="1" l="1"/>
  <c r="V11" i="1"/>
  <c r="Q24" i="1"/>
  <c r="N24" i="1"/>
  <c r="K24" i="1"/>
  <c r="Q9" i="1"/>
  <c r="Q10" i="1"/>
  <c r="Q12" i="1"/>
  <c r="K9" i="1"/>
  <c r="K10" i="1"/>
  <c r="K12" i="1"/>
  <c r="K13" i="1"/>
  <c r="K14" i="1"/>
  <c r="K15" i="1"/>
  <c r="K5" i="1"/>
  <c r="V5" i="1" s="1"/>
  <c r="K6" i="1"/>
  <c r="V6" i="1" s="1"/>
  <c r="K7" i="1"/>
  <c r="V7" i="1" s="1"/>
  <c r="K8" i="1"/>
  <c r="V8" i="1" s="1"/>
  <c r="K16" i="1"/>
  <c r="K17" i="1"/>
  <c r="V17" i="1" s="1"/>
  <c r="K18" i="1"/>
  <c r="V18" i="1" s="1"/>
  <c r="K19" i="1"/>
  <c r="V19" i="1" s="1"/>
  <c r="K20" i="1"/>
  <c r="V20" i="1" s="1"/>
  <c r="K21" i="1"/>
  <c r="V21" i="1" s="1"/>
  <c r="K22" i="1"/>
  <c r="V22" i="1" s="1"/>
  <c r="K23" i="1"/>
  <c r="V23" i="1" s="1"/>
  <c r="K25" i="1"/>
  <c r="V25" i="1" s="1"/>
  <c r="K26" i="1"/>
  <c r="V26" i="1" s="1"/>
  <c r="K27" i="1"/>
  <c r="V27" i="1" s="1"/>
  <c r="V4" i="1"/>
  <c r="AA11" i="1" l="1"/>
  <c r="T16" i="1"/>
  <c r="V16" i="1"/>
  <c r="T15" i="1"/>
  <c r="V15" i="1"/>
  <c r="T13" i="1"/>
  <c r="V13" i="1"/>
  <c r="T12" i="1"/>
  <c r="V12" i="1"/>
  <c r="T10" i="1"/>
  <c r="V10" i="1"/>
  <c r="T9" i="1"/>
  <c r="V9" i="1"/>
  <c r="T14" i="1"/>
  <c r="V14" i="1"/>
  <c r="T24" i="1"/>
  <c r="V24" i="1"/>
  <c r="T6" i="1"/>
  <c r="T7" i="1"/>
  <c r="T17" i="1"/>
  <c r="T18" i="1"/>
  <c r="T19" i="1"/>
  <c r="T20" i="1"/>
  <c r="T21" i="1"/>
  <c r="T22" i="1"/>
  <c r="T23" i="1"/>
  <c r="T25" i="1"/>
  <c r="T26" i="1"/>
  <c r="T27" i="1"/>
  <c r="Q7" i="1"/>
  <c r="N7" i="1"/>
  <c r="Q3" i="1"/>
  <c r="Q5" i="1"/>
  <c r="Q6" i="1"/>
  <c r="Q8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4" i="1"/>
  <c r="N4" i="1"/>
  <c r="N5" i="1"/>
  <c r="N6" i="1"/>
  <c r="N8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K3" i="1"/>
  <c r="T3" i="1" s="1"/>
  <c r="T4" i="1"/>
  <c r="T5" i="1"/>
  <c r="K28" i="1"/>
  <c r="V28" i="1" s="1"/>
  <c r="AA4" i="1" l="1"/>
  <c r="AA24" i="1"/>
  <c r="AA5" i="1"/>
  <c r="AA12" i="1"/>
  <c r="AA14" i="1"/>
  <c r="AA27" i="1"/>
  <c r="AA26" i="1"/>
  <c r="AA25" i="1"/>
  <c r="AA23" i="1"/>
  <c r="AA22" i="1"/>
  <c r="AA21" i="1"/>
  <c r="AA20" i="1"/>
  <c r="AA19" i="1"/>
  <c r="AA18" i="1"/>
  <c r="AA17" i="1"/>
  <c r="AA9" i="1"/>
  <c r="AA10" i="1"/>
  <c r="AA13" i="1"/>
  <c r="AA15" i="1"/>
  <c r="AA16" i="1"/>
  <c r="AA7" i="1"/>
  <c r="AA6" i="1"/>
  <c r="V3" i="1"/>
  <c r="AA3" i="1" s="1"/>
  <c r="T28" i="1"/>
  <c r="AA28" i="1" s="1"/>
  <c r="T8" i="1"/>
  <c r="AA8" i="1" s="1"/>
  <c r="AA31" i="1" l="1"/>
  <c r="AA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tc={C5A2FB40-5059-42B0-8BF9-713B78407847}</author>
    <author>tc={A9B37C67-06FB-4955-BEA6-18A2FD1E7409}</author>
    <author>tc={F5371FA3-9C96-4B21-A26A-B51647433273}</author>
  </authors>
  <commentList>
    <comment ref="O6" authorId="0" shapeId="0" xr:uid="{C5A2FB40-5059-42B0-8BF9-713B784078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CM, Service ordering, notifications, incident management, inventory, ...
</t>
      </text>
    </comment>
    <comment ref="O7" authorId="1" shapeId="0" xr:uid="{A9B37C67-06FB-4955-BEA6-18A2FD1E74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Monitoring, Test Automation
</t>
      </text>
    </comment>
    <comment ref="L14" authorId="2" shapeId="0" xr:uid="{F5371FA3-9C96-4B21-A26A-B516474332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Migration to new Self Service system
</t>
      </text>
    </comment>
  </commentList>
</comments>
</file>

<file path=xl/sharedStrings.xml><?xml version="1.0" encoding="utf-8"?>
<sst xmlns="http://schemas.openxmlformats.org/spreadsheetml/2006/main" count="180" uniqueCount="82">
  <si>
    <t>Development</t>
  </si>
  <si>
    <t>Migration</t>
  </si>
  <si>
    <t>Integration</t>
  </si>
  <si>
    <t>Licences</t>
  </si>
  <si>
    <t>Maintenance per year (2nd-5th Year)</t>
  </si>
  <si>
    <t xml:space="preserve">Support per year (2nd-5th Year)	</t>
  </si>
  <si>
    <t>Training</t>
  </si>
  <si>
    <t>TOTAL for 5 years</t>
  </si>
  <si>
    <t>Feature</t>
  </si>
  <si>
    <t>Solution architecture document</t>
  </si>
  <si>
    <t>Presentation diagram - GARD</t>
  </si>
  <si>
    <t>Needed for the BC calculation for Lab portal?</t>
  </si>
  <si>
    <t>Comment</t>
  </si>
  <si>
    <t>Features</t>
  </si>
  <si>
    <t>Initial cost</t>
  </si>
  <si>
    <t>FTE</t>
  </si>
  <si>
    <t>Working Days</t>
  </si>
  <si>
    <t>Cost</t>
  </si>
  <si>
    <t>Systems</t>
  </si>
  <si>
    <t>Percentage of initial cost</t>
  </si>
  <si>
    <t xml:space="preserve"> For Supporting DevOps - Working Days per Devops</t>
  </si>
  <si>
    <t>Doc &amp; Demo to  Users - Working Days</t>
  </si>
  <si>
    <t>HW</t>
  </si>
  <si>
    <t>Log-in/IAM, Authentication</t>
  </si>
  <si>
    <t>+</t>
  </si>
  <si>
    <t>Intergation with existing IAMs/centralized one</t>
  </si>
  <si>
    <t>Search</t>
  </si>
  <si>
    <t>Integrate search from Jira and other services (use Open Source tool)</t>
  </si>
  <si>
    <t xml:space="preserve">Common search that covers search results mostly from GARD and other Lab test tools/apps </t>
  </si>
  <si>
    <t>Search GARD</t>
  </si>
  <si>
    <t xml:space="preserve">Common search that covers search results from GARD and other Lab test tools/apps </t>
  </si>
  <si>
    <t>Dashboard/status</t>
  </si>
  <si>
    <t>Integration between Jira and Portal Dashboards</t>
  </si>
  <si>
    <t>Common Dashboards, most of data are fetched from other lab tools + GARD</t>
  </si>
  <si>
    <t>Dashboard/status GARD</t>
  </si>
  <si>
    <t>Common Dashboards, most of data are fetched from GARD</t>
  </si>
  <si>
    <t xml:space="preserve">Workflow Engine </t>
  </si>
  <si>
    <t>+/-</t>
  </si>
  <si>
    <t>GARD has its own WF engine - investigate if that one can be also used to orchestrate external component (use Open Source tool)</t>
  </si>
  <si>
    <t>Lab Portal internal Workflow engine tool</t>
  </si>
  <si>
    <t>Portal BE</t>
  </si>
  <si>
    <t>-</t>
  </si>
  <si>
    <t>Custom Lab Portal Microservices: business logic + controllers/adapters</t>
  </si>
  <si>
    <t>Integration with existing Lab Tools + GARD</t>
  </si>
  <si>
    <t>Portal BE / GARD</t>
  </si>
  <si>
    <t>Most of integration will be done via GARD</t>
  </si>
  <si>
    <t>API Gateway</t>
  </si>
  <si>
    <t>use Open Source tool</t>
  </si>
  <si>
    <t>API Gateway - single entry point to the system</t>
  </si>
  <si>
    <t>Notifications</t>
  </si>
  <si>
    <t>Integration between GARD and Portal Dashboards</t>
  </si>
  <si>
    <t>Common solution that integrates GARD and notifications from other systems</t>
  </si>
  <si>
    <t>Service Requests</t>
  </si>
  <si>
    <t>Task for the LaaS Squad?</t>
  </si>
  <si>
    <t>Self Services</t>
  </si>
  <si>
    <t>new/existing</t>
  </si>
  <si>
    <t>FE for the existing/new Self service system</t>
  </si>
  <si>
    <t>Change Management</t>
  </si>
  <si>
    <t>Problem Management</t>
  </si>
  <si>
    <t>Incident Management</t>
  </si>
  <si>
    <t>Test automation</t>
  </si>
  <si>
    <t>Out of the scope</t>
  </si>
  <si>
    <t>Capacity management</t>
  </si>
  <si>
    <t>Inventory management</t>
  </si>
  <si>
    <t>Discovery</t>
  </si>
  <si>
    <t>Asset management</t>
  </si>
  <si>
    <t>Analytics</t>
  </si>
  <si>
    <t>use Open Source tools; Needs HW calculation</t>
  </si>
  <si>
    <t>Data analytics, predictions</t>
  </si>
  <si>
    <t>Analytics Input</t>
  </si>
  <si>
    <t>Logging + auditing</t>
  </si>
  <si>
    <t>Process automation</t>
  </si>
  <si>
    <t>Monitoring</t>
  </si>
  <si>
    <t>Task for the Monitoring squad</t>
  </si>
  <si>
    <t>Reservation Management</t>
  </si>
  <si>
    <t>Content Management System</t>
  </si>
  <si>
    <t>Used for static pages, notifications, to show content captured from other services..</t>
  </si>
  <si>
    <t>CMS system</t>
  </si>
  <si>
    <t>Total custom development, integrate with partially implemented GARD:</t>
  </si>
  <si>
    <t>Total custom development, integrate with fully implemented GARD:</t>
  </si>
  <si>
    <t>Working hour (EUR):</t>
  </si>
  <si>
    <t>Working hours per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</si>
</sst>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7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1" fillId="10" borderId="2" xfId="0" applyFont="1" applyFill="1" applyBorder="1"/>
    <xf numFmtId="0" fontId="1" fillId="10" borderId="2" xfId="0" applyFont="1" applyFill="1" applyBorder="1" applyAlignment="1">
      <alignment horizontal="center" wrapText="1"/>
    </xf>
    <xf numFmtId="0" fontId="0" fillId="11" borderId="2" xfId="0" applyFill="1" applyBorder="1" applyAlignment="1">
      <alignment wrapText="1"/>
    </xf>
    <xf numFmtId="49" fontId="0" fillId="11" borderId="2" xfId="0" applyNumberFormat="1" applyFill="1" applyBorder="1" applyAlignment="1">
      <alignment horizontal="left" wrapText="1"/>
    </xf>
    <xf numFmtId="0" fontId="0" fillId="12" borderId="2" xfId="0" applyFill="1" applyBorder="1" applyAlignment="1">
      <alignment wrapText="1"/>
    </xf>
    <xf numFmtId="0" fontId="1" fillId="1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14" borderId="2" xfId="0" applyFill="1" applyBorder="1" applyAlignment="1">
      <alignment wrapText="1"/>
    </xf>
    <xf numFmtId="0" fontId="1" fillId="14" borderId="2" xfId="0" applyFont="1" applyFill="1" applyBorder="1" applyAlignment="1">
      <alignment horizontal="center" wrapText="1"/>
    </xf>
    <xf numFmtId="0" fontId="0" fillId="16" borderId="2" xfId="0" applyFill="1" applyBorder="1"/>
    <xf numFmtId="0" fontId="1" fillId="15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 wrapText="1"/>
    </xf>
    <xf numFmtId="0" fontId="1" fillId="15" borderId="2" xfId="0" applyFont="1" applyFill="1" applyBorder="1" applyAlignment="1">
      <alignment horizontal="center" wrapText="1"/>
    </xf>
    <xf numFmtId="0" fontId="0" fillId="19" borderId="0" xfId="0" applyFill="1" applyAlignment="1">
      <alignment wrapText="1"/>
    </xf>
    <xf numFmtId="0" fontId="4" fillId="18" borderId="0" xfId="0" applyFont="1" applyFill="1"/>
    <xf numFmtId="0" fontId="4" fillId="20" borderId="0" xfId="0" applyFont="1" applyFill="1"/>
    <xf numFmtId="43" fontId="0" fillId="0" borderId="0" xfId="0" applyNumberFormat="1"/>
    <xf numFmtId="0" fontId="1" fillId="22" borderId="2" xfId="0" applyFont="1" applyFill="1" applyBorder="1" applyAlignment="1">
      <alignment horizontal="center" wrapText="1"/>
    </xf>
    <xf numFmtId="43" fontId="0" fillId="21" borderId="6" xfId="0" applyNumberFormat="1" applyFill="1" applyBorder="1"/>
    <xf numFmtId="43" fontId="0" fillId="14" borderId="2" xfId="0" applyNumberFormat="1" applyFill="1" applyBorder="1" applyAlignment="1">
      <alignment wrapText="1"/>
    </xf>
    <xf numFmtId="43" fontId="0" fillId="6" borderId="2" xfId="0" applyNumberFormat="1" applyFill="1" applyBorder="1"/>
    <xf numFmtId="43" fontId="0" fillId="5" borderId="2" xfId="0" applyNumberFormat="1" applyFill="1" applyBorder="1"/>
    <xf numFmtId="43" fontId="0" fillId="13" borderId="2" xfId="0" applyNumberFormat="1" applyFill="1" applyBorder="1"/>
    <xf numFmtId="43" fontId="0" fillId="9" borderId="2" xfId="0" applyNumberFormat="1" applyFill="1" applyBorder="1"/>
    <xf numFmtId="43" fontId="0" fillId="17" borderId="2" xfId="0" applyNumberFormat="1" applyFill="1" applyBorder="1"/>
    <xf numFmtId="43" fontId="0" fillId="22" borderId="2" xfId="0" applyNumberFormat="1" applyFill="1" applyBorder="1"/>
    <xf numFmtId="43" fontId="0" fillId="15" borderId="2" xfId="0" applyNumberFormat="1" applyFill="1" applyBorder="1"/>
    <xf numFmtId="43" fontId="0" fillId="16" borderId="2" xfId="0" applyNumberFormat="1" applyFill="1" applyBorder="1"/>
    <xf numFmtId="43" fontId="1" fillId="0" borderId="0" xfId="0" applyNumberFormat="1" applyFont="1"/>
    <xf numFmtId="0" fontId="0" fillId="23" borderId="0" xfId="0" applyFill="1"/>
    <xf numFmtId="49" fontId="0" fillId="23" borderId="0" xfId="0" applyNumberFormat="1" applyFill="1" applyAlignment="1">
      <alignment horizontal="center"/>
    </xf>
    <xf numFmtId="49" fontId="0" fillId="23" borderId="0" xfId="0" quotePrefix="1" applyNumberFormat="1" applyFill="1" applyAlignment="1">
      <alignment horizontal="center"/>
    </xf>
    <xf numFmtId="49" fontId="3" fillId="23" borderId="0" xfId="0" applyNumberFormat="1" applyFont="1" applyFill="1" applyAlignment="1">
      <alignment horizontal="center"/>
    </xf>
    <xf numFmtId="0" fontId="0" fillId="23" borderId="0" xfId="0" applyFill="1" applyAlignment="1">
      <alignment wrapText="1"/>
    </xf>
    <xf numFmtId="0" fontId="0" fillId="23" borderId="2" xfId="0" applyFill="1" applyBorder="1" applyAlignment="1">
      <alignment wrapText="1"/>
    </xf>
    <xf numFmtId="43" fontId="0" fillId="23" borderId="2" xfId="0" applyNumberFormat="1" applyFill="1" applyBorder="1" applyAlignment="1">
      <alignment wrapText="1"/>
    </xf>
    <xf numFmtId="43" fontId="0" fillId="23" borderId="2" xfId="0" applyNumberFormat="1" applyFill="1" applyBorder="1"/>
    <xf numFmtId="43" fontId="0" fillId="23" borderId="6" xfId="0" applyNumberFormat="1" applyFill="1" applyBorder="1"/>
    <xf numFmtId="0" fontId="0" fillId="0" borderId="0" xfId="0" applyAlignment="1">
      <alignment horizontal="right"/>
    </xf>
    <xf numFmtId="0" fontId="1" fillId="21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15" borderId="3" xfId="0" applyFont="1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1" fillId="15" borderId="4" xfId="0" applyFont="1" applyFill="1" applyBorder="1" applyAlignment="1">
      <alignment horizontal="center" wrapText="1"/>
    </xf>
    <xf numFmtId="0" fontId="1" fillId="22" borderId="3" xfId="0" applyFont="1" applyFill="1" applyBorder="1" applyAlignment="1">
      <alignment horizontal="center" wrapText="1"/>
    </xf>
    <xf numFmtId="0" fontId="1" fillId="22" borderId="4" xfId="0" applyFont="1" applyFill="1" applyBorder="1" applyAlignment="1">
      <alignment horizontal="center" wrapText="1"/>
    </xf>
  </cellXfs>
  <cellStyles count="1">
    <cellStyle name="Normal" xfId="0" builtinId="0"/>
  </cellStyles>
  <dxfs count="3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troslav Sobot" id="{649E4C91-76AE-4852-8597-2DD45ACD926D}" userId="S::vatroslav.sobot@pan-net.eu::39262a59-2e1b-4940-a08e-39f8301246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19-11-24T13:54:10.64" personId="{649E4C91-76AE-4852-8597-2DD45ACD926D}" id="{C5A2FB40-5059-42B0-8BF9-713B78407847}">
    <text xml:space="preserve">GARD, CM, Service ordering, notifications, incident management, inventory, ...
</text>
  </threadedComment>
  <threadedComment ref="O7" dT="2019-11-24T12:21:27.31" personId="{649E4C91-76AE-4852-8597-2DD45ACD926D}" id="{A9B37C67-06FB-4955-BEA6-18A2FD1E7409}">
    <text xml:space="preserve">GARD, Monitoring, Test Automation
</text>
  </threadedComment>
  <threadedComment ref="L14" dT="2019-11-24T14:32:55.81" personId="{649E4C91-76AE-4852-8597-2DD45ACD926D}" id="{F5371FA3-9C96-4B21-A26A-B51647433273}">
    <text xml:space="preserve">Migration to new Self Service system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56CA-246B-4E60-94E1-FADE83C93685}">
  <sheetPr filterMode="1"/>
  <dimension ref="B1:AA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RowHeight="14.5" x14ac:dyDescent="0.35"/>
  <cols>
    <col min="1" max="1" width="3.453125" customWidth="1"/>
    <col min="2" max="2" width="28" customWidth="1"/>
    <col min="3" max="3" width="16.26953125" style="5" customWidth="1"/>
    <col min="4" max="4" width="14.81640625" style="5" customWidth="1"/>
    <col min="5" max="5" width="15" style="10" customWidth="1"/>
    <col min="6" max="7" width="50.7265625" style="2" customWidth="1"/>
    <col min="8" max="8" width="15.26953125" style="2" customWidth="1"/>
    <col min="9" max="10" width="11" customWidth="1"/>
    <col min="11" max="11" width="11.54296875" bestFit="1" customWidth="1"/>
    <col min="12" max="17" width="11" customWidth="1"/>
    <col min="19" max="22" width="11" customWidth="1"/>
    <col min="23" max="23" width="10.81640625" customWidth="1"/>
    <col min="25" max="25" width="10.54296875" bestFit="1" customWidth="1"/>
    <col min="27" max="27" width="19" customWidth="1"/>
  </cols>
  <sheetData>
    <row r="1" spans="2:27" ht="29.25" customHeight="1" x14ac:dyDescent="0.35">
      <c r="G1" s="21"/>
      <c r="H1" s="24"/>
      <c r="I1" s="58" t="s">
        <v>0</v>
      </c>
      <c r="J1" s="58"/>
      <c r="K1" s="58"/>
      <c r="L1" s="59" t="s">
        <v>1</v>
      </c>
      <c r="M1" s="59"/>
      <c r="N1" s="59"/>
      <c r="O1" s="60" t="s">
        <v>2</v>
      </c>
      <c r="P1" s="60"/>
      <c r="Q1" s="60"/>
      <c r="R1" s="17" t="s">
        <v>3</v>
      </c>
      <c r="S1" s="61" t="s">
        <v>4</v>
      </c>
      <c r="T1" s="61"/>
      <c r="U1" s="65" t="s">
        <v>5</v>
      </c>
      <c r="V1" s="66"/>
      <c r="W1" s="62" t="s">
        <v>6</v>
      </c>
      <c r="X1" s="63"/>
      <c r="Y1" s="64"/>
      <c r="Z1" s="26"/>
      <c r="AA1" s="57" t="s">
        <v>7</v>
      </c>
    </row>
    <row r="2" spans="2:27" s="1" customFormat="1" ht="87" x14ac:dyDescent="0.35">
      <c r="B2" s="4" t="s">
        <v>8</v>
      </c>
      <c r="C2" s="7" t="s">
        <v>9</v>
      </c>
      <c r="D2" s="7" t="s">
        <v>10</v>
      </c>
      <c r="E2" s="8" t="s">
        <v>11</v>
      </c>
      <c r="F2" s="11" t="s">
        <v>12</v>
      </c>
      <c r="G2" s="22" t="s">
        <v>13</v>
      </c>
      <c r="H2" s="25" t="s">
        <v>14</v>
      </c>
      <c r="I2" s="15" t="s">
        <v>15</v>
      </c>
      <c r="J2" s="15" t="s">
        <v>16</v>
      </c>
      <c r="K2" s="15" t="s">
        <v>17</v>
      </c>
      <c r="L2" s="16" t="s">
        <v>18</v>
      </c>
      <c r="M2" s="16" t="s">
        <v>16</v>
      </c>
      <c r="N2" s="16" t="s">
        <v>17</v>
      </c>
      <c r="O2" s="23" t="s">
        <v>18</v>
      </c>
      <c r="P2" s="23" t="s">
        <v>16</v>
      </c>
      <c r="Q2" s="23" t="s">
        <v>17</v>
      </c>
      <c r="R2" s="18" t="s">
        <v>17</v>
      </c>
      <c r="S2" s="29" t="s">
        <v>19</v>
      </c>
      <c r="T2" s="29" t="s">
        <v>17</v>
      </c>
      <c r="U2" s="35" t="s">
        <v>19</v>
      </c>
      <c r="V2" s="35" t="s">
        <v>17</v>
      </c>
      <c r="W2" s="30" t="s">
        <v>20</v>
      </c>
      <c r="X2" s="30" t="s">
        <v>21</v>
      </c>
      <c r="Y2" s="27" t="s">
        <v>17</v>
      </c>
      <c r="Z2" s="28" t="s">
        <v>22</v>
      </c>
      <c r="AA2" s="57"/>
    </row>
    <row r="3" spans="2:27" x14ac:dyDescent="0.35">
      <c r="B3" t="s">
        <v>23</v>
      </c>
      <c r="C3" s="5" t="s">
        <v>24</v>
      </c>
      <c r="D3" s="5" t="s">
        <v>24</v>
      </c>
      <c r="E3" s="9" t="s">
        <v>24</v>
      </c>
      <c r="F3" s="12"/>
      <c r="G3" s="20" t="s">
        <v>25</v>
      </c>
      <c r="H3" s="37">
        <v>0</v>
      </c>
      <c r="I3" s="38">
        <v>3</v>
      </c>
      <c r="J3" s="38">
        <v>10</v>
      </c>
      <c r="K3" s="38">
        <f t="shared" ref="K3:K27" si="0">I3*J3*$B$35*$B$33</f>
        <v>24000</v>
      </c>
      <c r="L3" s="39">
        <v>2</v>
      </c>
      <c r="M3" s="39">
        <v>10</v>
      </c>
      <c r="N3" s="39">
        <f>L3*M3*$B$35*$B$33</f>
        <v>16000</v>
      </c>
      <c r="O3" s="40">
        <v>2</v>
      </c>
      <c r="P3" s="40">
        <v>10</v>
      </c>
      <c r="Q3" s="40">
        <f>O3*P3*$B$35*$B$33</f>
        <v>16000</v>
      </c>
      <c r="R3" s="41">
        <v>0</v>
      </c>
      <c r="S3" s="42">
        <v>10</v>
      </c>
      <c r="T3" s="42">
        <f>K3*(S3/100)</f>
        <v>2400</v>
      </c>
      <c r="U3" s="43">
        <v>15</v>
      </c>
      <c r="V3" s="43">
        <f t="shared" ref="V3:V8" si="1">K3*(U3/100)</f>
        <v>3600</v>
      </c>
      <c r="W3" s="44">
        <v>3</v>
      </c>
      <c r="X3" s="44">
        <v>10</v>
      </c>
      <c r="Y3" s="44">
        <f t="shared" ref="Y3:Y28" si="2">(W3*I3+X3)*$B$35*$B$33</f>
        <v>15200</v>
      </c>
      <c r="Z3" s="45"/>
      <c r="AA3" s="36">
        <f>Z3+Y3+(V3*4)+(T3*4)+R3+Q3+N3+K3+H3</f>
        <v>95200</v>
      </c>
    </row>
    <row r="4" spans="2:27" s="47" customFormat="1" ht="29" x14ac:dyDescent="0.35">
      <c r="B4" s="47" t="s">
        <v>26</v>
      </c>
      <c r="C4" s="48" t="s">
        <v>24</v>
      </c>
      <c r="D4" s="49" t="s">
        <v>24</v>
      </c>
      <c r="E4" s="50" t="s">
        <v>24</v>
      </c>
      <c r="F4" s="51" t="s">
        <v>27</v>
      </c>
      <c r="G4" s="52" t="s">
        <v>28</v>
      </c>
      <c r="H4" s="53">
        <v>0</v>
      </c>
      <c r="I4" s="54">
        <v>2</v>
      </c>
      <c r="J4" s="54">
        <v>25</v>
      </c>
      <c r="K4" s="54">
        <f>I4*J4*$B$35*$B$33</f>
        <v>40000</v>
      </c>
      <c r="L4" s="54">
        <v>1</v>
      </c>
      <c r="M4" s="54">
        <v>13</v>
      </c>
      <c r="N4" s="54">
        <f>L4*M4*$B$35*$B$33</f>
        <v>10400</v>
      </c>
      <c r="O4" s="54">
        <v>7</v>
      </c>
      <c r="P4" s="54">
        <v>15</v>
      </c>
      <c r="Q4" s="54">
        <f>O4*P4*$B$35*$B$33</f>
        <v>84000</v>
      </c>
      <c r="R4" s="54">
        <v>0</v>
      </c>
      <c r="S4" s="54">
        <v>15</v>
      </c>
      <c r="T4" s="54">
        <f>K4*(S4/100)</f>
        <v>6000</v>
      </c>
      <c r="U4" s="54">
        <v>10</v>
      </c>
      <c r="V4" s="54">
        <f t="shared" si="1"/>
        <v>4000</v>
      </c>
      <c r="W4" s="54">
        <v>5</v>
      </c>
      <c r="X4" s="54">
        <v>10</v>
      </c>
      <c r="Y4" s="54">
        <f t="shared" si="2"/>
        <v>16000</v>
      </c>
      <c r="Z4" s="54"/>
      <c r="AA4" s="55">
        <f>Z4+Y4+(V4*4)+(T4*4)+R4+Q4+N4+K4+H4</f>
        <v>190400</v>
      </c>
    </row>
    <row r="5" spans="2:27" s="47" customFormat="1" ht="29" x14ac:dyDescent="0.35">
      <c r="B5" s="47" t="s">
        <v>29</v>
      </c>
      <c r="C5" s="48" t="s">
        <v>24</v>
      </c>
      <c r="D5" s="49" t="s">
        <v>24</v>
      </c>
      <c r="E5" s="50" t="s">
        <v>24</v>
      </c>
      <c r="F5" s="51" t="s">
        <v>27</v>
      </c>
      <c r="G5" s="52" t="s">
        <v>30</v>
      </c>
      <c r="H5" s="53">
        <v>0</v>
      </c>
      <c r="I5" s="54">
        <v>2</v>
      </c>
      <c r="J5" s="54">
        <v>25</v>
      </c>
      <c r="K5" s="54">
        <f t="shared" si="0"/>
        <v>40000</v>
      </c>
      <c r="L5" s="54">
        <v>1</v>
      </c>
      <c r="M5" s="54">
        <v>13</v>
      </c>
      <c r="N5" s="54">
        <f t="shared" ref="N5:N28" si="3">L5*M5*$B$35*$B$33</f>
        <v>10400</v>
      </c>
      <c r="O5" s="54">
        <v>3</v>
      </c>
      <c r="P5" s="54">
        <v>15</v>
      </c>
      <c r="Q5" s="54">
        <f t="shared" ref="Q5:Q28" si="4">O5*P5*$B$35*$B$33</f>
        <v>36000</v>
      </c>
      <c r="R5" s="54">
        <v>0</v>
      </c>
      <c r="S5" s="54">
        <v>10</v>
      </c>
      <c r="T5" s="54">
        <f>K5*(S5/100)</f>
        <v>4000</v>
      </c>
      <c r="U5" s="54">
        <v>10</v>
      </c>
      <c r="V5" s="54">
        <f t="shared" si="1"/>
        <v>4000</v>
      </c>
      <c r="W5" s="54">
        <v>3</v>
      </c>
      <c r="X5" s="54">
        <v>10</v>
      </c>
      <c r="Y5" s="54">
        <f t="shared" si="2"/>
        <v>12800</v>
      </c>
      <c r="Z5" s="54"/>
      <c r="AA5" s="55">
        <f t="shared" ref="AA5:AA28" si="5">Z5+Y5+(V5*4)+(T5*4)+R5+Q5+N5+K5+H5</f>
        <v>131200</v>
      </c>
    </row>
    <row r="6" spans="2:27" s="47" customFormat="1" ht="29" x14ac:dyDescent="0.35">
      <c r="B6" s="47" t="s">
        <v>31</v>
      </c>
      <c r="C6" s="48" t="s">
        <v>24</v>
      </c>
      <c r="D6" s="49" t="s">
        <v>24</v>
      </c>
      <c r="E6" s="50" t="s">
        <v>24</v>
      </c>
      <c r="F6" s="51" t="s">
        <v>32</v>
      </c>
      <c r="G6" s="52" t="s">
        <v>33</v>
      </c>
      <c r="H6" s="53">
        <v>0</v>
      </c>
      <c r="I6" s="54">
        <v>2</v>
      </c>
      <c r="J6" s="54">
        <v>20</v>
      </c>
      <c r="K6" s="54">
        <f t="shared" si="0"/>
        <v>32000</v>
      </c>
      <c r="L6" s="54">
        <v>0</v>
      </c>
      <c r="M6" s="54">
        <v>0</v>
      </c>
      <c r="N6" s="54">
        <f t="shared" si="3"/>
        <v>0</v>
      </c>
      <c r="O6" s="54">
        <v>6</v>
      </c>
      <c r="P6" s="54">
        <v>15</v>
      </c>
      <c r="Q6" s="54">
        <f t="shared" si="4"/>
        <v>72000</v>
      </c>
      <c r="R6" s="54">
        <v>0</v>
      </c>
      <c r="S6" s="54">
        <v>15</v>
      </c>
      <c r="T6" s="54">
        <f t="shared" ref="T6:T28" si="6">K6*(S6/100)</f>
        <v>4800</v>
      </c>
      <c r="U6" s="54">
        <v>15</v>
      </c>
      <c r="V6" s="54">
        <f t="shared" si="1"/>
        <v>4800</v>
      </c>
      <c r="W6" s="54">
        <v>5</v>
      </c>
      <c r="X6" s="54">
        <v>10</v>
      </c>
      <c r="Y6" s="54">
        <f t="shared" si="2"/>
        <v>16000</v>
      </c>
      <c r="Z6" s="54"/>
      <c r="AA6" s="55">
        <f t="shared" si="5"/>
        <v>158400</v>
      </c>
    </row>
    <row r="7" spans="2:27" s="47" customFormat="1" ht="29" x14ac:dyDescent="0.35">
      <c r="B7" s="47" t="s">
        <v>34</v>
      </c>
      <c r="C7" s="48" t="s">
        <v>24</v>
      </c>
      <c r="D7" s="49" t="s">
        <v>24</v>
      </c>
      <c r="E7" s="50" t="s">
        <v>24</v>
      </c>
      <c r="F7" s="51" t="s">
        <v>32</v>
      </c>
      <c r="G7" s="52" t="s">
        <v>35</v>
      </c>
      <c r="H7" s="53">
        <v>0</v>
      </c>
      <c r="I7" s="54">
        <v>2</v>
      </c>
      <c r="J7" s="54">
        <v>20</v>
      </c>
      <c r="K7" s="54">
        <f t="shared" si="0"/>
        <v>32000</v>
      </c>
      <c r="L7" s="54">
        <v>0</v>
      </c>
      <c r="M7" s="54">
        <v>0</v>
      </c>
      <c r="N7" s="54">
        <f>L7*M7*$B$35*$B$33</f>
        <v>0</v>
      </c>
      <c r="O7" s="54">
        <v>3</v>
      </c>
      <c r="P7" s="54">
        <v>15</v>
      </c>
      <c r="Q7" s="54">
        <f>O7*P7*$B$35*$B$33</f>
        <v>36000</v>
      </c>
      <c r="R7" s="54">
        <v>0</v>
      </c>
      <c r="S7" s="54">
        <v>10</v>
      </c>
      <c r="T7" s="54">
        <f t="shared" si="6"/>
        <v>3200</v>
      </c>
      <c r="U7" s="54">
        <v>15</v>
      </c>
      <c r="V7" s="54">
        <f t="shared" si="1"/>
        <v>4800</v>
      </c>
      <c r="W7" s="54">
        <v>2</v>
      </c>
      <c r="X7" s="54">
        <v>10</v>
      </c>
      <c r="Y7" s="54">
        <f t="shared" si="2"/>
        <v>11200</v>
      </c>
      <c r="Z7" s="54"/>
      <c r="AA7" s="55">
        <f t="shared" si="5"/>
        <v>111200</v>
      </c>
    </row>
    <row r="8" spans="2:27" s="47" customFormat="1" ht="43.5" x14ac:dyDescent="0.35">
      <c r="B8" s="51" t="s">
        <v>36</v>
      </c>
      <c r="C8" s="48" t="s">
        <v>24</v>
      </c>
      <c r="D8" s="48" t="s">
        <v>37</v>
      </c>
      <c r="E8" s="50" t="s">
        <v>24</v>
      </c>
      <c r="F8" s="51" t="s">
        <v>38</v>
      </c>
      <c r="G8" s="52" t="s">
        <v>39</v>
      </c>
      <c r="H8" s="53">
        <v>0</v>
      </c>
      <c r="I8" s="54">
        <v>2</v>
      </c>
      <c r="J8" s="54">
        <v>15</v>
      </c>
      <c r="K8" s="54">
        <f t="shared" si="0"/>
        <v>24000</v>
      </c>
      <c r="L8" s="54">
        <v>0</v>
      </c>
      <c r="M8" s="54">
        <v>0</v>
      </c>
      <c r="N8" s="54">
        <f t="shared" si="3"/>
        <v>0</v>
      </c>
      <c r="O8" s="54">
        <v>2</v>
      </c>
      <c r="P8" s="54">
        <v>10</v>
      </c>
      <c r="Q8" s="54">
        <f t="shared" si="4"/>
        <v>16000</v>
      </c>
      <c r="R8" s="54">
        <v>0</v>
      </c>
      <c r="S8" s="54">
        <v>20</v>
      </c>
      <c r="T8" s="54">
        <f t="shared" si="6"/>
        <v>4800</v>
      </c>
      <c r="U8" s="54">
        <v>10</v>
      </c>
      <c r="V8" s="54">
        <f t="shared" si="1"/>
        <v>2400</v>
      </c>
      <c r="W8" s="54">
        <v>4</v>
      </c>
      <c r="X8" s="54">
        <v>0</v>
      </c>
      <c r="Y8" s="54">
        <f t="shared" si="2"/>
        <v>6400</v>
      </c>
      <c r="Z8" s="54"/>
      <c r="AA8" s="55">
        <f t="shared" si="5"/>
        <v>75200</v>
      </c>
    </row>
    <row r="9" spans="2:27" ht="29" x14ac:dyDescent="0.35">
      <c r="B9" s="2" t="s">
        <v>40</v>
      </c>
      <c r="C9" s="5" t="s">
        <v>41</v>
      </c>
      <c r="D9" s="5" t="s">
        <v>41</v>
      </c>
      <c r="E9" s="9" t="s">
        <v>24</v>
      </c>
      <c r="F9" s="2" t="s">
        <v>42</v>
      </c>
      <c r="G9" s="19" t="s">
        <v>43</v>
      </c>
      <c r="H9" s="37">
        <v>0</v>
      </c>
      <c r="I9" s="38">
        <v>4</v>
      </c>
      <c r="J9" s="38">
        <v>30</v>
      </c>
      <c r="K9" s="38">
        <f t="shared" si="0"/>
        <v>96000</v>
      </c>
      <c r="L9" s="39">
        <v>0</v>
      </c>
      <c r="M9" s="39">
        <v>0</v>
      </c>
      <c r="N9" s="39">
        <v>0</v>
      </c>
      <c r="O9" s="40">
        <v>7</v>
      </c>
      <c r="P9" s="40">
        <v>10</v>
      </c>
      <c r="Q9" s="40">
        <f>O9*P9*$B$35*$B$33</f>
        <v>56000</v>
      </c>
      <c r="R9" s="41">
        <v>0</v>
      </c>
      <c r="S9" s="42">
        <v>15</v>
      </c>
      <c r="T9" s="42">
        <f t="shared" ref="T9:T16" si="7">K9*(S9/100)</f>
        <v>14400</v>
      </c>
      <c r="U9" s="43">
        <v>10</v>
      </c>
      <c r="V9" s="43">
        <f t="shared" ref="V9:V28" si="8">K9*(U9/100)</f>
        <v>9600</v>
      </c>
      <c r="W9" s="44">
        <v>6</v>
      </c>
      <c r="X9" s="44">
        <v>0</v>
      </c>
      <c r="Y9" s="44">
        <f t="shared" si="2"/>
        <v>19200</v>
      </c>
      <c r="Z9" s="45"/>
      <c r="AA9" s="36">
        <f t="shared" si="5"/>
        <v>267200</v>
      </c>
    </row>
    <row r="10" spans="2:27" ht="29" x14ac:dyDescent="0.35">
      <c r="B10" s="2" t="s">
        <v>44</v>
      </c>
      <c r="C10" s="5" t="s">
        <v>41</v>
      </c>
      <c r="D10" s="5" t="s">
        <v>41</v>
      </c>
      <c r="E10" s="9" t="s">
        <v>24</v>
      </c>
      <c r="F10" s="2" t="s">
        <v>42</v>
      </c>
      <c r="G10" s="19" t="s">
        <v>45</v>
      </c>
      <c r="H10" s="37">
        <v>0</v>
      </c>
      <c r="I10" s="38">
        <v>4</v>
      </c>
      <c r="J10" s="38">
        <v>25</v>
      </c>
      <c r="K10" s="38">
        <f t="shared" si="0"/>
        <v>80000</v>
      </c>
      <c r="L10" s="39">
        <v>0</v>
      </c>
      <c r="M10" s="39">
        <v>0</v>
      </c>
      <c r="N10" s="39">
        <v>0</v>
      </c>
      <c r="O10" s="40">
        <v>4</v>
      </c>
      <c r="P10" s="40">
        <v>10</v>
      </c>
      <c r="Q10" s="40">
        <f>O10*P10*$B$35*$B$33</f>
        <v>32000</v>
      </c>
      <c r="R10" s="41">
        <v>0</v>
      </c>
      <c r="S10" s="42">
        <v>15</v>
      </c>
      <c r="T10" s="42">
        <f t="shared" si="7"/>
        <v>12000</v>
      </c>
      <c r="U10" s="43">
        <v>10</v>
      </c>
      <c r="V10" s="43">
        <f t="shared" si="8"/>
        <v>8000</v>
      </c>
      <c r="W10" s="44">
        <v>4</v>
      </c>
      <c r="X10" s="44">
        <v>0</v>
      </c>
      <c r="Y10" s="44">
        <f t="shared" si="2"/>
        <v>12800</v>
      </c>
      <c r="Z10" s="45"/>
      <c r="AA10" s="36">
        <f t="shared" si="5"/>
        <v>204800</v>
      </c>
    </row>
    <row r="11" spans="2:27" s="47" customFormat="1" x14ac:dyDescent="0.35">
      <c r="B11" s="47" t="s">
        <v>46</v>
      </c>
      <c r="C11" s="48" t="s">
        <v>24</v>
      </c>
      <c r="D11" s="49" t="s">
        <v>24</v>
      </c>
      <c r="E11" s="50" t="s">
        <v>24</v>
      </c>
      <c r="F11" s="51" t="s">
        <v>47</v>
      </c>
      <c r="G11" s="52" t="s">
        <v>48</v>
      </c>
      <c r="H11" s="53">
        <v>0</v>
      </c>
      <c r="I11" s="54">
        <v>2</v>
      </c>
      <c r="J11" s="54">
        <v>15</v>
      </c>
      <c r="K11" s="54">
        <f>I11*J11*$B$35*$B$33</f>
        <v>24000</v>
      </c>
      <c r="L11" s="54">
        <v>0</v>
      </c>
      <c r="M11" s="54">
        <v>0</v>
      </c>
      <c r="N11" s="54">
        <f>L11*M11*$B$35*$B$33</f>
        <v>0</v>
      </c>
      <c r="O11" s="54">
        <v>4</v>
      </c>
      <c r="P11" s="54">
        <v>10</v>
      </c>
      <c r="Q11" s="54">
        <f>O11*P11*$B$35*$B$33</f>
        <v>32000</v>
      </c>
      <c r="R11" s="54">
        <v>0</v>
      </c>
      <c r="S11" s="54">
        <v>10</v>
      </c>
      <c r="T11" s="54">
        <f>K11*(S11/100)</f>
        <v>2400</v>
      </c>
      <c r="U11" s="54">
        <v>10</v>
      </c>
      <c r="V11" s="54">
        <f t="shared" si="8"/>
        <v>2400</v>
      </c>
      <c r="W11" s="54">
        <v>4</v>
      </c>
      <c r="X11" s="54">
        <v>0</v>
      </c>
      <c r="Y11" s="54">
        <f t="shared" si="2"/>
        <v>6400</v>
      </c>
      <c r="Z11" s="54"/>
      <c r="AA11" s="55">
        <f t="shared" si="5"/>
        <v>81600</v>
      </c>
    </row>
    <row r="12" spans="2:27" ht="29" x14ac:dyDescent="0.35">
      <c r="B12" t="s">
        <v>49</v>
      </c>
      <c r="C12" s="5" t="s">
        <v>24</v>
      </c>
      <c r="D12" s="6" t="s">
        <v>24</v>
      </c>
      <c r="E12" s="9" t="s">
        <v>24</v>
      </c>
      <c r="F12" s="2" t="s">
        <v>50</v>
      </c>
      <c r="G12" s="19" t="s">
        <v>51</v>
      </c>
      <c r="H12" s="37">
        <v>0</v>
      </c>
      <c r="I12" s="38">
        <v>2</v>
      </c>
      <c r="J12" s="38">
        <v>20</v>
      </c>
      <c r="K12" s="38">
        <f t="shared" si="0"/>
        <v>32000</v>
      </c>
      <c r="L12" s="39">
        <v>3</v>
      </c>
      <c r="M12" s="39">
        <v>10</v>
      </c>
      <c r="N12" s="39">
        <f t="shared" si="3"/>
        <v>24000</v>
      </c>
      <c r="O12" s="40">
        <v>3</v>
      </c>
      <c r="P12" s="40">
        <v>15</v>
      </c>
      <c r="Q12" s="40">
        <f>O12*P12*$B$35*$B$33</f>
        <v>36000</v>
      </c>
      <c r="R12" s="41">
        <v>0</v>
      </c>
      <c r="S12" s="42">
        <v>10</v>
      </c>
      <c r="T12" s="42">
        <f t="shared" si="7"/>
        <v>3200</v>
      </c>
      <c r="U12" s="43">
        <v>10</v>
      </c>
      <c r="V12" s="43">
        <f t="shared" si="8"/>
        <v>3200</v>
      </c>
      <c r="W12" s="44">
        <v>3</v>
      </c>
      <c r="X12" s="44">
        <v>10</v>
      </c>
      <c r="Y12" s="44">
        <f t="shared" si="2"/>
        <v>12800</v>
      </c>
      <c r="Z12" s="45"/>
      <c r="AA12" s="36">
        <f t="shared" si="5"/>
        <v>130400</v>
      </c>
    </row>
    <row r="13" spans="2:27" hidden="1" x14ac:dyDescent="0.35">
      <c r="B13" t="s">
        <v>52</v>
      </c>
      <c r="C13" s="5" t="s">
        <v>24</v>
      </c>
      <c r="D13" s="6" t="s">
        <v>24</v>
      </c>
      <c r="E13" s="9" t="s">
        <v>41</v>
      </c>
      <c r="F13" s="13" t="s">
        <v>53</v>
      </c>
      <c r="G13" s="19"/>
      <c r="H13" s="37"/>
      <c r="I13" s="38"/>
      <c r="J13" s="38"/>
      <c r="K13" s="38">
        <f t="shared" si="0"/>
        <v>0</v>
      </c>
      <c r="L13" s="39"/>
      <c r="M13" s="39"/>
      <c r="N13" s="39">
        <f t="shared" si="3"/>
        <v>0</v>
      </c>
      <c r="O13" s="40"/>
      <c r="P13" s="40"/>
      <c r="Q13" s="40">
        <f t="shared" si="4"/>
        <v>0</v>
      </c>
      <c r="R13" s="41">
        <v>0</v>
      </c>
      <c r="S13" s="42"/>
      <c r="T13" s="42">
        <f t="shared" si="7"/>
        <v>0</v>
      </c>
      <c r="U13" s="43"/>
      <c r="V13" s="43">
        <f t="shared" si="8"/>
        <v>0</v>
      </c>
      <c r="W13" s="44"/>
      <c r="X13" s="44"/>
      <c r="Y13" s="44">
        <f t="shared" si="2"/>
        <v>0</v>
      </c>
      <c r="Z13" s="45"/>
      <c r="AA13" s="36">
        <f t="shared" si="5"/>
        <v>0</v>
      </c>
    </row>
    <row r="14" spans="2:27" x14ac:dyDescent="0.35">
      <c r="B14" t="s">
        <v>54</v>
      </c>
      <c r="C14" s="5" t="s">
        <v>41</v>
      </c>
      <c r="D14" s="5" t="s">
        <v>41</v>
      </c>
      <c r="E14" s="9" t="s">
        <v>24</v>
      </c>
      <c r="F14" s="2" t="s">
        <v>55</v>
      </c>
      <c r="G14" s="19" t="s">
        <v>56</v>
      </c>
      <c r="H14" s="37">
        <v>0</v>
      </c>
      <c r="I14" s="38">
        <v>2</v>
      </c>
      <c r="J14" s="38">
        <v>25</v>
      </c>
      <c r="K14" s="38">
        <f t="shared" si="0"/>
        <v>40000</v>
      </c>
      <c r="L14" s="39">
        <v>2</v>
      </c>
      <c r="M14" s="39">
        <v>10</v>
      </c>
      <c r="N14" s="39">
        <f t="shared" si="3"/>
        <v>16000</v>
      </c>
      <c r="O14" s="40">
        <v>2</v>
      </c>
      <c r="P14" s="40">
        <v>10</v>
      </c>
      <c r="Q14" s="40">
        <f t="shared" si="4"/>
        <v>16000</v>
      </c>
      <c r="R14" s="41">
        <v>0</v>
      </c>
      <c r="S14" s="42">
        <v>15</v>
      </c>
      <c r="T14" s="42">
        <f t="shared" si="7"/>
        <v>6000</v>
      </c>
      <c r="U14" s="43">
        <v>10</v>
      </c>
      <c r="V14" s="43">
        <f t="shared" si="8"/>
        <v>4000</v>
      </c>
      <c r="W14" s="44">
        <v>3</v>
      </c>
      <c r="X14" s="44">
        <v>10</v>
      </c>
      <c r="Y14" s="44">
        <f t="shared" si="2"/>
        <v>12800</v>
      </c>
      <c r="Z14" s="45"/>
      <c r="AA14" s="36">
        <f t="shared" si="5"/>
        <v>124800</v>
      </c>
    </row>
    <row r="15" spans="2:27" hidden="1" x14ac:dyDescent="0.35">
      <c r="B15" t="s">
        <v>57</v>
      </c>
      <c r="C15" s="5" t="s">
        <v>24</v>
      </c>
      <c r="D15" s="6" t="s">
        <v>24</v>
      </c>
      <c r="E15" s="9" t="s">
        <v>41</v>
      </c>
      <c r="F15" s="13" t="s">
        <v>53</v>
      </c>
      <c r="G15" s="19"/>
      <c r="H15" s="37"/>
      <c r="I15" s="38"/>
      <c r="J15" s="38"/>
      <c r="K15" s="38">
        <f t="shared" si="0"/>
        <v>0</v>
      </c>
      <c r="L15" s="39"/>
      <c r="M15" s="39"/>
      <c r="N15" s="39">
        <f t="shared" si="3"/>
        <v>0</v>
      </c>
      <c r="O15" s="40"/>
      <c r="P15" s="40"/>
      <c r="Q15" s="40">
        <f t="shared" si="4"/>
        <v>0</v>
      </c>
      <c r="R15" s="41">
        <v>0</v>
      </c>
      <c r="S15" s="42"/>
      <c r="T15" s="42">
        <f t="shared" si="7"/>
        <v>0</v>
      </c>
      <c r="U15" s="43"/>
      <c r="V15" s="43">
        <f t="shared" si="8"/>
        <v>0</v>
      </c>
      <c r="W15" s="44"/>
      <c r="X15" s="44"/>
      <c r="Y15" s="44">
        <f t="shared" si="2"/>
        <v>0</v>
      </c>
      <c r="Z15" s="45"/>
      <c r="AA15" s="36">
        <f t="shared" si="5"/>
        <v>0</v>
      </c>
    </row>
    <row r="16" spans="2:27" hidden="1" x14ac:dyDescent="0.35">
      <c r="B16" t="s">
        <v>58</v>
      </c>
      <c r="C16" s="5" t="s">
        <v>24</v>
      </c>
      <c r="D16" s="6" t="s">
        <v>24</v>
      </c>
      <c r="E16" s="9" t="s">
        <v>41</v>
      </c>
      <c r="F16" s="13" t="s">
        <v>53</v>
      </c>
      <c r="G16" s="19"/>
      <c r="H16" s="37"/>
      <c r="I16" s="38"/>
      <c r="J16" s="38"/>
      <c r="K16" s="38">
        <f t="shared" si="0"/>
        <v>0</v>
      </c>
      <c r="L16" s="39"/>
      <c r="M16" s="39"/>
      <c r="N16" s="39">
        <f t="shared" si="3"/>
        <v>0</v>
      </c>
      <c r="O16" s="40"/>
      <c r="P16" s="40"/>
      <c r="Q16" s="40">
        <f t="shared" si="4"/>
        <v>0</v>
      </c>
      <c r="R16" s="41">
        <v>0</v>
      </c>
      <c r="S16" s="42"/>
      <c r="T16" s="42">
        <f t="shared" si="7"/>
        <v>0</v>
      </c>
      <c r="U16" s="43"/>
      <c r="V16" s="43">
        <f t="shared" si="8"/>
        <v>0</v>
      </c>
      <c r="W16" s="44"/>
      <c r="X16" s="44"/>
      <c r="Y16" s="44">
        <f t="shared" si="2"/>
        <v>0</v>
      </c>
      <c r="Z16" s="45"/>
      <c r="AA16" s="36">
        <f t="shared" si="5"/>
        <v>0</v>
      </c>
    </row>
    <row r="17" spans="2:27" hidden="1" x14ac:dyDescent="0.35">
      <c r="B17" t="s">
        <v>59</v>
      </c>
      <c r="C17" s="5" t="s">
        <v>24</v>
      </c>
      <c r="D17" s="6" t="s">
        <v>24</v>
      </c>
      <c r="E17" s="9" t="s">
        <v>41</v>
      </c>
      <c r="F17" s="13" t="s">
        <v>53</v>
      </c>
      <c r="G17" s="19"/>
      <c r="H17" s="37"/>
      <c r="I17" s="38"/>
      <c r="J17" s="38"/>
      <c r="K17" s="38">
        <f t="shared" si="0"/>
        <v>0</v>
      </c>
      <c r="L17" s="39"/>
      <c r="M17" s="39"/>
      <c r="N17" s="39">
        <f t="shared" si="3"/>
        <v>0</v>
      </c>
      <c r="O17" s="40"/>
      <c r="P17" s="40"/>
      <c r="Q17" s="40">
        <f t="shared" si="4"/>
        <v>0</v>
      </c>
      <c r="R17" s="41">
        <v>0</v>
      </c>
      <c r="S17" s="42"/>
      <c r="T17" s="42">
        <f t="shared" si="6"/>
        <v>0</v>
      </c>
      <c r="U17" s="43"/>
      <c r="V17" s="43">
        <f t="shared" si="8"/>
        <v>0</v>
      </c>
      <c r="W17" s="44"/>
      <c r="X17" s="44"/>
      <c r="Y17" s="44">
        <f t="shared" si="2"/>
        <v>0</v>
      </c>
      <c r="Z17" s="45"/>
      <c r="AA17" s="36">
        <f t="shared" si="5"/>
        <v>0</v>
      </c>
    </row>
    <row r="18" spans="2:27" hidden="1" x14ac:dyDescent="0.35">
      <c r="B18" s="2" t="s">
        <v>60</v>
      </c>
      <c r="C18" s="5" t="s">
        <v>24</v>
      </c>
      <c r="D18" s="5" t="s">
        <v>41</v>
      </c>
      <c r="E18" s="9" t="s">
        <v>41</v>
      </c>
      <c r="F18" s="2" t="s">
        <v>61</v>
      </c>
      <c r="G18" s="19"/>
      <c r="H18" s="37"/>
      <c r="I18" s="38"/>
      <c r="J18" s="38"/>
      <c r="K18" s="38">
        <f t="shared" si="0"/>
        <v>0</v>
      </c>
      <c r="L18" s="39"/>
      <c r="M18" s="39"/>
      <c r="N18" s="39">
        <f t="shared" si="3"/>
        <v>0</v>
      </c>
      <c r="O18" s="40"/>
      <c r="P18" s="40"/>
      <c r="Q18" s="40">
        <f t="shared" si="4"/>
        <v>0</v>
      </c>
      <c r="R18" s="41">
        <v>0</v>
      </c>
      <c r="S18" s="42"/>
      <c r="T18" s="42">
        <f t="shared" si="6"/>
        <v>0</v>
      </c>
      <c r="U18" s="43"/>
      <c r="V18" s="43">
        <f t="shared" si="8"/>
        <v>0</v>
      </c>
      <c r="W18" s="44"/>
      <c r="X18" s="44"/>
      <c r="Y18" s="44">
        <f t="shared" si="2"/>
        <v>0</v>
      </c>
      <c r="Z18" s="45"/>
      <c r="AA18" s="36">
        <f t="shared" si="5"/>
        <v>0</v>
      </c>
    </row>
    <row r="19" spans="2:27" hidden="1" x14ac:dyDescent="0.35">
      <c r="B19" t="s">
        <v>62</v>
      </c>
      <c r="C19" s="5" t="s">
        <v>24</v>
      </c>
      <c r="D19" s="6" t="s">
        <v>24</v>
      </c>
      <c r="E19" s="9" t="s">
        <v>41</v>
      </c>
      <c r="F19" s="13" t="s">
        <v>53</v>
      </c>
      <c r="G19" s="19"/>
      <c r="H19" s="37"/>
      <c r="I19" s="38"/>
      <c r="J19" s="38"/>
      <c r="K19" s="38">
        <f t="shared" si="0"/>
        <v>0</v>
      </c>
      <c r="L19" s="39"/>
      <c r="M19" s="39"/>
      <c r="N19" s="39">
        <f t="shared" si="3"/>
        <v>0</v>
      </c>
      <c r="O19" s="40"/>
      <c r="P19" s="40"/>
      <c r="Q19" s="40">
        <f t="shared" si="4"/>
        <v>0</v>
      </c>
      <c r="R19" s="41">
        <v>0</v>
      </c>
      <c r="S19" s="42"/>
      <c r="T19" s="42">
        <f t="shared" si="6"/>
        <v>0</v>
      </c>
      <c r="U19" s="43"/>
      <c r="V19" s="43">
        <f t="shared" si="8"/>
        <v>0</v>
      </c>
      <c r="W19" s="44"/>
      <c r="X19" s="44"/>
      <c r="Y19" s="44">
        <f t="shared" si="2"/>
        <v>0</v>
      </c>
      <c r="Z19" s="45"/>
      <c r="AA19" s="36">
        <f t="shared" si="5"/>
        <v>0</v>
      </c>
    </row>
    <row r="20" spans="2:27" hidden="1" x14ac:dyDescent="0.35">
      <c r="B20" t="s">
        <v>63</v>
      </c>
      <c r="C20" s="5" t="s">
        <v>24</v>
      </c>
      <c r="D20" s="6" t="s">
        <v>24</v>
      </c>
      <c r="E20" s="9" t="s">
        <v>41</v>
      </c>
      <c r="F20" s="13" t="s">
        <v>53</v>
      </c>
      <c r="G20" s="19"/>
      <c r="H20" s="37"/>
      <c r="I20" s="38"/>
      <c r="J20" s="38"/>
      <c r="K20" s="38">
        <f t="shared" si="0"/>
        <v>0</v>
      </c>
      <c r="L20" s="39"/>
      <c r="M20" s="39"/>
      <c r="N20" s="39">
        <f t="shared" si="3"/>
        <v>0</v>
      </c>
      <c r="O20" s="40"/>
      <c r="P20" s="40"/>
      <c r="Q20" s="40">
        <f t="shared" si="4"/>
        <v>0</v>
      </c>
      <c r="R20" s="41">
        <v>0</v>
      </c>
      <c r="S20" s="42"/>
      <c r="T20" s="42">
        <f t="shared" si="6"/>
        <v>0</v>
      </c>
      <c r="U20" s="43"/>
      <c r="V20" s="43">
        <f t="shared" si="8"/>
        <v>0</v>
      </c>
      <c r="W20" s="44"/>
      <c r="X20" s="44"/>
      <c r="Y20" s="44">
        <f t="shared" si="2"/>
        <v>0</v>
      </c>
      <c r="Z20" s="45"/>
      <c r="AA20" s="36">
        <f t="shared" si="5"/>
        <v>0</v>
      </c>
    </row>
    <row r="21" spans="2:27" hidden="1" x14ac:dyDescent="0.35">
      <c r="B21" t="s">
        <v>64</v>
      </c>
      <c r="C21" s="5" t="s">
        <v>24</v>
      </c>
      <c r="D21" s="5" t="s">
        <v>24</v>
      </c>
      <c r="E21" s="9" t="s">
        <v>41</v>
      </c>
      <c r="F21" s="13" t="s">
        <v>53</v>
      </c>
      <c r="G21" s="19"/>
      <c r="H21" s="37"/>
      <c r="I21" s="38"/>
      <c r="J21" s="38"/>
      <c r="K21" s="38">
        <f t="shared" si="0"/>
        <v>0</v>
      </c>
      <c r="L21" s="39"/>
      <c r="M21" s="39"/>
      <c r="N21" s="39">
        <f t="shared" si="3"/>
        <v>0</v>
      </c>
      <c r="O21" s="40"/>
      <c r="P21" s="40"/>
      <c r="Q21" s="40">
        <f t="shared" si="4"/>
        <v>0</v>
      </c>
      <c r="R21" s="41">
        <v>0</v>
      </c>
      <c r="S21" s="42"/>
      <c r="T21" s="42">
        <f t="shared" si="6"/>
        <v>0</v>
      </c>
      <c r="U21" s="43"/>
      <c r="V21" s="43">
        <f t="shared" si="8"/>
        <v>0</v>
      </c>
      <c r="W21" s="44"/>
      <c r="X21" s="44"/>
      <c r="Y21" s="44">
        <f t="shared" si="2"/>
        <v>0</v>
      </c>
      <c r="Z21" s="45"/>
      <c r="AA21" s="36">
        <f t="shared" si="5"/>
        <v>0</v>
      </c>
    </row>
    <row r="22" spans="2:27" hidden="1" x14ac:dyDescent="0.35">
      <c r="B22" t="s">
        <v>65</v>
      </c>
      <c r="C22" s="5" t="s">
        <v>24</v>
      </c>
      <c r="D22" s="6" t="s">
        <v>24</v>
      </c>
      <c r="E22" s="9" t="s">
        <v>41</v>
      </c>
      <c r="F22" s="13" t="s">
        <v>53</v>
      </c>
      <c r="G22" s="19"/>
      <c r="H22" s="37"/>
      <c r="I22" s="38"/>
      <c r="J22" s="38"/>
      <c r="K22" s="38">
        <f t="shared" si="0"/>
        <v>0</v>
      </c>
      <c r="L22" s="39"/>
      <c r="M22" s="39"/>
      <c r="N22" s="39">
        <f t="shared" si="3"/>
        <v>0</v>
      </c>
      <c r="O22" s="40"/>
      <c r="P22" s="40"/>
      <c r="Q22" s="40">
        <f t="shared" si="4"/>
        <v>0</v>
      </c>
      <c r="R22" s="41">
        <v>0</v>
      </c>
      <c r="S22" s="42"/>
      <c r="T22" s="42">
        <f t="shared" si="6"/>
        <v>0</v>
      </c>
      <c r="U22" s="43"/>
      <c r="V22" s="43">
        <f t="shared" si="8"/>
        <v>0</v>
      </c>
      <c r="W22" s="44"/>
      <c r="X22" s="44"/>
      <c r="Y22" s="44">
        <f t="shared" si="2"/>
        <v>0</v>
      </c>
      <c r="Z22" s="45"/>
      <c r="AA22" s="36">
        <f t="shared" si="5"/>
        <v>0</v>
      </c>
    </row>
    <row r="23" spans="2:27" s="47" customFormat="1" x14ac:dyDescent="0.35">
      <c r="B23" s="47" t="s">
        <v>66</v>
      </c>
      <c r="C23" s="48" t="s">
        <v>24</v>
      </c>
      <c r="D23" s="49" t="s">
        <v>24</v>
      </c>
      <c r="E23" s="50" t="s">
        <v>24</v>
      </c>
      <c r="F23" s="51" t="s">
        <v>67</v>
      </c>
      <c r="G23" s="52" t="s">
        <v>68</v>
      </c>
      <c r="H23" s="53">
        <v>0</v>
      </c>
      <c r="I23" s="54">
        <v>3</v>
      </c>
      <c r="J23" s="54">
        <v>60</v>
      </c>
      <c r="K23" s="54">
        <f t="shared" si="0"/>
        <v>144000</v>
      </c>
      <c r="L23" s="54">
        <v>0</v>
      </c>
      <c r="M23" s="54">
        <v>0</v>
      </c>
      <c r="N23" s="54">
        <f t="shared" si="3"/>
        <v>0</v>
      </c>
      <c r="O23" s="54">
        <v>1</v>
      </c>
      <c r="P23" s="54">
        <v>15</v>
      </c>
      <c r="Q23" s="54">
        <f t="shared" si="4"/>
        <v>12000</v>
      </c>
      <c r="R23" s="54">
        <v>0</v>
      </c>
      <c r="S23" s="54">
        <v>10</v>
      </c>
      <c r="T23" s="54">
        <f t="shared" si="6"/>
        <v>14400</v>
      </c>
      <c r="U23" s="54">
        <v>10</v>
      </c>
      <c r="V23" s="54">
        <f t="shared" si="8"/>
        <v>14400</v>
      </c>
      <c r="W23" s="54">
        <v>8</v>
      </c>
      <c r="X23" s="54">
        <v>15</v>
      </c>
      <c r="Y23" s="54">
        <f t="shared" si="2"/>
        <v>31200</v>
      </c>
      <c r="Z23" s="54"/>
      <c r="AA23" s="55">
        <f t="shared" si="5"/>
        <v>302400</v>
      </c>
    </row>
    <row r="24" spans="2:27" s="47" customFormat="1" x14ac:dyDescent="0.35">
      <c r="B24" s="47" t="s">
        <v>69</v>
      </c>
      <c r="C24" s="48" t="s">
        <v>24</v>
      </c>
      <c r="D24" s="49" t="s">
        <v>24</v>
      </c>
      <c r="E24" s="50" t="s">
        <v>24</v>
      </c>
      <c r="F24" s="51" t="s">
        <v>67</v>
      </c>
      <c r="G24" s="52" t="s">
        <v>70</v>
      </c>
      <c r="H24" s="53">
        <v>0</v>
      </c>
      <c r="I24" s="54">
        <v>3</v>
      </c>
      <c r="J24" s="54">
        <v>30</v>
      </c>
      <c r="K24" s="54">
        <f t="shared" si="0"/>
        <v>72000</v>
      </c>
      <c r="L24" s="54">
        <v>0</v>
      </c>
      <c r="M24" s="54">
        <v>0</v>
      </c>
      <c r="N24" s="54">
        <f>L24*M24*$B$35*$B$33</f>
        <v>0</v>
      </c>
      <c r="O24" s="54">
        <v>10</v>
      </c>
      <c r="P24" s="54">
        <v>10</v>
      </c>
      <c r="Q24" s="54">
        <f>O24*P24*$B$35*$B$33</f>
        <v>80000</v>
      </c>
      <c r="R24" s="54">
        <v>0</v>
      </c>
      <c r="S24" s="54">
        <v>10</v>
      </c>
      <c r="T24" s="54">
        <f>K24*(S24/100)</f>
        <v>7200</v>
      </c>
      <c r="U24" s="54">
        <v>10</v>
      </c>
      <c r="V24" s="54">
        <f t="shared" si="8"/>
        <v>7200</v>
      </c>
      <c r="W24" s="54">
        <v>4</v>
      </c>
      <c r="X24" s="54">
        <v>5</v>
      </c>
      <c r="Y24" s="54">
        <f t="shared" si="2"/>
        <v>13600</v>
      </c>
      <c r="Z24" s="54"/>
      <c r="AA24" s="55">
        <f t="shared" si="5"/>
        <v>223200</v>
      </c>
    </row>
    <row r="25" spans="2:27" hidden="1" x14ac:dyDescent="0.35">
      <c r="B25" t="s">
        <v>71</v>
      </c>
      <c r="C25" s="5" t="s">
        <v>24</v>
      </c>
      <c r="D25" s="5" t="s">
        <v>41</v>
      </c>
      <c r="E25" s="9" t="s">
        <v>41</v>
      </c>
      <c r="F25" s="13" t="s">
        <v>53</v>
      </c>
      <c r="G25" s="19"/>
      <c r="H25" s="37"/>
      <c r="I25" s="38"/>
      <c r="J25" s="38"/>
      <c r="K25" s="38">
        <f t="shared" si="0"/>
        <v>0</v>
      </c>
      <c r="L25" s="39"/>
      <c r="M25" s="39"/>
      <c r="N25" s="39">
        <f t="shared" si="3"/>
        <v>0</v>
      </c>
      <c r="O25" s="40"/>
      <c r="P25" s="40"/>
      <c r="Q25" s="40">
        <f t="shared" si="4"/>
        <v>0</v>
      </c>
      <c r="R25" s="41">
        <v>0</v>
      </c>
      <c r="S25" s="42"/>
      <c r="T25" s="42">
        <f t="shared" si="6"/>
        <v>0</v>
      </c>
      <c r="U25" s="43"/>
      <c r="V25" s="43">
        <f t="shared" si="8"/>
        <v>0</v>
      </c>
      <c r="W25" s="44"/>
      <c r="X25" s="44"/>
      <c r="Y25" s="44">
        <f t="shared" si="2"/>
        <v>0</v>
      </c>
      <c r="Z25" s="45"/>
      <c r="AA25" s="36">
        <f t="shared" si="5"/>
        <v>0</v>
      </c>
    </row>
    <row r="26" spans="2:27" hidden="1" x14ac:dyDescent="0.35">
      <c r="B26" s="3" t="s">
        <v>72</v>
      </c>
      <c r="C26" s="5" t="s">
        <v>24</v>
      </c>
      <c r="D26" s="6" t="s">
        <v>24</v>
      </c>
      <c r="E26" s="9" t="s">
        <v>41</v>
      </c>
      <c r="F26" s="14" t="s">
        <v>73</v>
      </c>
      <c r="G26" s="19"/>
      <c r="H26" s="37"/>
      <c r="I26" s="38"/>
      <c r="J26" s="38"/>
      <c r="K26" s="38">
        <f t="shared" si="0"/>
        <v>0</v>
      </c>
      <c r="L26" s="39"/>
      <c r="M26" s="39"/>
      <c r="N26" s="39">
        <f t="shared" si="3"/>
        <v>0</v>
      </c>
      <c r="O26" s="40"/>
      <c r="P26" s="40"/>
      <c r="Q26" s="40">
        <f t="shared" si="4"/>
        <v>0</v>
      </c>
      <c r="R26" s="41">
        <v>0</v>
      </c>
      <c r="S26" s="42"/>
      <c r="T26" s="42">
        <f t="shared" si="6"/>
        <v>0</v>
      </c>
      <c r="U26" s="43"/>
      <c r="V26" s="43">
        <f t="shared" si="8"/>
        <v>0</v>
      </c>
      <c r="W26" s="44"/>
      <c r="X26" s="44"/>
      <c r="Y26" s="44">
        <f t="shared" si="2"/>
        <v>0</v>
      </c>
      <c r="Z26" s="45"/>
      <c r="AA26" s="36">
        <f t="shared" si="5"/>
        <v>0</v>
      </c>
    </row>
    <row r="27" spans="2:27" hidden="1" x14ac:dyDescent="0.35">
      <c r="B27" t="s">
        <v>74</v>
      </c>
      <c r="C27" s="5" t="s">
        <v>24</v>
      </c>
      <c r="D27" s="5" t="s">
        <v>24</v>
      </c>
      <c r="E27" s="9" t="s">
        <v>41</v>
      </c>
      <c r="F27" s="13" t="s">
        <v>53</v>
      </c>
      <c r="G27" s="19"/>
      <c r="H27" s="37"/>
      <c r="I27" s="38"/>
      <c r="J27" s="38"/>
      <c r="K27" s="38">
        <f t="shared" si="0"/>
        <v>0</v>
      </c>
      <c r="L27" s="39"/>
      <c r="M27" s="39"/>
      <c r="N27" s="39">
        <f t="shared" si="3"/>
        <v>0</v>
      </c>
      <c r="O27" s="40"/>
      <c r="P27" s="40"/>
      <c r="Q27" s="40">
        <f t="shared" si="4"/>
        <v>0</v>
      </c>
      <c r="R27" s="41">
        <v>0</v>
      </c>
      <c r="S27" s="42"/>
      <c r="T27" s="42">
        <f t="shared" si="6"/>
        <v>0</v>
      </c>
      <c r="U27" s="43"/>
      <c r="V27" s="43">
        <f t="shared" si="8"/>
        <v>0</v>
      </c>
      <c r="W27" s="44"/>
      <c r="X27" s="44"/>
      <c r="Y27" s="44">
        <f t="shared" si="2"/>
        <v>0</v>
      </c>
      <c r="Z27" s="45"/>
      <c r="AA27" s="36">
        <f t="shared" si="5"/>
        <v>0</v>
      </c>
    </row>
    <row r="28" spans="2:27" ht="29" x14ac:dyDescent="0.35">
      <c r="B28" t="s">
        <v>75</v>
      </c>
      <c r="C28" s="5" t="s">
        <v>24</v>
      </c>
      <c r="D28" s="5" t="s">
        <v>24</v>
      </c>
      <c r="E28" s="9" t="s">
        <v>24</v>
      </c>
      <c r="F28" s="31" t="s">
        <v>76</v>
      </c>
      <c r="G28" s="19" t="s">
        <v>77</v>
      </c>
      <c r="H28" s="37">
        <v>0</v>
      </c>
      <c r="I28" s="38">
        <v>2</v>
      </c>
      <c r="J28" s="38">
        <v>25</v>
      </c>
      <c r="K28" s="38">
        <f>I28*J28*$B$35*$B$33</f>
        <v>40000</v>
      </c>
      <c r="L28" s="39">
        <v>0</v>
      </c>
      <c r="M28" s="39">
        <v>0</v>
      </c>
      <c r="N28" s="39">
        <f t="shared" si="3"/>
        <v>0</v>
      </c>
      <c r="O28" s="40">
        <v>1</v>
      </c>
      <c r="P28" s="40">
        <v>5</v>
      </c>
      <c r="Q28" s="40">
        <f t="shared" si="4"/>
        <v>4000</v>
      </c>
      <c r="R28" s="41">
        <v>0</v>
      </c>
      <c r="S28" s="42">
        <v>10</v>
      </c>
      <c r="T28" s="42">
        <f t="shared" si="6"/>
        <v>4000</v>
      </c>
      <c r="U28" s="43">
        <v>10</v>
      </c>
      <c r="V28" s="43">
        <f t="shared" si="8"/>
        <v>4000</v>
      </c>
      <c r="W28" s="44">
        <v>3</v>
      </c>
      <c r="X28" s="44">
        <v>10</v>
      </c>
      <c r="Y28" s="44">
        <f t="shared" si="2"/>
        <v>12800</v>
      </c>
      <c r="Z28" s="45"/>
      <c r="AA28" s="36">
        <f t="shared" si="5"/>
        <v>88800</v>
      </c>
    </row>
    <row r="29" spans="2:27" x14ac:dyDescent="0.35">
      <c r="AA29" s="34"/>
    </row>
    <row r="30" spans="2:27" x14ac:dyDescent="0.35">
      <c r="S30" s="56" t="s">
        <v>78</v>
      </c>
      <c r="T30" s="56"/>
      <c r="U30" s="56"/>
      <c r="V30" s="56"/>
      <c r="W30" s="56"/>
      <c r="X30" s="56"/>
      <c r="Y30" s="56"/>
      <c r="Z30" s="56"/>
      <c r="AA30" s="46">
        <f>AA28+AA24+AA23+AA14+AA12+AA11+AA9+AA8+AA6+AA4+AA3</f>
        <v>1737600</v>
      </c>
    </row>
    <row r="31" spans="2:27" x14ac:dyDescent="0.35">
      <c r="S31" s="56" t="s">
        <v>79</v>
      </c>
      <c r="T31" s="56"/>
      <c r="U31" s="56"/>
      <c r="V31" s="56"/>
      <c r="W31" s="56"/>
      <c r="X31" s="56"/>
      <c r="Y31" s="56"/>
      <c r="Z31" s="56"/>
      <c r="AA31" s="46">
        <f>AA28+AA24+AA23+AA14+AA12+AA11+AA10+AA8+AA7+AA5+AA3</f>
        <v>1568800</v>
      </c>
    </row>
    <row r="32" spans="2:27" x14ac:dyDescent="0.35">
      <c r="B32" s="32" t="s">
        <v>80</v>
      </c>
    </row>
    <row r="33" spans="2:2" x14ac:dyDescent="0.35">
      <c r="B33" s="32">
        <v>100</v>
      </c>
    </row>
    <row r="34" spans="2:2" x14ac:dyDescent="0.35">
      <c r="B34" s="33" t="s">
        <v>81</v>
      </c>
    </row>
    <row r="35" spans="2:2" x14ac:dyDescent="0.35">
      <c r="B35" s="33">
        <v>8</v>
      </c>
    </row>
  </sheetData>
  <autoFilter ref="B2:AA28" xr:uid="{121929D9-4035-4F8F-BF4B-44894122DB15}">
    <filterColumn colId="3">
      <filters>
        <filter val="+"/>
      </filters>
    </filterColumn>
  </autoFilter>
  <mergeCells count="9">
    <mergeCell ref="S30:Z30"/>
    <mergeCell ref="S31:Z31"/>
    <mergeCell ref="AA1:AA2"/>
    <mergeCell ref="I1:K1"/>
    <mergeCell ref="L1:N1"/>
    <mergeCell ref="O1:Q1"/>
    <mergeCell ref="S1:T1"/>
    <mergeCell ref="W1:Y1"/>
    <mergeCell ref="U1:V1"/>
  </mergeCells>
  <conditionalFormatting sqref="C3:D3 C5:D6 C8:D8 C10:D10 C25:D26 C12:D23">
    <cfRule type="cellIs" dxfId="31" priority="35" operator="equal">
      <formula>$A$3</formula>
    </cfRule>
    <cfRule type="cellIs" dxfId="30" priority="36" operator="equal">
      <formula>"-"</formula>
    </cfRule>
  </conditionalFormatting>
  <conditionalFormatting sqref="E3 E5:E6 E8 E10 E25:E26 E12:E23">
    <cfRule type="cellIs" dxfId="29" priority="33" operator="equal">
      <formula>"-"</formula>
    </cfRule>
    <cfRule type="cellIs" dxfId="28" priority="34" operator="equal">
      <formula>$A$3</formula>
    </cfRule>
  </conditionalFormatting>
  <conditionalFormatting sqref="E27">
    <cfRule type="cellIs" dxfId="27" priority="27" operator="equal">
      <formula>"-"</formula>
    </cfRule>
    <cfRule type="cellIs" dxfId="26" priority="28" operator="equal">
      <formula>$A$3</formula>
    </cfRule>
  </conditionalFormatting>
  <conditionalFormatting sqref="E28">
    <cfRule type="cellIs" dxfId="25" priority="25" operator="equal">
      <formula>"-"</formula>
    </cfRule>
    <cfRule type="cellIs" dxfId="24" priority="26" operator="equal">
      <formula>$A$3</formula>
    </cfRule>
  </conditionalFormatting>
  <conditionalFormatting sqref="D28">
    <cfRule type="cellIs" dxfId="23" priority="23" operator="equal">
      <formula>$A$3</formula>
    </cfRule>
    <cfRule type="cellIs" dxfId="22" priority="24" operator="equal">
      <formula>"-"</formula>
    </cfRule>
  </conditionalFormatting>
  <conditionalFormatting sqref="D27">
    <cfRule type="cellIs" dxfId="21" priority="21" operator="equal">
      <formula>$A$3</formula>
    </cfRule>
    <cfRule type="cellIs" dxfId="20" priority="22" operator="equal">
      <formula>"-"</formula>
    </cfRule>
  </conditionalFormatting>
  <conditionalFormatting sqref="C4:D4">
    <cfRule type="cellIs" dxfId="19" priority="19" operator="equal">
      <formula>$A$3</formula>
    </cfRule>
    <cfRule type="cellIs" dxfId="18" priority="20" operator="equal">
      <formula>"-"</formula>
    </cfRule>
  </conditionalFormatting>
  <conditionalFormatting sqref="E4">
    <cfRule type="cellIs" dxfId="17" priority="17" operator="equal">
      <formula>"-"</formula>
    </cfRule>
    <cfRule type="cellIs" dxfId="16" priority="18" operator="equal">
      <formula>$A$3</formula>
    </cfRule>
  </conditionalFormatting>
  <conditionalFormatting sqref="C7:D7">
    <cfRule type="cellIs" dxfId="15" priority="15" operator="equal">
      <formula>$A$3</formula>
    </cfRule>
    <cfRule type="cellIs" dxfId="14" priority="16" operator="equal">
      <formula>"-"</formula>
    </cfRule>
  </conditionalFormatting>
  <conditionalFormatting sqref="E7">
    <cfRule type="cellIs" dxfId="13" priority="13" operator="equal">
      <formula>"-"</formula>
    </cfRule>
    <cfRule type="cellIs" dxfId="12" priority="14" operator="equal">
      <formula>$A$3</formula>
    </cfRule>
  </conditionalFormatting>
  <conditionalFormatting sqref="C9:D9">
    <cfRule type="cellIs" dxfId="11" priority="11" operator="equal">
      <formula>$A$3</formula>
    </cfRule>
    <cfRule type="cellIs" dxfId="10" priority="12" operator="equal">
      <formula>"-"</formula>
    </cfRule>
  </conditionalFormatting>
  <conditionalFormatting sqref="E9">
    <cfRule type="cellIs" dxfId="9" priority="9" operator="equal">
      <formula>"-"</formula>
    </cfRule>
    <cfRule type="cellIs" dxfId="8" priority="10" operator="equal">
      <formula>$A$3</formula>
    </cfRule>
  </conditionalFormatting>
  <conditionalFormatting sqref="C24:D24">
    <cfRule type="cellIs" dxfId="7" priority="7" operator="equal">
      <formula>$A$3</formula>
    </cfRule>
    <cfRule type="cellIs" dxfId="6" priority="8" operator="equal">
      <formula>"-"</formula>
    </cfRule>
  </conditionalFormatting>
  <conditionalFormatting sqref="E24">
    <cfRule type="cellIs" dxfId="5" priority="5" operator="equal">
      <formula>"-"</formula>
    </cfRule>
    <cfRule type="cellIs" dxfId="4" priority="6" operator="equal">
      <formula>$A$3</formula>
    </cfRule>
  </conditionalFormatting>
  <conditionalFormatting sqref="C11:D11">
    <cfRule type="cellIs" dxfId="3" priority="3" operator="equal">
      <formula>$A$3</formula>
    </cfRule>
    <cfRule type="cellIs" dxfId="2" priority="4" operator="equal">
      <formula>"-"</formula>
    </cfRule>
  </conditionalFormatting>
  <conditionalFormatting sqref="E11">
    <cfRule type="cellIs" dxfId="1" priority="1" operator="equal">
      <formula>"-"</formula>
    </cfRule>
    <cfRule type="cellIs" dxfId="0" priority="2" operator="equal">
      <formula>$A$3</formula>
    </cfRule>
  </conditionalFormatting>
  <pageMargins left="0.7" right="0.7" top="0.75" bottom="0.75" header="0.3" footer="0.3"/>
  <pageSetup orientation="portrait" r:id="rId1"/>
  <headerFooter>
    <oddHeader>&amp;C&amp;G</oddHead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features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Vatroslav Sobot</dc:creator>
  <cp:keywords/>
  <dc:description/>
  <cp:lastModifiedBy>Vishal Aggarwal</cp:lastModifiedBy>
  <cp:revision/>
  <dcterms:created xsi:type="dcterms:W3CDTF">2019-11-15T10:00:03Z</dcterms:created>
  <dcterms:modified xsi:type="dcterms:W3CDTF">2019-12-06T07:26:05Z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120bfe-1399-4a1b-84d8-7ade526126b1_Enabled">
    <vt:lpwstr>true</vt:lpwstr>
  </property>
  <property fmtid="{D5CDD505-2E9C-101B-9397-08002B2CF9AE}" pid="3" name="MSIP_Label_e6120bfe-1399-4a1b-84d8-7ade526126b1_SetDate">
    <vt:lpwstr>2019-11-15T10:00:04Z</vt:lpwstr>
  </property>
  <property fmtid="{D5CDD505-2E9C-101B-9397-08002B2CF9AE}" pid="4" name="MSIP_Label_e6120bfe-1399-4a1b-84d8-7ade526126b1_Method">
    <vt:lpwstr>Standard</vt:lpwstr>
  </property>
  <property fmtid="{D5CDD505-2E9C-101B-9397-08002B2CF9AE}" pid="5" name="MSIP_Label_e6120bfe-1399-4a1b-84d8-7ade526126b1_Name">
    <vt:lpwstr>Test label</vt:lpwstr>
  </property>
  <property fmtid="{D5CDD505-2E9C-101B-9397-08002B2CF9AE}" pid="6" name="MSIP_Label_e6120bfe-1399-4a1b-84d8-7ade526126b1_SiteId">
    <vt:lpwstr>cee7cfaf-9907-44c0-8c93-2c31e30d594f</vt:lpwstr>
  </property>
  <property fmtid="{D5CDD505-2E9C-101B-9397-08002B2CF9AE}" pid="7" name="MSIP_Label_e6120bfe-1399-4a1b-84d8-7ade526126b1_ActionId">
    <vt:lpwstr>57a1ae17-b92d-4d1a-abb0-00001d4d7679</vt:lpwstr>
  </property>
  <property fmtid="{D5CDD505-2E9C-101B-9397-08002B2CF9AE}" pid="8" name="MSIP_Label_e6120bfe-1399-4a1b-84d8-7ade526126b1_ContentBits">
    <vt:lpwstr>4</vt:lpwstr>
  </property>
</Properties>
</file>