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E5E93794-4E9C-4E50-AA0F-D068623E2429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snowball）" sheetId="8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8" l="1"/>
  <c r="B18" i="8"/>
  <c r="B17" i="8"/>
  <c r="B16" i="8"/>
  <c r="D4" i="8" a="1"/>
  <c r="B2" i="8" a="1"/>
  <c r="B2" i="8" l="1"/>
  <c r="D4" i="8"/>
  <c r="C22" i="8"/>
  <c r="B22" i="8" s="1"/>
  <c r="C30" i="8"/>
  <c r="B30" i="8" s="1"/>
  <c r="C38" i="8"/>
  <c r="B38" i="8" s="1"/>
  <c r="C41" i="8"/>
  <c r="B41" i="8" s="1"/>
  <c r="C26" i="8"/>
  <c r="B26" i="8" s="1"/>
  <c r="C23" i="8"/>
  <c r="B23" i="8" s="1"/>
  <c r="C31" i="8"/>
  <c r="B31" i="8" s="1"/>
  <c r="C39" i="8"/>
  <c r="B39" i="8" s="1"/>
  <c r="C34" i="8"/>
  <c r="B34" i="8" s="1"/>
  <c r="C24" i="8"/>
  <c r="B24" i="8" s="1"/>
  <c r="C32" i="8"/>
  <c r="B32" i="8" s="1"/>
  <c r="C40" i="8"/>
  <c r="B40" i="8" s="1"/>
  <c r="C25" i="8"/>
  <c r="B25" i="8" s="1"/>
  <c r="C21" i="8"/>
  <c r="B21" i="8" s="1"/>
  <c r="C27" i="8"/>
  <c r="B27" i="8" s="1"/>
  <c r="C35" i="8"/>
  <c r="B35" i="8" s="1"/>
  <c r="C28" i="8"/>
  <c r="B28" i="8" s="1"/>
  <c r="C36" i="8"/>
  <c r="B36" i="8" s="1"/>
  <c r="C29" i="8"/>
  <c r="B29" i="8" s="1"/>
  <c r="C37" i="8"/>
  <c r="B37" i="8" s="1"/>
  <c r="C33" i="8"/>
  <c r="B33" i="8" s="1"/>
  <c r="D1" i="8"/>
  <c r="A20" i="8" l="1"/>
  <c r="D5" i="8" a="1"/>
  <c r="D5" i="8" l="1"/>
  <c r="D7" i="8" a="1"/>
  <c r="E8" i="8" l="1"/>
  <c r="D10" i="8"/>
  <c r="D9" i="8"/>
  <c r="E9" i="8"/>
  <c r="E10" i="8"/>
  <c r="D7" i="8"/>
  <c r="D11" i="8"/>
  <c r="E7" i="8"/>
  <c r="E11" i="8"/>
  <c r="D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<sst xmlns="http://schemas.openxmlformats.org/spreadsheetml/2006/main" count="16" uniqueCount="16">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</sst>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0_ ;_ * \-#,##0.00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 applyAlignment="1">
      <alignment vertical="center" wrapText="1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4" fontId="0" fillId="0" borderId="0" xfId="1" applyNumberFormat="1" applyFont="1" applyAlignment="1">
      <alignment vertical="center" wrapText="1"/>
    </xf>
    <xf numFmtId="176" fontId="0" fillId="0" borderId="0" xfId="1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56"/>
  <sheetViews>
    <sheetView tabSelected="1" workbookViewId="0">
      <selection activeCell="C21" sqref="C21"/>
    </sheetView>
  </sheetViews>
  <sheetFormatPr defaultRowHeight="14.25" x14ac:dyDescent="0.2"/>
  <cols>
    <col min="1" max="1" width="45.625" customWidth="1"/>
    <col min="2" max="2" width="141.25" style="4" customWidth="1"/>
    <col min="3" max="3" width="50" customWidth="1"/>
    <col min="4" max="4" width="73.875" customWidth="1"/>
    <col min="5" max="5" width="11" bestFit="1" customWidth="1"/>
  </cols>
  <sheetData>
    <row r="1" spans="1:5" x14ac:dyDescent="0.2">
      <c r="A1" s="1" t="s">
        <v>5</v>
      </c>
      <c r="B1" s="5">
        <v>44986</v>
      </c>
      <c r="D1" t="str">
        <f>TEXT(B1,"yyyy-mm-dd")</f>
        <v>2023-03-01</v>
      </c>
    </row>
    <row r="2" spans="1:5" x14ac:dyDescent="0.2">
      <c r="B2" s="12" cm="1">
        <f t="array" ref="B2">_xll.EVALUATIONDATE.SET(B1)</f>
        <v>44986</v>
      </c>
    </row>
    <row r="4" spans="1:5" x14ac:dyDescent="0.2">
      <c r="A4" s="10" t="s">
        <v>0</v>
      </c>
      <c r="B4" s="6">
        <v>1</v>
      </c>
      <c r="D4" t="str" cm="1">
        <f t="array" ref="D4">_xll.BSMODELDATA.NEW("model",B4,B7,B5,B6)</f>
        <v>~BSModelData_~model~0000012EACC32F70</v>
      </c>
    </row>
    <row r="5" spans="1:5" x14ac:dyDescent="0.2">
      <c r="A5" s="10" t="s">
        <v>2</v>
      </c>
      <c r="B5" s="7">
        <v>0</v>
      </c>
      <c r="D5" t="str" cm="1">
        <f t="array" ref="D5">_xll.PRODUCT.NEW("my_product",A16:A41,B16:B41)</f>
        <v>~ScriptProduct~my_product~0000012E046582F0</v>
      </c>
    </row>
    <row r="6" spans="1:5" x14ac:dyDescent="0.2">
      <c r="A6" s="10" t="s">
        <v>6</v>
      </c>
      <c r="B6" s="7">
        <v>0</v>
      </c>
    </row>
    <row r="7" spans="1:5" x14ac:dyDescent="0.2">
      <c r="A7" s="10" t="s">
        <v>1</v>
      </c>
      <c r="B7" s="7">
        <v>0.15</v>
      </c>
      <c r="D7" s="9" t="str">
        <f t="array" ref="D7:E11">_xll.MONTECARLO.VALUE('script（snowball）'!D5,D4,2^12,"sobol",FALSE,TRUE,0.01)</f>
        <v>d_div</v>
      </c>
      <c r="E7" s="13">
        <v>-0.55248919017761444</v>
      </c>
    </row>
    <row r="8" spans="1:5" x14ac:dyDescent="0.2">
      <c r="A8" s="10"/>
      <c r="B8" s="7"/>
      <c r="D8" s="9" t="str">
        <v>d_rate</v>
      </c>
      <c r="E8" s="13">
        <v>0.61481623787874906</v>
      </c>
    </row>
    <row r="9" spans="1:5" x14ac:dyDescent="0.2">
      <c r="A9" s="10" t="s">
        <v>7</v>
      </c>
      <c r="B9" s="2">
        <v>1</v>
      </c>
      <c r="D9" s="9" t="str">
        <v>d_spot</v>
      </c>
      <c r="E9" s="13">
        <v>0.49746013969819225</v>
      </c>
    </row>
    <row r="10" spans="1:5" x14ac:dyDescent="0.2">
      <c r="A10" s="10" t="s">
        <v>8</v>
      </c>
      <c r="B10" s="2">
        <v>0.88</v>
      </c>
      <c r="D10" s="9" t="str">
        <v>d_vol</v>
      </c>
      <c r="E10" s="13">
        <v>-0.28270128086055624</v>
      </c>
    </row>
    <row r="11" spans="1:5" x14ac:dyDescent="0.2">
      <c r="A11" s="10" t="s">
        <v>9</v>
      </c>
      <c r="B11" s="8">
        <v>6.9000000000000006E-2</v>
      </c>
      <c r="D11" s="9" t="str">
        <v>value</v>
      </c>
      <c r="E11" s="13">
        <v>-1.3329250367133658E-2</v>
      </c>
    </row>
    <row r="15" spans="1:5" x14ac:dyDescent="0.2">
      <c r="A15" s="10" t="s">
        <v>3</v>
      </c>
      <c r="B15" s="11" t="s">
        <v>4</v>
      </c>
      <c r="C15" s="10" t="s">
        <v>10</v>
      </c>
    </row>
    <row r="16" spans="1:5" x14ac:dyDescent="0.2">
      <c r="A16" s="15" t="s">
        <v>12</v>
      </c>
      <c r="B16" s="16" t="str">
        <f>TEXT(B10,"0.000000")</f>
        <v>0.880000</v>
      </c>
      <c r="C16" s="10"/>
    </row>
    <row r="17" spans="1:3" x14ac:dyDescent="0.2">
      <c r="A17" s="15" t="s">
        <v>13</v>
      </c>
      <c r="B17" s="16" t="str">
        <f>TEXT(B9,"0.000000")</f>
        <v>1.000000</v>
      </c>
      <c r="C17" s="10"/>
    </row>
    <row r="18" spans="1:3" x14ac:dyDescent="0.2">
      <c r="A18" s="15" t="s">
        <v>14</v>
      </c>
      <c r="B18" s="16" t="str">
        <f>TEXT(B11,"0.000000")</f>
        <v>0.069000</v>
      </c>
      <c r="C18" s="10"/>
    </row>
    <row r="19" spans="1:3" x14ac:dyDescent="0.2">
      <c r="A19" s="15" t="s">
        <v>15</v>
      </c>
      <c r="B19" s="16" t="str">
        <f>TEXT(B4,"0.000000")</f>
        <v>1.000000</v>
      </c>
      <c r="C19" s="10"/>
    </row>
    <row r="20" spans="1:3" x14ac:dyDescent="0.2">
      <c r="A20" s="17">
        <f>B2</f>
        <v>44986</v>
      </c>
      <c r="B20" s="18" t="s">
        <v>11</v>
      </c>
      <c r="C20" s="3"/>
    </row>
    <row r="21" spans="1:3" ht="28.5" x14ac:dyDescent="0.2">
      <c r="A21" s="17">
        <v>45108</v>
      </c>
      <c r="B21" s="18" t="str">
        <f>"if spot() &lt; KI:0.001 then knock_in = 1 endif"&amp;CHAR(10)&amp;"if spot() &gt; KO:0.001 then call pays alive * "&amp;TEXT(C21, "0.000000")&amp;" alive = 0  endif"</f>
        <v>if spot() &lt; KI:0.001 then knock_in = 1 endif
if spot() &gt; KO:0.001 then call pays alive * COUPON * DCF(ACT365F,  2023-03-01, 2023-07-01) alive = 0  endif</v>
      </c>
      <c r="C21" s="14" t="str">
        <f>"COUPON * DCF(ACT365F,  "&amp;TEXT($B$2,"yyyy-mm-dd")&amp;", "&amp;TEXT(A21,"yyyy-mm-dd")&amp;")"</f>
        <v>COUPON * DCF(ACT365F,  2023-03-01, 2023-07-01)</v>
      </c>
    </row>
    <row r="22" spans="1:3" ht="28.5" x14ac:dyDescent="0.2">
      <c r="A22" s="17">
        <v>45139</v>
      </c>
      <c r="B22" s="18" t="str">
        <f t="shared" ref="B22:B40" si="0">"if spot() &lt; KI:0.001 then knock_in = 1 endif"&amp;CHAR(10)&amp;"if spot() &gt; KO:0.001 then call pays alive * "&amp;TEXT(C22, "0.000000")&amp;" alive = 0  endif"</f>
        <v>if spot() &lt; KI:0.001 then knock_in = 1 endif
if spot() &gt; KO:0.001 then call pays alive * COUPON * DCF(ACT365F,  2023-03-01, 2023-08-01) alive = 0  endif</v>
      </c>
      <c r="C22" s="14" t="str">
        <f t="shared" ref="C22:C41" si="1">"COUPON * DCF(ACT365F,  "&amp;TEXT($B$2,"yyyy-mm-dd")&amp;", "&amp;TEXT(A22,"yyyy-mm-dd")&amp;")"</f>
        <v>COUPON * DCF(ACT365F,  2023-03-01, 2023-08-01)</v>
      </c>
    </row>
    <row r="23" spans="1:3" ht="28.5" x14ac:dyDescent="0.2">
      <c r="A23" s="17">
        <v>45170</v>
      </c>
      <c r="B23" s="18" t="str">
        <f t="shared" si="0"/>
        <v>if spot() &lt; KI:0.001 then knock_in = 1 endif
if spot() &gt; KO:0.001 then call pays alive * COUPON * DCF(ACT365F,  2023-03-01, 2023-09-01) alive = 0  endif</v>
      </c>
      <c r="C23" s="14" t="str">
        <f t="shared" si="1"/>
        <v>COUPON * DCF(ACT365F,  2023-03-01, 2023-09-01)</v>
      </c>
    </row>
    <row r="24" spans="1:3" ht="28.5" x14ac:dyDescent="0.2">
      <c r="A24" s="17">
        <v>45200</v>
      </c>
      <c r="B24" s="18" t="str">
        <f t="shared" si="0"/>
        <v>if spot() &lt; KI:0.001 then knock_in = 1 endif
if spot() &gt; KO:0.001 then call pays alive * COUPON * DCF(ACT365F,  2023-03-01, 2023-10-01) alive = 0  endif</v>
      </c>
      <c r="C24" s="14" t="str">
        <f t="shared" si="1"/>
        <v>COUPON * DCF(ACT365F,  2023-03-01, 2023-10-01)</v>
      </c>
    </row>
    <row r="25" spans="1:3" ht="28.5" x14ac:dyDescent="0.2">
      <c r="A25" s="17">
        <v>45231</v>
      </c>
      <c r="B25" s="18" t="str">
        <f t="shared" si="0"/>
        <v>if spot() &lt; KI:0.001 then knock_in = 1 endif
if spot() &gt; KO:0.001 then call pays alive * COUPON * DCF(ACT365F,  2023-03-01, 2023-11-01) alive = 0  endif</v>
      </c>
      <c r="C25" s="14" t="str">
        <f t="shared" si="1"/>
        <v>COUPON * DCF(ACT365F,  2023-03-01, 2023-11-01)</v>
      </c>
    </row>
    <row r="26" spans="1:3" ht="28.5" x14ac:dyDescent="0.2">
      <c r="A26" s="17">
        <v>45261</v>
      </c>
      <c r="B26" s="18" t="str">
        <f t="shared" si="0"/>
        <v>if spot() &lt; KI:0.001 then knock_in = 1 endif
if spot() &gt; KO:0.001 then call pays alive * COUPON * DCF(ACT365F,  2023-03-01, 2023-12-01) alive = 0  endif</v>
      </c>
      <c r="C26" s="14" t="str">
        <f t="shared" si="1"/>
        <v>COUPON * DCF(ACT365F,  2023-03-01, 2023-12-01)</v>
      </c>
    </row>
    <row r="27" spans="1:3" ht="28.5" x14ac:dyDescent="0.2">
      <c r="A27" s="17">
        <v>45292</v>
      </c>
      <c r="B27" s="18" t="str">
        <f t="shared" si="0"/>
        <v>if spot() &lt; KI:0.001 then knock_in = 1 endif
if spot() &gt; KO:0.001 then call pays alive * COUPON * DCF(ACT365F,  2023-03-01, 2024-01-01) alive = 0  endif</v>
      </c>
      <c r="C27" s="14" t="str">
        <f t="shared" si="1"/>
        <v>COUPON * DCF(ACT365F,  2023-03-01, 2024-01-01)</v>
      </c>
    </row>
    <row r="28" spans="1:3" ht="28.5" x14ac:dyDescent="0.2">
      <c r="A28" s="17">
        <v>45323</v>
      </c>
      <c r="B28" s="18" t="str">
        <f t="shared" si="0"/>
        <v>if spot() &lt; KI:0.001 then knock_in = 1 endif
if spot() &gt; KO:0.001 then call pays alive * COUPON * DCF(ACT365F,  2023-03-01, 2024-02-01) alive = 0  endif</v>
      </c>
      <c r="C28" s="14" t="str">
        <f t="shared" si="1"/>
        <v>COUPON * DCF(ACT365F,  2023-03-01, 2024-02-01)</v>
      </c>
    </row>
    <row r="29" spans="1:3" ht="28.5" x14ac:dyDescent="0.2">
      <c r="A29" s="17">
        <v>45352</v>
      </c>
      <c r="B29" s="18" t="str">
        <f t="shared" si="0"/>
        <v>if spot() &lt; KI:0.001 then knock_in = 1 endif
if spot() &gt; KO:0.001 then call pays alive * COUPON * DCF(ACT365F,  2023-03-01, 2024-03-01) alive = 0  endif</v>
      </c>
      <c r="C29" s="14" t="str">
        <f t="shared" si="1"/>
        <v>COUPON * DCF(ACT365F,  2023-03-01, 2024-03-01)</v>
      </c>
    </row>
    <row r="30" spans="1:3" ht="28.5" x14ac:dyDescent="0.2">
      <c r="A30" s="17">
        <v>45383</v>
      </c>
      <c r="B30" s="18" t="str">
        <f t="shared" si="0"/>
        <v>if spot() &lt; KI:0.001 then knock_in = 1 endif
if spot() &gt; KO:0.001 then call pays alive * COUPON * DCF(ACT365F,  2023-03-01, 2024-04-01) alive = 0  endif</v>
      </c>
      <c r="C30" s="14" t="str">
        <f t="shared" si="1"/>
        <v>COUPON * DCF(ACT365F,  2023-03-01, 2024-04-01)</v>
      </c>
    </row>
    <row r="31" spans="1:3" ht="28.5" x14ac:dyDescent="0.2">
      <c r="A31" s="17">
        <v>45413</v>
      </c>
      <c r="B31" s="18" t="str">
        <f t="shared" si="0"/>
        <v>if spot() &lt; KI:0.001 then knock_in = 1 endif
if spot() &gt; KO:0.001 then call pays alive * COUPON * DCF(ACT365F,  2023-03-01, 2024-05-01) alive = 0  endif</v>
      </c>
      <c r="C31" s="14" t="str">
        <f t="shared" si="1"/>
        <v>COUPON * DCF(ACT365F,  2023-03-01, 2024-05-01)</v>
      </c>
    </row>
    <row r="32" spans="1:3" ht="28.5" x14ac:dyDescent="0.2">
      <c r="A32" s="17">
        <v>45444</v>
      </c>
      <c r="B32" s="18" t="str">
        <f t="shared" si="0"/>
        <v>if spot() &lt; KI:0.001 then knock_in = 1 endif
if spot() &gt; KO:0.001 then call pays alive * COUPON * DCF(ACT365F,  2023-03-01, 2024-06-01) alive = 0  endif</v>
      </c>
      <c r="C32" s="14" t="str">
        <f t="shared" si="1"/>
        <v>COUPON * DCF(ACT365F,  2023-03-01, 2024-06-01)</v>
      </c>
    </row>
    <row r="33" spans="1:3" ht="28.5" x14ac:dyDescent="0.2">
      <c r="A33" s="17">
        <v>45474</v>
      </c>
      <c r="B33" s="18" t="str">
        <f t="shared" si="0"/>
        <v>if spot() &lt; KI:0.001 then knock_in = 1 endif
if spot() &gt; KO:0.001 then call pays alive * COUPON * DCF(ACT365F,  2023-03-01, 2024-07-01) alive = 0  endif</v>
      </c>
      <c r="C33" s="14" t="str">
        <f t="shared" si="1"/>
        <v>COUPON * DCF(ACT365F,  2023-03-01, 2024-07-01)</v>
      </c>
    </row>
    <row r="34" spans="1:3" ht="28.5" x14ac:dyDescent="0.2">
      <c r="A34" s="17">
        <v>45505</v>
      </c>
      <c r="B34" s="18" t="str">
        <f t="shared" si="0"/>
        <v>if spot() &lt; KI:0.001 then knock_in = 1 endif
if spot() &gt; KO:0.001 then call pays alive * COUPON * DCF(ACT365F,  2023-03-01, 2024-08-01) alive = 0  endif</v>
      </c>
      <c r="C34" s="14" t="str">
        <f t="shared" si="1"/>
        <v>COUPON * DCF(ACT365F,  2023-03-01, 2024-08-01)</v>
      </c>
    </row>
    <row r="35" spans="1:3" ht="28.5" x14ac:dyDescent="0.2">
      <c r="A35" s="17">
        <v>45536</v>
      </c>
      <c r="B35" s="18" t="str">
        <f t="shared" si="0"/>
        <v>if spot() &lt; KI:0.001 then knock_in = 1 endif
if spot() &gt; KO:0.001 then call pays alive * COUPON * DCF(ACT365F,  2023-03-01, 2024-09-01) alive = 0  endif</v>
      </c>
      <c r="C35" s="14" t="str">
        <f t="shared" si="1"/>
        <v>COUPON * DCF(ACT365F,  2023-03-01, 2024-09-01)</v>
      </c>
    </row>
    <row r="36" spans="1:3" ht="28.5" x14ac:dyDescent="0.2">
      <c r="A36" s="17">
        <v>45566</v>
      </c>
      <c r="B36" s="18" t="str">
        <f t="shared" si="0"/>
        <v>if spot() &lt; KI:0.001 then knock_in = 1 endif
if spot() &gt; KO:0.001 then call pays alive * COUPON * DCF(ACT365F,  2023-03-01, 2024-10-01) alive = 0  endif</v>
      </c>
      <c r="C36" s="14" t="str">
        <f t="shared" si="1"/>
        <v>COUPON * DCF(ACT365F,  2023-03-01, 2024-10-01)</v>
      </c>
    </row>
    <row r="37" spans="1:3" ht="28.5" x14ac:dyDescent="0.2">
      <c r="A37" s="17">
        <v>45597</v>
      </c>
      <c r="B37" s="18" t="str">
        <f t="shared" si="0"/>
        <v>if spot() &lt; KI:0.001 then knock_in = 1 endif
if spot() &gt; KO:0.001 then call pays alive * COUPON * DCF(ACT365F,  2023-03-01, 2024-11-01) alive = 0  endif</v>
      </c>
      <c r="C37" s="14" t="str">
        <f t="shared" si="1"/>
        <v>COUPON * DCF(ACT365F,  2023-03-01, 2024-11-01)</v>
      </c>
    </row>
    <row r="38" spans="1:3" ht="28.5" x14ac:dyDescent="0.2">
      <c r="A38" s="17">
        <v>45627</v>
      </c>
      <c r="B38" s="18" t="str">
        <f t="shared" si="0"/>
        <v>if spot() &lt; KI:0.001 then knock_in = 1 endif
if spot() &gt; KO:0.001 then call pays alive * COUPON * DCF(ACT365F,  2023-03-01, 2024-12-01) alive = 0  endif</v>
      </c>
      <c r="C38" s="14" t="str">
        <f t="shared" si="1"/>
        <v>COUPON * DCF(ACT365F,  2023-03-01, 2024-12-01)</v>
      </c>
    </row>
    <row r="39" spans="1:3" ht="28.5" x14ac:dyDescent="0.2">
      <c r="A39" s="17">
        <v>45658</v>
      </c>
      <c r="B39" s="18" t="str">
        <f t="shared" si="0"/>
        <v>if spot() &lt; KI:0.001 then knock_in = 1 endif
if spot() &gt; KO:0.001 then call pays alive * COUPON * DCF(ACT365F,  2023-03-01, 2025-01-01) alive = 0  endif</v>
      </c>
      <c r="C39" s="14" t="str">
        <f t="shared" si="1"/>
        <v>COUPON * DCF(ACT365F,  2023-03-01, 2025-01-01)</v>
      </c>
    </row>
    <row r="40" spans="1:3" ht="28.5" x14ac:dyDescent="0.2">
      <c r="A40" s="17">
        <v>45689</v>
      </c>
      <c r="B40" s="18" t="str">
        <f t="shared" si="0"/>
        <v>if spot() &lt; KI:0.001 then knock_in = 1 endif
if spot() &gt; KO:0.001 then call pays alive * COUPON * DCF(ACT365F,  2023-03-01, 2025-02-01) alive = 0  endif</v>
      </c>
      <c r="C40" s="14" t="str">
        <f t="shared" si="1"/>
        <v>COUPON * DCF(ACT365F,  2023-03-01, 2025-02-01)</v>
      </c>
    </row>
    <row r="41" spans="1:3" ht="54.75" customHeight="1" x14ac:dyDescent="0.2">
      <c r="A41" s="17">
        <v>45717</v>
      </c>
      <c r="B41" s="18" t="str">
        <f>"if spot() &lt; KI:0.001 then knock_in = 1 endif"&amp;CHAR(10)&amp;"if spot() &gt; KO:0.001 then call pays alive * "&amp;TEXT(C41, "0.0000")&amp;" alive = 0  endif"&amp;CHAR(10)&amp;"call pays alive * knock_in * (spot() - STRIKE) + alive * (1.000000 - knock_in) * " &amp;C41</f>
        <v>if spot() &lt; KI:0.001 then knock_in = 1 endif
if spot() &gt; KO:0.001 then call pays alive * COUPON * DCF(ACT365F,  2023-03-01, 2025-03-01) alive = 0  endif
call pays alive * knock_in * (spot() - STRIKE) + alive * (1.000000 - knock_in) * COUPON * DCF(ACT365F,  2023-03-01, 2025-03-01)</v>
      </c>
      <c r="C41" s="14" t="str">
        <f t="shared" si="1"/>
        <v>COUPON * DCF(ACT365F,  2023-03-01, 2025-03-01)</v>
      </c>
    </row>
    <row r="42" spans="1:3" x14ac:dyDescent="0.2">
      <c r="A42" s="15"/>
      <c r="B42" s="18"/>
    </row>
    <row r="43" spans="1:3" x14ac:dyDescent="0.2">
      <c r="A43" s="15"/>
      <c r="B43" s="18"/>
    </row>
    <row r="44" spans="1:3" x14ac:dyDescent="0.2">
      <c r="A44" s="15"/>
      <c r="B44" s="18"/>
    </row>
    <row r="45" spans="1:3" x14ac:dyDescent="0.2">
      <c r="A45" s="15"/>
      <c r="B45" s="18"/>
    </row>
    <row r="46" spans="1:3" x14ac:dyDescent="0.2">
      <c r="A46" s="15"/>
      <c r="B46" s="18"/>
    </row>
    <row r="47" spans="1:3" x14ac:dyDescent="0.2">
      <c r="A47" s="15"/>
      <c r="B47" s="18"/>
    </row>
    <row r="48" spans="1:3" x14ac:dyDescent="0.2">
      <c r="A48" s="15"/>
      <c r="B48" s="18"/>
    </row>
    <row r="49" spans="1:2" x14ac:dyDescent="0.2">
      <c r="A49" s="15"/>
      <c r="B49" s="18"/>
    </row>
    <row r="50" spans="1:2" x14ac:dyDescent="0.2">
      <c r="A50" s="15"/>
      <c r="B50" s="18"/>
    </row>
    <row r="51" spans="1:2" x14ac:dyDescent="0.2">
      <c r="A51" s="15"/>
      <c r="B51" s="18"/>
    </row>
    <row r="52" spans="1:2" x14ac:dyDescent="0.2">
      <c r="A52" s="15"/>
      <c r="B52" s="18"/>
    </row>
    <row r="53" spans="1:2" x14ac:dyDescent="0.2">
      <c r="A53" s="15"/>
      <c r="B53" s="18"/>
    </row>
    <row r="54" spans="1:2" x14ac:dyDescent="0.2">
      <c r="A54" s="15"/>
      <c r="B54" s="18"/>
    </row>
    <row r="55" spans="1:2" x14ac:dyDescent="0.2">
      <c r="A55" s="15"/>
      <c r="B55" s="18"/>
    </row>
    <row r="56" spans="1:2" x14ac:dyDescent="0.2">
      <c r="A56" s="15"/>
      <c r="B56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2023-06-18T08:34:27Z</dcterms:modified>
</cp:coreProperties>
</file>