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543990dc0ff5ce14/My Documents/GitHub/research/Populism and Institutions/"/>
    </mc:Choice>
  </mc:AlternateContent>
  <xr:revisionPtr revIDLastSave="0" documentId="8_{F86B191D-66F8-4C60-A0DB-001ECFE330C3}" xr6:coauthVersionLast="47" xr6:coauthVersionMax="47" xr10:uidLastSave="{00000000-0000-0000-0000-000000000000}"/>
  <bookViews>
    <workbookView xWindow="4245" yWindow="2685" windowWidth="33750" windowHeight="17895" xr2:uid="{10DF928F-B76A-41EB-9747-90084CAB50BD}"/>
  </bookViews>
  <sheets>
    <sheet name="STATA" sheetId="9" r:id="rId1"/>
    <sheet name="DATA" sheetId="4" r:id="rId2"/>
    <sheet name="WB PINK SHEET" sheetId="11" r:id="rId3"/>
    <sheet name="ELECCIONES" sheetId="6" r:id="rId4"/>
    <sheet name="ELECCIONES 2" sheetId="7" r:id="rId5"/>
    <sheet name="ELECCIONES 3" sheetId="8" r:id="rId6"/>
    <sheet name="Description" sheetId="5" r:id="rId7"/>
    <sheet name="." sheetId="1" r:id="rId8"/>
  </sheets>
  <definedNames>
    <definedName name="_xlnm._FilterDatabase" localSheetId="1" hidden="1">DATA!$A$1:$Q$1221</definedName>
    <definedName name="CURRENTYEAR" localSheetId="2">#REF!</definedName>
    <definedName name="CURRENTYEAR">#REF!</definedName>
    <definedName name="LOOKUPMTH" localSheetId="2">#REF!</definedName>
    <definedName name="LOOKUPMTH">#REF!</definedName>
    <definedName name="Month" localSheetId="2">#REF!</definedName>
    <definedName name="Month">#REF!</definedName>
    <definedName name="_xlnm.Print_Area" localSheetId="2">'WB PINK SHEET'!#REF!</definedName>
    <definedName name="_xlnm.Print_Titles" localSheetId="2">'WB PINK SHEET'!$A:$A,'WB PINK SHEET'!$1:$9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8" i="9" l="1"/>
  <c r="J85" i="9"/>
  <c r="J84" i="9"/>
  <c r="J83" i="9"/>
  <c r="J82" i="9"/>
  <c r="J81" i="9"/>
  <c r="J80" i="9"/>
  <c r="J79" i="9"/>
  <c r="J78" i="9"/>
  <c r="J77" i="9"/>
  <c r="J76" i="9"/>
  <c r="J75" i="9"/>
  <c r="J74" i="9"/>
  <c r="J73" i="9"/>
  <c r="J72" i="9"/>
  <c r="J71" i="9"/>
  <c r="J70" i="9"/>
  <c r="J69" i="9"/>
  <c r="J68" i="9"/>
  <c r="J67" i="9"/>
  <c r="J66" i="9"/>
  <c r="J65" i="9"/>
  <c r="J64" i="9"/>
  <c r="J63" i="9"/>
  <c r="J62" i="9"/>
  <c r="J61" i="9"/>
  <c r="J60" i="9"/>
  <c r="J59" i="9"/>
  <c r="J58" i="9"/>
  <c r="J57" i="9"/>
  <c r="J56" i="9"/>
  <c r="J55" i="9"/>
  <c r="J54" i="9"/>
  <c r="J53" i="9"/>
  <c r="J52" i="9"/>
  <c r="J51" i="9"/>
  <c r="J50" i="9"/>
  <c r="J49" i="9"/>
  <c r="J48" i="9"/>
  <c r="J47" i="9"/>
  <c r="J46" i="9"/>
  <c r="J45" i="9"/>
  <c r="J44" i="9"/>
  <c r="J43" i="9"/>
  <c r="J42" i="9"/>
  <c r="J41" i="9"/>
  <c r="J40" i="9"/>
  <c r="J39" i="9"/>
  <c r="J38" i="9"/>
  <c r="J37" i="9"/>
  <c r="J36" i="9"/>
  <c r="J35" i="9"/>
  <c r="J34" i="9"/>
  <c r="J33" i="9"/>
  <c r="J32" i="9"/>
  <c r="J31" i="9"/>
  <c r="J30" i="9"/>
  <c r="J29" i="9"/>
  <c r="J27" i="9"/>
  <c r="J28" i="9"/>
  <c r="J26" i="9"/>
  <c r="J25" i="9"/>
  <c r="J24" i="9"/>
  <c r="J23" i="9"/>
  <c r="J22" i="9"/>
  <c r="J21" i="9"/>
  <c r="J20" i="9"/>
  <c r="J19" i="9"/>
  <c r="J18" i="9"/>
  <c r="J17" i="9"/>
  <c r="J16" i="9"/>
  <c r="J15" i="9"/>
  <c r="J14" i="9"/>
  <c r="J13" i="9"/>
  <c r="J12" i="9"/>
  <c r="J11" i="9"/>
  <c r="J10" i="9"/>
  <c r="J9" i="9"/>
  <c r="J8" i="9"/>
  <c r="J7" i="9"/>
  <c r="J6" i="9"/>
  <c r="J5" i="9"/>
  <c r="J4" i="9"/>
  <c r="J3" i="9"/>
  <c r="J2" i="9"/>
  <c r="L89" i="9"/>
  <c r="L88" i="9"/>
  <c r="L85" i="9"/>
  <c r="L84" i="9"/>
  <c r="L83" i="9"/>
  <c r="L82" i="9"/>
  <c r="L81" i="9"/>
  <c r="L80" i="9"/>
  <c r="L79" i="9"/>
  <c r="L78" i="9"/>
  <c r="L77" i="9"/>
  <c r="L76" i="9"/>
  <c r="L75" i="9"/>
  <c r="L74" i="9"/>
  <c r="L73" i="9"/>
  <c r="L72" i="9"/>
  <c r="L71" i="9"/>
  <c r="L70" i="9"/>
  <c r="L69" i="9"/>
  <c r="L68" i="9"/>
  <c r="L67" i="9"/>
  <c r="L66" i="9"/>
  <c r="L65" i="9"/>
  <c r="L64" i="9"/>
  <c r="L63" i="9"/>
  <c r="L62" i="9"/>
  <c r="L61" i="9"/>
  <c r="L60" i="9"/>
  <c r="L59" i="9"/>
  <c r="L58" i="9"/>
  <c r="L57" i="9"/>
  <c r="L56" i="9"/>
  <c r="L55" i="9"/>
  <c r="L54" i="9"/>
  <c r="L53" i="9"/>
  <c r="L52" i="9"/>
  <c r="L51" i="9"/>
  <c r="L50" i="9"/>
  <c r="L49" i="9"/>
  <c r="L48" i="9"/>
  <c r="L47" i="9"/>
  <c r="L46" i="9"/>
  <c r="L45" i="9"/>
  <c r="L44" i="9"/>
  <c r="L43" i="9"/>
  <c r="L42" i="9"/>
  <c r="L41" i="9"/>
  <c r="L40" i="9"/>
  <c r="L39" i="9"/>
  <c r="L38" i="9"/>
  <c r="L37" i="9"/>
  <c r="L36" i="9"/>
  <c r="L35" i="9"/>
  <c r="L34" i="9"/>
  <c r="L33" i="9"/>
  <c r="L32" i="9"/>
  <c r="L31" i="9"/>
  <c r="L30" i="9"/>
  <c r="L29" i="9"/>
  <c r="L28" i="9"/>
  <c r="L27" i="9"/>
  <c r="L26" i="9"/>
  <c r="L25" i="9"/>
  <c r="L24" i="9"/>
  <c r="L23" i="9"/>
  <c r="L22" i="9"/>
  <c r="L21" i="9"/>
  <c r="L20" i="9"/>
  <c r="L19" i="9"/>
  <c r="L18" i="9"/>
  <c r="L17" i="9"/>
  <c r="L16" i="9"/>
  <c r="L15" i="9"/>
  <c r="L14" i="9"/>
  <c r="L13" i="9"/>
  <c r="L12" i="9"/>
  <c r="L11" i="9"/>
  <c r="L10" i="9"/>
  <c r="L9" i="9"/>
  <c r="L8" i="9"/>
  <c r="L7" i="9"/>
  <c r="L6" i="9"/>
  <c r="L5" i="9"/>
  <c r="L4" i="9"/>
  <c r="L3" i="9"/>
  <c r="L2" i="9"/>
  <c r="O1221" i="4"/>
  <c r="O1220" i="4"/>
  <c r="O1219" i="4"/>
  <c r="O1218" i="4"/>
  <c r="O1217" i="4"/>
  <c r="O1216" i="4"/>
  <c r="O1215" i="4"/>
  <c r="O1214" i="4"/>
  <c r="O1213" i="4"/>
  <c r="O1212" i="4"/>
  <c r="O1211" i="4"/>
  <c r="O1210" i="4"/>
  <c r="O1209" i="4"/>
  <c r="O1208" i="4"/>
  <c r="O1207" i="4"/>
  <c r="O1206" i="4"/>
  <c r="O1205" i="4"/>
  <c r="O1204" i="4"/>
  <c r="O1203" i="4"/>
  <c r="O1202" i="4"/>
  <c r="O1201" i="4"/>
  <c r="O1200" i="4"/>
  <c r="O1199" i="4"/>
  <c r="O1198" i="4"/>
  <c r="O1197" i="4"/>
  <c r="O1196" i="4"/>
  <c r="O1195" i="4"/>
  <c r="O1194" i="4"/>
  <c r="O1193" i="4"/>
  <c r="O1192" i="4"/>
  <c r="O1191" i="4"/>
  <c r="O1190" i="4"/>
  <c r="O1189" i="4"/>
  <c r="O1188" i="4"/>
  <c r="O1187" i="4"/>
  <c r="O1186" i="4"/>
  <c r="O1185" i="4"/>
  <c r="O1184" i="4"/>
  <c r="O1183" i="4"/>
  <c r="O1182" i="4"/>
  <c r="O1181" i="4"/>
  <c r="O1180" i="4"/>
  <c r="O1179" i="4"/>
  <c r="O1178" i="4"/>
  <c r="O1177" i="4"/>
  <c r="O1176" i="4"/>
  <c r="O1175" i="4"/>
  <c r="O1174" i="4"/>
  <c r="O1173" i="4"/>
  <c r="O1172" i="4"/>
  <c r="O1171" i="4"/>
  <c r="O1170" i="4"/>
  <c r="O1169" i="4"/>
  <c r="O1168" i="4"/>
  <c r="O1167" i="4"/>
  <c r="O1166" i="4"/>
  <c r="O1165" i="4"/>
  <c r="O1164" i="4"/>
  <c r="O1163" i="4"/>
  <c r="O1162" i="4"/>
  <c r="O1161" i="4"/>
  <c r="O1160" i="4"/>
  <c r="O1159" i="4"/>
  <c r="O1158" i="4"/>
  <c r="O1157" i="4"/>
  <c r="O1156" i="4"/>
  <c r="O1155" i="4"/>
  <c r="O1154" i="4"/>
  <c r="O1153" i="4"/>
  <c r="O1152" i="4"/>
  <c r="O1151" i="4"/>
  <c r="O1150" i="4"/>
  <c r="O1149" i="4"/>
  <c r="O1148" i="4"/>
  <c r="O1147" i="4"/>
  <c r="O1146" i="4"/>
  <c r="O1145" i="4"/>
  <c r="O1144" i="4"/>
  <c r="O1143" i="4"/>
  <c r="O1142" i="4"/>
  <c r="O1141" i="4"/>
  <c r="O1140" i="4"/>
  <c r="O1139" i="4"/>
  <c r="O1138" i="4"/>
  <c r="O1137" i="4"/>
  <c r="O1136" i="4"/>
  <c r="O1135" i="4"/>
  <c r="O1134" i="4"/>
  <c r="O1133" i="4"/>
  <c r="O1132" i="4"/>
  <c r="O1131" i="4"/>
  <c r="O1130" i="4"/>
  <c r="O1129" i="4"/>
  <c r="O1128" i="4"/>
  <c r="O1127" i="4"/>
  <c r="O1126" i="4"/>
  <c r="O1125" i="4"/>
  <c r="O1124" i="4"/>
  <c r="O1123" i="4"/>
  <c r="O1122" i="4"/>
  <c r="O1121" i="4"/>
  <c r="O1120" i="4"/>
  <c r="O1119" i="4"/>
  <c r="O1118" i="4"/>
  <c r="O1117" i="4"/>
  <c r="O1116" i="4"/>
  <c r="O1115" i="4"/>
  <c r="O1114" i="4"/>
  <c r="O1113" i="4"/>
  <c r="O1112" i="4"/>
  <c r="O1111" i="4"/>
  <c r="O1110" i="4"/>
  <c r="O1109" i="4"/>
  <c r="O1108" i="4"/>
  <c r="O1107" i="4"/>
  <c r="O1106" i="4"/>
  <c r="O1105" i="4"/>
  <c r="O1104" i="4"/>
  <c r="O1103" i="4"/>
  <c r="O1102" i="4"/>
  <c r="O1101" i="4"/>
  <c r="O1100" i="4"/>
  <c r="O1099" i="4"/>
  <c r="O1098" i="4"/>
  <c r="O1097" i="4"/>
  <c r="O1096" i="4"/>
  <c r="O1095" i="4"/>
  <c r="O1094" i="4"/>
  <c r="O1093" i="4"/>
  <c r="O1092" i="4"/>
  <c r="O1091" i="4"/>
  <c r="O1090" i="4"/>
  <c r="O1089" i="4"/>
  <c r="O1088" i="4"/>
  <c r="O1087" i="4"/>
  <c r="O1086" i="4"/>
  <c r="O1085" i="4"/>
  <c r="O1084" i="4"/>
  <c r="O1083" i="4"/>
  <c r="O1082" i="4"/>
  <c r="O1081" i="4"/>
  <c r="O1080" i="4"/>
  <c r="O1079" i="4"/>
  <c r="O1078" i="4"/>
  <c r="O1077" i="4"/>
  <c r="O1076" i="4"/>
  <c r="O1075" i="4"/>
  <c r="O1074" i="4"/>
  <c r="O1073" i="4"/>
  <c r="O1072" i="4"/>
  <c r="O1071" i="4"/>
  <c r="O1070" i="4"/>
  <c r="O1069" i="4"/>
  <c r="O1068" i="4"/>
  <c r="O1067" i="4"/>
  <c r="O1066" i="4"/>
  <c r="O1065" i="4"/>
  <c r="O1064" i="4"/>
  <c r="O1063" i="4"/>
  <c r="O1062" i="4"/>
  <c r="O1061" i="4"/>
  <c r="O1060" i="4"/>
  <c r="O1059" i="4"/>
  <c r="O1058" i="4"/>
  <c r="O1057" i="4"/>
  <c r="O1056" i="4"/>
  <c r="O1055" i="4"/>
  <c r="O1054" i="4"/>
  <c r="O1053" i="4"/>
  <c r="O1052" i="4"/>
  <c r="O1051" i="4"/>
  <c r="O1050" i="4"/>
  <c r="O1049" i="4"/>
  <c r="O1048" i="4"/>
  <c r="O1047" i="4"/>
  <c r="O1046" i="4"/>
  <c r="O1045" i="4"/>
  <c r="O1044" i="4"/>
  <c r="O1043" i="4"/>
  <c r="O1042" i="4"/>
  <c r="O1041" i="4"/>
  <c r="O1040" i="4"/>
  <c r="O1039" i="4"/>
  <c r="O1038" i="4"/>
  <c r="O1037" i="4"/>
  <c r="O1036" i="4"/>
  <c r="O1035" i="4"/>
  <c r="O1034" i="4"/>
  <c r="O1033" i="4"/>
  <c r="O1032" i="4"/>
  <c r="O1031" i="4"/>
  <c r="O1030" i="4"/>
  <c r="O1029" i="4"/>
  <c r="O1028" i="4"/>
  <c r="O1027" i="4"/>
  <c r="O1026" i="4"/>
  <c r="O1025" i="4"/>
  <c r="O1024" i="4"/>
  <c r="O1023" i="4"/>
  <c r="O1022" i="4"/>
  <c r="O1021" i="4"/>
  <c r="O1020" i="4"/>
  <c r="O1019" i="4"/>
  <c r="O1018" i="4"/>
  <c r="O1017" i="4"/>
  <c r="O1016" i="4"/>
  <c r="O1015" i="4"/>
  <c r="O1014" i="4"/>
  <c r="O1013" i="4"/>
  <c r="O1012" i="4"/>
  <c r="O1011" i="4"/>
  <c r="O1010" i="4"/>
  <c r="O1009" i="4"/>
  <c r="O1008" i="4"/>
  <c r="O1007" i="4"/>
  <c r="O1006" i="4"/>
  <c r="O1005" i="4"/>
  <c r="O1004" i="4"/>
  <c r="O1003" i="4"/>
  <c r="O1002" i="4"/>
  <c r="O1001" i="4"/>
  <c r="O1000" i="4"/>
  <c r="O999" i="4"/>
  <c r="O998" i="4"/>
  <c r="O997" i="4"/>
  <c r="O996" i="4"/>
  <c r="O995" i="4"/>
  <c r="O994" i="4"/>
  <c r="O993" i="4"/>
  <c r="O992" i="4"/>
  <c r="O991" i="4"/>
  <c r="O990" i="4"/>
  <c r="O989" i="4"/>
  <c r="O988" i="4"/>
  <c r="O987" i="4"/>
  <c r="O986" i="4"/>
  <c r="O985" i="4"/>
  <c r="O984" i="4"/>
  <c r="O983" i="4"/>
  <c r="O982" i="4"/>
  <c r="O981" i="4"/>
  <c r="O980" i="4"/>
  <c r="O979" i="4"/>
  <c r="O978" i="4"/>
  <c r="O977" i="4"/>
  <c r="O976" i="4"/>
  <c r="O975" i="4"/>
  <c r="O974" i="4"/>
  <c r="O973" i="4"/>
  <c r="O972" i="4"/>
  <c r="O971" i="4"/>
  <c r="O970" i="4"/>
  <c r="O969" i="4"/>
  <c r="O968" i="4"/>
  <c r="O967" i="4"/>
  <c r="O966" i="4"/>
  <c r="O965" i="4"/>
  <c r="O964" i="4"/>
  <c r="O963" i="4"/>
  <c r="O962" i="4"/>
  <c r="O961" i="4"/>
  <c r="O960" i="4"/>
  <c r="O959" i="4"/>
  <c r="O958" i="4"/>
  <c r="O957" i="4"/>
  <c r="O956" i="4"/>
  <c r="O955" i="4"/>
  <c r="O954" i="4"/>
  <c r="O953" i="4"/>
  <c r="O952" i="4"/>
  <c r="O951" i="4"/>
  <c r="O950" i="4"/>
  <c r="O949" i="4"/>
  <c r="O948" i="4"/>
  <c r="O947" i="4"/>
  <c r="O946" i="4"/>
  <c r="O945" i="4"/>
  <c r="O944" i="4"/>
  <c r="O943" i="4"/>
  <c r="O942" i="4"/>
  <c r="O941" i="4"/>
  <c r="O940" i="4"/>
  <c r="O939" i="4"/>
  <c r="O938" i="4"/>
  <c r="O937" i="4"/>
  <c r="O936" i="4"/>
  <c r="O935" i="4"/>
  <c r="O934" i="4"/>
  <c r="O933" i="4"/>
  <c r="O932" i="4"/>
  <c r="O931" i="4"/>
  <c r="O930" i="4"/>
  <c r="O929" i="4"/>
  <c r="O928" i="4"/>
  <c r="O927" i="4"/>
  <c r="O926" i="4"/>
  <c r="O925" i="4"/>
  <c r="O924" i="4"/>
  <c r="O923" i="4"/>
  <c r="O922" i="4"/>
  <c r="O921" i="4"/>
  <c r="O920" i="4"/>
  <c r="O919" i="4"/>
  <c r="O918" i="4"/>
  <c r="O917" i="4"/>
  <c r="O916" i="4"/>
  <c r="O915" i="4"/>
  <c r="O914" i="4"/>
  <c r="O913" i="4"/>
  <c r="O912" i="4"/>
  <c r="O911" i="4"/>
  <c r="O910" i="4"/>
  <c r="O909" i="4"/>
  <c r="O908" i="4"/>
  <c r="O907" i="4"/>
  <c r="O906" i="4"/>
  <c r="O905" i="4"/>
  <c r="O904" i="4"/>
  <c r="O903" i="4"/>
  <c r="O902" i="4"/>
  <c r="O901" i="4"/>
  <c r="O900" i="4"/>
  <c r="O899" i="4"/>
  <c r="O898" i="4"/>
  <c r="O897" i="4"/>
  <c r="O896" i="4"/>
  <c r="O895" i="4"/>
  <c r="O894" i="4"/>
  <c r="O893" i="4"/>
  <c r="O892" i="4"/>
  <c r="O891" i="4"/>
  <c r="O890" i="4"/>
  <c r="O889" i="4"/>
  <c r="O888" i="4"/>
  <c r="O887" i="4"/>
  <c r="O886" i="4"/>
  <c r="O885" i="4"/>
  <c r="O884" i="4"/>
  <c r="O883" i="4"/>
  <c r="O882" i="4"/>
  <c r="O881" i="4"/>
  <c r="O880" i="4"/>
  <c r="O879" i="4"/>
  <c r="O878" i="4"/>
  <c r="O877" i="4"/>
  <c r="O876" i="4"/>
  <c r="O875" i="4"/>
  <c r="O874" i="4"/>
  <c r="O873" i="4"/>
  <c r="O872" i="4"/>
  <c r="O871" i="4"/>
  <c r="O870" i="4"/>
  <c r="O869" i="4"/>
  <c r="O868" i="4"/>
  <c r="O867" i="4"/>
  <c r="O866" i="4"/>
  <c r="O865" i="4"/>
  <c r="O864" i="4"/>
  <c r="O863" i="4"/>
  <c r="O862" i="4"/>
  <c r="O861" i="4"/>
  <c r="O860" i="4"/>
  <c r="O859" i="4"/>
  <c r="O858" i="4"/>
  <c r="O857" i="4"/>
  <c r="O856" i="4"/>
  <c r="O855" i="4"/>
  <c r="O854" i="4"/>
  <c r="O853" i="4"/>
  <c r="O852" i="4"/>
  <c r="O851" i="4"/>
  <c r="O850" i="4"/>
  <c r="O849" i="4"/>
  <c r="O848" i="4"/>
  <c r="O847" i="4"/>
  <c r="O846" i="4"/>
  <c r="O845" i="4"/>
  <c r="O844" i="4"/>
  <c r="O843" i="4"/>
  <c r="O842" i="4"/>
  <c r="O841" i="4"/>
  <c r="O840" i="4"/>
  <c r="O839" i="4"/>
  <c r="O838" i="4"/>
  <c r="O837" i="4"/>
  <c r="O836" i="4"/>
  <c r="O835" i="4"/>
  <c r="O834" i="4"/>
  <c r="O833" i="4"/>
  <c r="O832" i="4"/>
  <c r="O831" i="4"/>
  <c r="O830" i="4"/>
  <c r="O829" i="4"/>
  <c r="O828" i="4"/>
  <c r="O827" i="4"/>
  <c r="O826" i="4"/>
  <c r="O825" i="4"/>
  <c r="O824" i="4"/>
  <c r="O823" i="4"/>
  <c r="O822" i="4"/>
  <c r="O821" i="4"/>
  <c r="O820" i="4"/>
  <c r="O819" i="4"/>
  <c r="O818" i="4"/>
  <c r="O817" i="4"/>
  <c r="O816" i="4"/>
  <c r="O815" i="4"/>
  <c r="O814" i="4"/>
  <c r="O813" i="4"/>
  <c r="O812" i="4"/>
  <c r="O811" i="4"/>
  <c r="O810" i="4"/>
  <c r="O809" i="4"/>
  <c r="O808" i="4"/>
  <c r="O807" i="4"/>
  <c r="O806" i="4"/>
  <c r="O805" i="4"/>
  <c r="O804" i="4"/>
  <c r="O803" i="4"/>
  <c r="O802" i="4"/>
  <c r="O801" i="4"/>
  <c r="O800" i="4"/>
  <c r="O799" i="4"/>
  <c r="O798" i="4"/>
  <c r="O797" i="4"/>
  <c r="O796" i="4"/>
  <c r="O795" i="4"/>
  <c r="O794" i="4"/>
  <c r="O793" i="4"/>
  <c r="O792" i="4"/>
  <c r="O791" i="4"/>
  <c r="O790" i="4"/>
  <c r="O789" i="4"/>
  <c r="O788" i="4"/>
  <c r="O787" i="4"/>
  <c r="O786" i="4"/>
  <c r="O785" i="4"/>
  <c r="O784" i="4"/>
  <c r="O783" i="4"/>
  <c r="O782" i="4"/>
  <c r="O781" i="4"/>
  <c r="O780" i="4"/>
  <c r="O779" i="4"/>
  <c r="O778" i="4"/>
  <c r="O777" i="4"/>
  <c r="O776" i="4"/>
  <c r="O775" i="4"/>
  <c r="O774" i="4"/>
  <c r="O773" i="4"/>
  <c r="O772" i="4"/>
  <c r="O771" i="4"/>
  <c r="O770" i="4"/>
  <c r="O769" i="4"/>
  <c r="O768" i="4"/>
  <c r="O767" i="4"/>
  <c r="O766" i="4"/>
  <c r="O765" i="4"/>
  <c r="O764" i="4"/>
  <c r="O763" i="4"/>
  <c r="O762" i="4"/>
  <c r="O761" i="4"/>
  <c r="O760" i="4"/>
  <c r="O759" i="4"/>
  <c r="O758" i="4"/>
  <c r="O757" i="4"/>
  <c r="O756" i="4"/>
  <c r="O755" i="4"/>
  <c r="O754" i="4"/>
  <c r="O753" i="4"/>
  <c r="O752" i="4"/>
  <c r="O751" i="4"/>
  <c r="O750" i="4"/>
  <c r="O749" i="4"/>
  <c r="O748" i="4"/>
  <c r="O747" i="4"/>
  <c r="O746" i="4"/>
  <c r="O745" i="4"/>
  <c r="O744" i="4"/>
  <c r="O743" i="4"/>
  <c r="O742" i="4"/>
  <c r="O741" i="4"/>
  <c r="O740" i="4"/>
  <c r="O739" i="4"/>
  <c r="O738" i="4"/>
  <c r="O737" i="4"/>
  <c r="O736" i="4"/>
  <c r="O735" i="4"/>
  <c r="O734" i="4"/>
  <c r="O733" i="4"/>
  <c r="O732" i="4"/>
  <c r="O731" i="4"/>
  <c r="O730" i="4"/>
  <c r="O729" i="4"/>
  <c r="O728" i="4"/>
  <c r="O727" i="4"/>
  <c r="O726" i="4"/>
  <c r="O725" i="4"/>
  <c r="O724" i="4"/>
  <c r="O723" i="4"/>
  <c r="O722" i="4"/>
  <c r="O721" i="4"/>
  <c r="O720" i="4"/>
  <c r="O719" i="4"/>
  <c r="O718" i="4"/>
  <c r="O717" i="4"/>
  <c r="O716" i="4"/>
  <c r="O715" i="4"/>
  <c r="O714" i="4"/>
  <c r="O713" i="4"/>
  <c r="O712" i="4"/>
  <c r="O711" i="4"/>
  <c r="O710" i="4"/>
  <c r="O709" i="4"/>
  <c r="O708" i="4"/>
  <c r="O707" i="4"/>
  <c r="O706" i="4"/>
  <c r="O705" i="4"/>
  <c r="O704" i="4"/>
  <c r="O703" i="4"/>
  <c r="O702" i="4"/>
  <c r="O701" i="4"/>
  <c r="O700" i="4"/>
  <c r="O699" i="4"/>
  <c r="O698" i="4"/>
  <c r="O697" i="4"/>
  <c r="O696" i="4"/>
  <c r="O695" i="4"/>
  <c r="O694" i="4"/>
  <c r="O693" i="4"/>
  <c r="O692" i="4"/>
  <c r="O691" i="4"/>
  <c r="O690" i="4"/>
  <c r="O689" i="4"/>
  <c r="O688" i="4"/>
  <c r="O687" i="4"/>
  <c r="O686" i="4"/>
  <c r="O685" i="4"/>
  <c r="O684" i="4"/>
  <c r="O683" i="4"/>
  <c r="O682" i="4"/>
  <c r="O681" i="4"/>
  <c r="O680" i="4"/>
  <c r="O679" i="4"/>
  <c r="O678" i="4"/>
  <c r="O677" i="4"/>
  <c r="O676" i="4"/>
  <c r="O675" i="4"/>
  <c r="O674" i="4"/>
  <c r="O673" i="4"/>
  <c r="O672" i="4"/>
  <c r="O671" i="4"/>
  <c r="O670" i="4"/>
  <c r="O669" i="4"/>
  <c r="O668" i="4"/>
  <c r="O667" i="4"/>
  <c r="O666" i="4"/>
  <c r="O665" i="4"/>
  <c r="O664" i="4"/>
  <c r="O663" i="4"/>
  <c r="O662" i="4"/>
  <c r="O661" i="4"/>
  <c r="O660" i="4"/>
  <c r="O659" i="4"/>
  <c r="O658" i="4"/>
  <c r="O657" i="4"/>
  <c r="O656" i="4"/>
  <c r="O655" i="4"/>
  <c r="O654" i="4"/>
  <c r="O653" i="4"/>
  <c r="O652" i="4"/>
  <c r="O651" i="4"/>
  <c r="O650" i="4"/>
  <c r="O649" i="4"/>
  <c r="O648" i="4"/>
  <c r="O647" i="4"/>
  <c r="O646" i="4"/>
  <c r="O645" i="4"/>
  <c r="O644" i="4"/>
  <c r="O643" i="4"/>
  <c r="O642" i="4"/>
  <c r="O641" i="4"/>
  <c r="O640" i="4"/>
  <c r="O639" i="4"/>
  <c r="O638" i="4"/>
  <c r="O637" i="4"/>
  <c r="O636" i="4"/>
  <c r="O635" i="4"/>
  <c r="O634" i="4"/>
  <c r="O633" i="4"/>
  <c r="O632" i="4"/>
  <c r="O631" i="4"/>
  <c r="O630" i="4"/>
  <c r="O629" i="4"/>
  <c r="O628" i="4"/>
  <c r="O627" i="4"/>
  <c r="O626" i="4"/>
  <c r="O625" i="4"/>
  <c r="O624" i="4"/>
  <c r="O623" i="4"/>
  <c r="O622" i="4"/>
  <c r="O621" i="4"/>
  <c r="O620" i="4"/>
  <c r="O619" i="4"/>
  <c r="O618" i="4"/>
  <c r="O617" i="4"/>
  <c r="O616" i="4"/>
  <c r="O615" i="4"/>
  <c r="O614" i="4"/>
  <c r="O613" i="4"/>
  <c r="O612" i="4"/>
  <c r="O611" i="4"/>
  <c r="O610" i="4"/>
  <c r="O609" i="4"/>
  <c r="O608" i="4"/>
  <c r="O607" i="4"/>
  <c r="O606" i="4"/>
  <c r="O605" i="4"/>
  <c r="O604" i="4"/>
  <c r="O603" i="4"/>
  <c r="O602" i="4"/>
  <c r="O601" i="4"/>
  <c r="O600" i="4"/>
  <c r="O599" i="4"/>
  <c r="O598" i="4"/>
  <c r="O597" i="4"/>
  <c r="O596" i="4"/>
  <c r="O595" i="4"/>
  <c r="O594" i="4"/>
  <c r="O593" i="4"/>
  <c r="O592" i="4"/>
  <c r="O591" i="4"/>
  <c r="O590" i="4"/>
  <c r="O589" i="4"/>
  <c r="O588" i="4"/>
  <c r="O587" i="4"/>
  <c r="O586" i="4"/>
  <c r="O585" i="4"/>
  <c r="O584" i="4"/>
  <c r="O583" i="4"/>
  <c r="O582" i="4"/>
  <c r="O581" i="4"/>
  <c r="O580" i="4"/>
  <c r="O579" i="4"/>
  <c r="O578" i="4"/>
  <c r="O577" i="4"/>
  <c r="O576" i="4"/>
  <c r="O575" i="4"/>
  <c r="O574" i="4"/>
  <c r="O573" i="4"/>
  <c r="O572" i="4"/>
  <c r="O571" i="4"/>
  <c r="O570" i="4"/>
  <c r="O569" i="4"/>
  <c r="O568" i="4"/>
  <c r="O567" i="4"/>
  <c r="O566" i="4"/>
  <c r="O565" i="4"/>
  <c r="O564" i="4"/>
  <c r="O563" i="4"/>
  <c r="O562" i="4"/>
  <c r="O561" i="4"/>
  <c r="O560" i="4"/>
  <c r="O559" i="4"/>
  <c r="O558" i="4"/>
  <c r="O557" i="4"/>
  <c r="O556" i="4"/>
  <c r="O555" i="4"/>
  <c r="O554" i="4"/>
  <c r="O553" i="4"/>
  <c r="O552" i="4"/>
  <c r="O551" i="4"/>
  <c r="O550" i="4"/>
  <c r="O549" i="4"/>
  <c r="O548" i="4"/>
  <c r="O547" i="4"/>
  <c r="O546" i="4"/>
  <c r="O545" i="4"/>
  <c r="O544" i="4"/>
  <c r="O543" i="4"/>
  <c r="O542" i="4"/>
  <c r="O541" i="4"/>
  <c r="O540" i="4"/>
  <c r="O539" i="4"/>
  <c r="O538" i="4"/>
  <c r="O537" i="4"/>
  <c r="O536" i="4"/>
  <c r="O535" i="4"/>
  <c r="O534" i="4"/>
  <c r="O533" i="4"/>
  <c r="O532" i="4"/>
  <c r="O531" i="4"/>
  <c r="O530" i="4"/>
  <c r="O529" i="4"/>
  <c r="O528" i="4"/>
  <c r="O527" i="4"/>
  <c r="O526" i="4"/>
  <c r="O525" i="4"/>
  <c r="O524" i="4"/>
  <c r="O523" i="4"/>
  <c r="O522" i="4"/>
  <c r="O521" i="4"/>
  <c r="O520" i="4"/>
  <c r="O519" i="4"/>
  <c r="O518" i="4"/>
  <c r="O517" i="4"/>
  <c r="O516" i="4"/>
  <c r="O515" i="4"/>
  <c r="O514" i="4"/>
  <c r="O513" i="4"/>
  <c r="O512" i="4"/>
  <c r="O511" i="4"/>
  <c r="O510" i="4"/>
  <c r="O509" i="4"/>
  <c r="O508" i="4"/>
  <c r="O507" i="4"/>
  <c r="O506" i="4"/>
  <c r="O505" i="4"/>
  <c r="O504" i="4"/>
  <c r="O503" i="4"/>
  <c r="O502" i="4"/>
  <c r="O501" i="4"/>
  <c r="O500" i="4"/>
  <c r="O499" i="4"/>
  <c r="O498" i="4"/>
  <c r="O497" i="4"/>
  <c r="O496" i="4"/>
  <c r="O495" i="4"/>
  <c r="O494" i="4"/>
  <c r="O493" i="4"/>
  <c r="O492" i="4"/>
  <c r="O491" i="4"/>
  <c r="O490" i="4"/>
  <c r="O489" i="4"/>
  <c r="O488" i="4"/>
  <c r="O487" i="4"/>
  <c r="O486" i="4"/>
  <c r="O485" i="4"/>
  <c r="O484" i="4"/>
  <c r="O483" i="4"/>
  <c r="O482" i="4"/>
  <c r="O481" i="4"/>
  <c r="O480" i="4"/>
  <c r="O479" i="4"/>
  <c r="O478" i="4"/>
  <c r="O477" i="4"/>
  <c r="O476" i="4"/>
  <c r="O475" i="4"/>
  <c r="O474" i="4"/>
  <c r="O473" i="4"/>
  <c r="O472" i="4"/>
  <c r="O471" i="4"/>
  <c r="O470" i="4"/>
  <c r="O469" i="4"/>
  <c r="O468" i="4"/>
  <c r="O467" i="4"/>
  <c r="O466" i="4"/>
  <c r="O465" i="4"/>
  <c r="O464" i="4"/>
  <c r="O463" i="4"/>
  <c r="O462" i="4"/>
  <c r="O461" i="4"/>
  <c r="O460" i="4"/>
  <c r="O459" i="4"/>
  <c r="O458" i="4"/>
  <c r="O457" i="4"/>
  <c r="O456" i="4"/>
  <c r="O455" i="4"/>
  <c r="O454" i="4"/>
  <c r="O453" i="4"/>
  <c r="O452" i="4"/>
  <c r="O451" i="4"/>
  <c r="O450" i="4"/>
  <c r="O449" i="4"/>
  <c r="O448" i="4"/>
  <c r="O447" i="4"/>
  <c r="O446" i="4"/>
  <c r="O445" i="4"/>
  <c r="O444" i="4"/>
  <c r="O443" i="4"/>
  <c r="O442" i="4"/>
  <c r="O441" i="4"/>
  <c r="O440" i="4"/>
  <c r="O439" i="4"/>
  <c r="O438" i="4"/>
  <c r="O437" i="4"/>
  <c r="O436" i="4"/>
  <c r="O435" i="4"/>
  <c r="O434" i="4"/>
  <c r="O433" i="4"/>
  <c r="O432" i="4"/>
  <c r="O431" i="4"/>
  <c r="O430" i="4"/>
  <c r="O429" i="4"/>
  <c r="O428" i="4"/>
  <c r="O427" i="4"/>
  <c r="O426" i="4"/>
  <c r="O425" i="4"/>
  <c r="O424" i="4"/>
  <c r="O423" i="4"/>
  <c r="O422" i="4"/>
  <c r="O421" i="4"/>
  <c r="O420" i="4"/>
  <c r="O419" i="4"/>
  <c r="O418" i="4"/>
  <c r="O417" i="4"/>
  <c r="O416" i="4"/>
  <c r="O415" i="4"/>
  <c r="O414" i="4"/>
  <c r="O413" i="4"/>
  <c r="O412" i="4"/>
  <c r="O411" i="4"/>
  <c r="O410" i="4"/>
  <c r="O409" i="4"/>
  <c r="O408" i="4"/>
  <c r="O407" i="4"/>
  <c r="O406" i="4"/>
  <c r="O405" i="4"/>
  <c r="O404" i="4"/>
  <c r="O403" i="4"/>
  <c r="O402" i="4"/>
  <c r="O401" i="4"/>
  <c r="O400" i="4"/>
  <c r="O399" i="4"/>
  <c r="O398" i="4"/>
  <c r="O397" i="4"/>
  <c r="O396" i="4"/>
  <c r="O395" i="4"/>
  <c r="O394" i="4"/>
  <c r="O393" i="4"/>
  <c r="O392" i="4"/>
  <c r="O391" i="4"/>
  <c r="O390" i="4"/>
  <c r="O389" i="4"/>
  <c r="O388" i="4"/>
  <c r="O387" i="4"/>
  <c r="O386" i="4"/>
  <c r="O385" i="4"/>
  <c r="O384" i="4"/>
  <c r="O383" i="4"/>
  <c r="O382" i="4"/>
  <c r="O381" i="4"/>
  <c r="O380" i="4"/>
  <c r="O379" i="4"/>
  <c r="O378" i="4"/>
  <c r="O377" i="4"/>
  <c r="O376" i="4"/>
  <c r="O375" i="4"/>
  <c r="O374" i="4"/>
  <c r="O373" i="4"/>
  <c r="O372" i="4"/>
  <c r="O371" i="4"/>
  <c r="O370" i="4"/>
  <c r="O369" i="4"/>
  <c r="O368" i="4"/>
  <c r="O367" i="4"/>
  <c r="O366" i="4"/>
  <c r="O365" i="4"/>
  <c r="O364" i="4"/>
  <c r="O363" i="4"/>
  <c r="O362" i="4"/>
  <c r="O361" i="4"/>
  <c r="O360" i="4"/>
  <c r="O359" i="4"/>
  <c r="O358" i="4"/>
  <c r="O357" i="4"/>
  <c r="O356" i="4"/>
  <c r="O355" i="4"/>
  <c r="O354" i="4"/>
  <c r="O353" i="4"/>
  <c r="O352" i="4"/>
  <c r="O351" i="4"/>
  <c r="O350" i="4"/>
  <c r="O349" i="4"/>
  <c r="O348" i="4"/>
  <c r="O347" i="4"/>
  <c r="O346" i="4"/>
  <c r="O345" i="4"/>
  <c r="O344" i="4"/>
  <c r="O343" i="4"/>
  <c r="O342" i="4"/>
  <c r="O341" i="4"/>
  <c r="O340" i="4"/>
  <c r="O339" i="4"/>
  <c r="O338" i="4"/>
  <c r="O337" i="4"/>
  <c r="O336" i="4"/>
  <c r="O335" i="4"/>
  <c r="O334" i="4"/>
  <c r="O333" i="4"/>
  <c r="O332" i="4"/>
  <c r="O331" i="4"/>
  <c r="O330" i="4"/>
  <c r="O329" i="4"/>
  <c r="O328" i="4"/>
  <c r="O327" i="4"/>
  <c r="O326" i="4"/>
  <c r="O325" i="4"/>
  <c r="O324" i="4"/>
  <c r="O323" i="4"/>
  <c r="O322" i="4"/>
  <c r="O321" i="4"/>
  <c r="O320" i="4"/>
  <c r="O319" i="4"/>
  <c r="O318" i="4"/>
  <c r="O317" i="4"/>
  <c r="O316" i="4"/>
  <c r="O315" i="4"/>
  <c r="O314" i="4"/>
  <c r="O313" i="4"/>
  <c r="O312" i="4"/>
  <c r="O311" i="4"/>
  <c r="O310" i="4"/>
  <c r="O309" i="4"/>
  <c r="O308" i="4"/>
  <c r="O307" i="4"/>
  <c r="O306" i="4"/>
  <c r="O305" i="4"/>
  <c r="O304" i="4"/>
  <c r="O303" i="4"/>
  <c r="O302" i="4"/>
  <c r="O301" i="4"/>
  <c r="O300" i="4"/>
  <c r="O299" i="4"/>
  <c r="O298" i="4"/>
  <c r="O297" i="4"/>
  <c r="O296" i="4"/>
  <c r="O295" i="4"/>
  <c r="O294" i="4"/>
  <c r="O293" i="4"/>
  <c r="O292" i="4"/>
  <c r="O291" i="4"/>
  <c r="O290" i="4"/>
  <c r="O289" i="4"/>
  <c r="O288" i="4"/>
  <c r="O287" i="4"/>
  <c r="O286" i="4"/>
  <c r="O285" i="4"/>
  <c r="O284" i="4"/>
  <c r="O283" i="4"/>
  <c r="O282" i="4"/>
  <c r="O281" i="4"/>
  <c r="O280" i="4"/>
  <c r="O279" i="4"/>
  <c r="O278" i="4"/>
  <c r="O277" i="4"/>
  <c r="O276" i="4"/>
  <c r="O275" i="4"/>
  <c r="O274" i="4"/>
  <c r="O273" i="4"/>
  <c r="O272" i="4"/>
  <c r="O271" i="4"/>
  <c r="O270" i="4"/>
  <c r="O269" i="4"/>
  <c r="O268" i="4"/>
  <c r="O267" i="4"/>
  <c r="O266" i="4"/>
  <c r="O265" i="4"/>
  <c r="O264" i="4"/>
  <c r="O263" i="4"/>
  <c r="O262" i="4"/>
  <c r="O261" i="4"/>
  <c r="O260" i="4"/>
  <c r="O259" i="4"/>
  <c r="O258" i="4"/>
  <c r="O257" i="4"/>
  <c r="O256" i="4"/>
  <c r="O255" i="4"/>
  <c r="O254" i="4"/>
  <c r="O253" i="4"/>
  <c r="O252" i="4"/>
  <c r="O251" i="4"/>
  <c r="O250" i="4"/>
  <c r="O249" i="4"/>
  <c r="O248" i="4"/>
  <c r="O247" i="4"/>
  <c r="O246" i="4"/>
  <c r="O245" i="4"/>
  <c r="O244" i="4"/>
  <c r="O243" i="4"/>
  <c r="O242" i="4"/>
  <c r="O241" i="4"/>
  <c r="O240" i="4"/>
  <c r="O239" i="4"/>
  <c r="O238" i="4"/>
  <c r="O237" i="4"/>
  <c r="O236" i="4"/>
  <c r="O235" i="4"/>
  <c r="O234" i="4"/>
  <c r="O233" i="4"/>
  <c r="O232" i="4"/>
  <c r="O231" i="4"/>
  <c r="O230" i="4"/>
  <c r="O229" i="4"/>
  <c r="O228" i="4"/>
  <c r="O227" i="4"/>
  <c r="O226" i="4"/>
  <c r="O225" i="4"/>
  <c r="O224" i="4"/>
  <c r="O223" i="4"/>
  <c r="O222" i="4"/>
  <c r="O221" i="4"/>
  <c r="O220" i="4"/>
  <c r="O219" i="4"/>
  <c r="O218" i="4"/>
  <c r="O217" i="4"/>
  <c r="O216" i="4"/>
  <c r="O215" i="4"/>
  <c r="O214" i="4"/>
  <c r="O213" i="4"/>
  <c r="O212" i="4"/>
  <c r="O211" i="4"/>
  <c r="O210" i="4"/>
  <c r="O209" i="4"/>
  <c r="O208" i="4"/>
  <c r="O207" i="4"/>
  <c r="O206" i="4"/>
  <c r="O205" i="4"/>
  <c r="O204" i="4"/>
  <c r="O203" i="4"/>
  <c r="O202" i="4"/>
  <c r="O201" i="4"/>
  <c r="O200" i="4"/>
  <c r="O199" i="4"/>
  <c r="O198" i="4"/>
  <c r="O197" i="4"/>
  <c r="O196" i="4"/>
  <c r="O195" i="4"/>
  <c r="O194" i="4"/>
  <c r="O193" i="4"/>
  <c r="O192" i="4"/>
  <c r="O191" i="4"/>
  <c r="O190" i="4"/>
  <c r="O189" i="4"/>
  <c r="O188" i="4"/>
  <c r="O187" i="4"/>
  <c r="O186" i="4"/>
  <c r="O185" i="4"/>
  <c r="O184" i="4"/>
  <c r="O183" i="4"/>
  <c r="O182" i="4"/>
  <c r="O181" i="4"/>
  <c r="O180" i="4"/>
  <c r="O179" i="4"/>
  <c r="O178" i="4"/>
  <c r="O177" i="4"/>
  <c r="O176" i="4"/>
  <c r="O175" i="4"/>
  <c r="O174" i="4"/>
  <c r="O173" i="4"/>
  <c r="O172" i="4"/>
  <c r="O171" i="4"/>
  <c r="O170" i="4"/>
  <c r="O169" i="4"/>
  <c r="O168" i="4"/>
  <c r="O167" i="4"/>
  <c r="O166" i="4"/>
  <c r="O165" i="4"/>
  <c r="O164" i="4"/>
  <c r="O163" i="4"/>
  <c r="O162" i="4"/>
  <c r="O161" i="4"/>
  <c r="O160" i="4"/>
  <c r="O159" i="4"/>
  <c r="O158" i="4"/>
  <c r="O157" i="4"/>
  <c r="O156" i="4"/>
  <c r="O155" i="4"/>
  <c r="O154" i="4"/>
  <c r="O153" i="4"/>
  <c r="O152" i="4"/>
  <c r="O151" i="4"/>
  <c r="O150" i="4"/>
  <c r="O149" i="4"/>
  <c r="O148" i="4"/>
  <c r="O147" i="4"/>
  <c r="O146" i="4"/>
  <c r="O145" i="4"/>
  <c r="O144" i="4"/>
  <c r="O143" i="4"/>
  <c r="O142" i="4"/>
  <c r="O141" i="4"/>
  <c r="O140" i="4"/>
  <c r="O139" i="4"/>
  <c r="O138" i="4"/>
  <c r="O137" i="4"/>
  <c r="O136" i="4"/>
  <c r="O135" i="4"/>
  <c r="O134" i="4"/>
  <c r="O133" i="4"/>
  <c r="O132" i="4"/>
  <c r="O131" i="4"/>
  <c r="O130" i="4"/>
  <c r="O129" i="4"/>
  <c r="O128" i="4"/>
  <c r="O127" i="4"/>
  <c r="O126" i="4"/>
  <c r="O125" i="4"/>
  <c r="O124" i="4"/>
  <c r="O123" i="4"/>
  <c r="O122" i="4"/>
  <c r="O121" i="4"/>
  <c r="O120" i="4"/>
  <c r="O119" i="4"/>
  <c r="O118" i="4"/>
  <c r="O117" i="4"/>
  <c r="O116" i="4"/>
  <c r="O115" i="4"/>
  <c r="O114" i="4"/>
  <c r="O113" i="4"/>
  <c r="O112" i="4"/>
  <c r="O111" i="4"/>
  <c r="O110" i="4"/>
  <c r="O109" i="4"/>
  <c r="O108" i="4"/>
  <c r="O107" i="4"/>
  <c r="O106" i="4"/>
  <c r="O105" i="4"/>
  <c r="O104" i="4"/>
  <c r="O103" i="4"/>
  <c r="O102" i="4"/>
  <c r="O101" i="4"/>
  <c r="O100" i="4"/>
  <c r="O99" i="4"/>
  <c r="O98" i="4"/>
  <c r="O97" i="4"/>
  <c r="O96" i="4"/>
  <c r="O95" i="4"/>
  <c r="O94" i="4"/>
  <c r="O93" i="4"/>
  <c r="O92" i="4"/>
  <c r="O91" i="4"/>
  <c r="O90" i="4"/>
  <c r="O89" i="4"/>
  <c r="O88" i="4"/>
  <c r="O87" i="4"/>
  <c r="O86" i="4"/>
  <c r="O85" i="4"/>
  <c r="O84" i="4"/>
  <c r="O83" i="4"/>
  <c r="O82" i="4"/>
  <c r="O81" i="4"/>
  <c r="O80" i="4"/>
  <c r="O79" i="4"/>
  <c r="O78" i="4"/>
  <c r="O77" i="4"/>
  <c r="O76" i="4"/>
  <c r="O75" i="4"/>
  <c r="O74" i="4"/>
  <c r="O73" i="4"/>
  <c r="O72" i="4"/>
  <c r="O71" i="4"/>
  <c r="O70" i="4"/>
  <c r="O69" i="4"/>
  <c r="O68" i="4"/>
  <c r="O67" i="4"/>
  <c r="O66" i="4"/>
  <c r="O65" i="4"/>
  <c r="O64" i="4"/>
  <c r="O63" i="4"/>
  <c r="O62" i="4"/>
  <c r="O61" i="4"/>
  <c r="O60" i="4"/>
  <c r="O59" i="4"/>
  <c r="O58" i="4"/>
  <c r="O57" i="4"/>
  <c r="O56" i="4"/>
  <c r="O55" i="4"/>
  <c r="O54" i="4"/>
  <c r="O53" i="4"/>
  <c r="O52" i="4"/>
  <c r="O51" i="4"/>
  <c r="O50" i="4"/>
  <c r="O49" i="4"/>
  <c r="O48" i="4"/>
  <c r="O47" i="4"/>
  <c r="O46" i="4"/>
  <c r="O45" i="4"/>
  <c r="O44" i="4"/>
  <c r="O43" i="4"/>
  <c r="O42" i="4"/>
  <c r="O41" i="4"/>
  <c r="O40" i="4"/>
  <c r="O39" i="4"/>
  <c r="O38" i="4"/>
  <c r="O37" i="4"/>
  <c r="O36" i="4"/>
  <c r="O35" i="4"/>
  <c r="O34" i="4"/>
  <c r="O33" i="4"/>
  <c r="O32" i="4"/>
  <c r="O31" i="4"/>
  <c r="O30" i="4"/>
  <c r="O29" i="4"/>
  <c r="O28" i="4"/>
  <c r="O27" i="4"/>
  <c r="O26" i="4"/>
  <c r="O25" i="4"/>
  <c r="O24" i="4"/>
  <c r="O23" i="4"/>
  <c r="O22" i="4"/>
  <c r="O21" i="4"/>
  <c r="O20" i="4"/>
  <c r="O19" i="4"/>
  <c r="O18" i="4"/>
  <c r="O17" i="4"/>
  <c r="O16" i="4"/>
  <c r="O15" i="4"/>
  <c r="O14" i="4"/>
  <c r="O13" i="4"/>
  <c r="O12" i="4"/>
  <c r="O11" i="4"/>
  <c r="O10" i="4"/>
  <c r="O9" i="4"/>
  <c r="O8" i="4"/>
  <c r="O7" i="4"/>
  <c r="O6" i="4"/>
  <c r="O5" i="4"/>
  <c r="O4" i="4"/>
  <c r="O3" i="4"/>
  <c r="O2" i="4"/>
  <c r="K85" i="9"/>
  <c r="K84" i="9"/>
  <c r="K83" i="9"/>
  <c r="K82" i="9"/>
  <c r="K81" i="9"/>
  <c r="K80" i="9"/>
  <c r="K79" i="9"/>
  <c r="K78" i="9"/>
  <c r="K77" i="9"/>
  <c r="K76" i="9"/>
  <c r="K75" i="9"/>
  <c r="K74" i="9"/>
  <c r="K73" i="9"/>
  <c r="K72" i="9"/>
  <c r="K71" i="9"/>
  <c r="K70" i="9"/>
  <c r="K69" i="9"/>
  <c r="K68" i="9"/>
  <c r="K67" i="9"/>
  <c r="K66" i="9"/>
  <c r="K65" i="9"/>
  <c r="K64" i="9"/>
  <c r="K63" i="9"/>
  <c r="K62" i="9"/>
  <c r="K61" i="9"/>
  <c r="K60" i="9"/>
  <c r="K59" i="9"/>
  <c r="K58" i="9"/>
  <c r="K57" i="9"/>
  <c r="K56" i="9"/>
  <c r="K55" i="9"/>
  <c r="K54" i="9"/>
  <c r="K53" i="9"/>
  <c r="K52" i="9"/>
  <c r="K51" i="9"/>
  <c r="K50" i="9"/>
  <c r="K49" i="9"/>
  <c r="K48" i="9"/>
  <c r="K47" i="9"/>
  <c r="K46" i="9"/>
  <c r="K45" i="9"/>
  <c r="K44" i="9"/>
  <c r="K43" i="9"/>
  <c r="K42" i="9"/>
  <c r="K41" i="9"/>
  <c r="K40" i="9"/>
  <c r="K39" i="9"/>
  <c r="K38" i="9"/>
  <c r="K37" i="9"/>
  <c r="K36" i="9"/>
  <c r="K35" i="9"/>
  <c r="K34" i="9"/>
  <c r="K33" i="9"/>
  <c r="K32" i="9"/>
  <c r="K31" i="9"/>
  <c r="K30" i="9"/>
  <c r="K29" i="9"/>
  <c r="K28" i="9"/>
  <c r="K27" i="9"/>
  <c r="K26" i="9"/>
  <c r="K25" i="9"/>
  <c r="K24" i="9"/>
  <c r="K23" i="9"/>
  <c r="K22" i="9"/>
  <c r="K21" i="9"/>
  <c r="K20" i="9"/>
  <c r="K19" i="9"/>
  <c r="K18" i="9"/>
  <c r="K17" i="9"/>
  <c r="K16" i="9"/>
  <c r="K15" i="9"/>
  <c r="K14" i="9"/>
  <c r="K13" i="9"/>
  <c r="K12" i="9"/>
  <c r="K11" i="9"/>
  <c r="K10" i="9"/>
  <c r="K9" i="9"/>
  <c r="K8" i="9"/>
  <c r="K7" i="9"/>
  <c r="K6" i="9"/>
  <c r="K5" i="9"/>
  <c r="K4" i="9"/>
  <c r="K3" i="9"/>
  <c r="K2" i="9"/>
  <c r="I85" i="9" l="1"/>
  <c r="I84" i="9"/>
  <c r="I83" i="9"/>
  <c r="I82" i="9"/>
  <c r="I81" i="9"/>
  <c r="I80" i="9"/>
  <c r="I79" i="9"/>
  <c r="I78" i="9"/>
  <c r="I77" i="9"/>
  <c r="I76" i="9"/>
  <c r="I75" i="9"/>
  <c r="I74" i="9"/>
  <c r="I73" i="9"/>
  <c r="I72" i="9"/>
  <c r="I71" i="9"/>
  <c r="I70" i="9"/>
  <c r="I69" i="9"/>
  <c r="I68" i="9"/>
  <c r="I67" i="9"/>
  <c r="I66" i="9"/>
  <c r="I65" i="9"/>
  <c r="I64" i="9"/>
  <c r="I63" i="9"/>
  <c r="I62" i="9"/>
  <c r="I61" i="9"/>
  <c r="I60" i="9"/>
  <c r="I59" i="9"/>
  <c r="I58" i="9"/>
  <c r="I57" i="9"/>
  <c r="I56" i="9"/>
  <c r="I55" i="9"/>
  <c r="I54" i="9"/>
  <c r="I53" i="9"/>
  <c r="I52" i="9"/>
  <c r="I51" i="9"/>
  <c r="I50" i="9"/>
  <c r="I49" i="9"/>
  <c r="I48" i="9"/>
  <c r="I47" i="9"/>
  <c r="I46" i="9"/>
  <c r="I45" i="9"/>
  <c r="I44" i="9"/>
  <c r="I43" i="9"/>
  <c r="I42" i="9"/>
  <c r="I41" i="9"/>
  <c r="I40" i="9"/>
  <c r="I39" i="9"/>
  <c r="I38" i="9"/>
  <c r="I37" i="9"/>
  <c r="I36" i="9"/>
  <c r="I35" i="9"/>
  <c r="I34" i="9"/>
  <c r="I33" i="9"/>
  <c r="I32" i="9"/>
  <c r="I31" i="9"/>
  <c r="I30" i="9"/>
  <c r="I29" i="9"/>
  <c r="I28" i="9"/>
  <c r="I27" i="9"/>
  <c r="I26" i="9"/>
  <c r="I25" i="9"/>
  <c r="I24" i="9"/>
  <c r="I23" i="9"/>
  <c r="I22" i="9"/>
  <c r="I21" i="9"/>
  <c r="I20" i="9"/>
  <c r="I19" i="9"/>
  <c r="I18" i="9"/>
  <c r="I17" i="9"/>
  <c r="I16" i="9"/>
  <c r="I15" i="9"/>
  <c r="I14" i="9"/>
  <c r="I13" i="9"/>
  <c r="I12" i="9"/>
  <c r="I11" i="9"/>
  <c r="I10" i="9"/>
  <c r="I9" i="9"/>
  <c r="I8" i="9"/>
  <c r="I7" i="9"/>
  <c r="I6" i="9"/>
  <c r="I5" i="9"/>
  <c r="I4" i="9"/>
  <c r="I3" i="9"/>
  <c r="I2" i="9"/>
  <c r="G85" i="9"/>
  <c r="G84" i="9"/>
  <c r="G83" i="9"/>
  <c r="G82" i="9"/>
  <c r="G81" i="9"/>
  <c r="G80" i="9"/>
  <c r="G79" i="9"/>
  <c r="G78" i="9"/>
  <c r="G77" i="9"/>
  <c r="G76" i="9"/>
  <c r="G75" i="9"/>
  <c r="G74" i="9"/>
  <c r="G73" i="9"/>
  <c r="G72" i="9"/>
  <c r="G71" i="9"/>
  <c r="G70" i="9"/>
  <c r="G69" i="9"/>
  <c r="G68" i="9"/>
  <c r="G67" i="9"/>
  <c r="G66" i="9"/>
  <c r="G65" i="9"/>
  <c r="G64" i="9"/>
  <c r="G63" i="9"/>
  <c r="G62" i="9"/>
  <c r="G61" i="9"/>
  <c r="G60" i="9"/>
  <c r="G59" i="9"/>
  <c r="G58" i="9"/>
  <c r="G57" i="9"/>
  <c r="G56" i="9"/>
  <c r="G55" i="9"/>
  <c r="G54" i="9"/>
  <c r="G53" i="9"/>
  <c r="G52" i="9"/>
  <c r="G51" i="9"/>
  <c r="G50" i="9"/>
  <c r="G49" i="9"/>
  <c r="G48" i="9"/>
  <c r="G47" i="9"/>
  <c r="G46" i="9"/>
  <c r="G45" i="9"/>
  <c r="G44" i="9"/>
  <c r="G43" i="9"/>
  <c r="G42" i="9"/>
  <c r="G41" i="9"/>
  <c r="G40" i="9"/>
  <c r="G39" i="9"/>
  <c r="G38" i="9"/>
  <c r="G37" i="9"/>
  <c r="G36" i="9"/>
  <c r="G35" i="9"/>
  <c r="G34" i="9"/>
  <c r="G33" i="9"/>
  <c r="G32" i="9"/>
  <c r="G31" i="9"/>
  <c r="G30" i="9"/>
  <c r="G29" i="9"/>
  <c r="G28" i="9"/>
  <c r="G27" i="9"/>
  <c r="G26" i="9"/>
  <c r="G25" i="9"/>
  <c r="G24" i="9"/>
  <c r="G23" i="9"/>
  <c r="G22" i="9"/>
  <c r="G21" i="9"/>
  <c r="G20" i="9"/>
  <c r="G19" i="9"/>
  <c r="G18" i="9"/>
  <c r="G17" i="9"/>
  <c r="G16" i="9"/>
  <c r="G10" i="9"/>
  <c r="F10" i="9"/>
  <c r="G15" i="9"/>
  <c r="G14" i="9"/>
  <c r="G13" i="9"/>
  <c r="G12" i="9"/>
  <c r="G11" i="9"/>
  <c r="G9" i="9"/>
  <c r="G8" i="9"/>
  <c r="G7" i="9"/>
  <c r="G6" i="9"/>
  <c r="G5" i="9"/>
  <c r="G4" i="9"/>
  <c r="G3" i="9"/>
  <c r="G2"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16" i="9"/>
  <c r="F17" i="9"/>
  <c r="F18" i="9"/>
  <c r="F19" i="9"/>
  <c r="F20" i="9"/>
  <c r="F21" i="9"/>
  <c r="F22" i="9"/>
  <c r="F9" i="9"/>
  <c r="F11" i="9"/>
  <c r="F12" i="9"/>
  <c r="F13" i="9"/>
  <c r="F14" i="9"/>
  <c r="F15" i="9"/>
  <c r="F2" i="9"/>
  <c r="F3" i="9"/>
  <c r="F4" i="9"/>
  <c r="F5" i="9"/>
  <c r="F6" i="9"/>
  <c r="F7" i="9"/>
  <c r="F8" i="9"/>
  <c r="D89" i="9"/>
  <c r="D88" i="9"/>
  <c r="C80" i="9"/>
  <c r="C81" i="9" s="1"/>
  <c r="C82" i="9" s="1"/>
  <c r="C83" i="9" s="1"/>
  <c r="C84" i="9" s="1"/>
  <c r="C85" i="9" s="1"/>
  <c r="C73" i="9"/>
  <c r="C74" i="9" s="1"/>
  <c r="C75" i="9" s="1"/>
  <c r="C76" i="9" s="1"/>
  <c r="C77" i="9" s="1"/>
  <c r="C78" i="9" s="1"/>
  <c r="C66" i="9"/>
  <c r="C67" i="9" s="1"/>
  <c r="C68" i="9" s="1"/>
  <c r="C69" i="9" s="1"/>
  <c r="C70" i="9" s="1"/>
  <c r="C71" i="9" s="1"/>
  <c r="C59" i="9"/>
  <c r="C60" i="9" s="1"/>
  <c r="C61" i="9" s="1"/>
  <c r="C62" i="9" s="1"/>
  <c r="C63" i="9" s="1"/>
  <c r="C64" i="9" s="1"/>
  <c r="C52" i="9"/>
  <c r="C53" i="9" s="1"/>
  <c r="C54" i="9" s="1"/>
  <c r="C55" i="9" s="1"/>
  <c r="C56" i="9" s="1"/>
  <c r="C57" i="9" s="1"/>
  <c r="C45" i="9"/>
  <c r="C46" i="9" s="1"/>
  <c r="C47" i="9" s="1"/>
  <c r="C48" i="9" s="1"/>
  <c r="C49" i="9" s="1"/>
  <c r="C50" i="9" s="1"/>
  <c r="C38" i="9"/>
  <c r="C39" i="9" s="1"/>
  <c r="C40" i="9" s="1"/>
  <c r="C41" i="9" s="1"/>
  <c r="C42" i="9" s="1"/>
  <c r="C43" i="9" s="1"/>
  <c r="C31" i="9"/>
  <c r="C32" i="9" s="1"/>
  <c r="C33" i="9" s="1"/>
  <c r="C34" i="9" s="1"/>
  <c r="C35" i="9" s="1"/>
  <c r="C36" i="9" s="1"/>
  <c r="C24" i="9"/>
  <c r="C25" i="9" s="1"/>
  <c r="C26" i="9" s="1"/>
  <c r="C27" i="9" s="1"/>
  <c r="C28" i="9" s="1"/>
  <c r="C29" i="9" s="1"/>
  <c r="C17" i="9"/>
  <c r="C18" i="9" s="1"/>
  <c r="C19" i="9" s="1"/>
  <c r="C20" i="9" s="1"/>
  <c r="C21" i="9" s="1"/>
  <c r="C22" i="9" s="1"/>
  <c r="C10" i="9"/>
  <c r="C11" i="9" s="1"/>
  <c r="C12" i="9" s="1"/>
  <c r="C13" i="9" s="1"/>
  <c r="C14" i="9" s="1"/>
  <c r="C15" i="9" s="1"/>
  <c r="C3" i="9"/>
  <c r="C4" i="9" s="1"/>
  <c r="C5" i="9" s="1"/>
  <c r="C6" i="9" s="1"/>
  <c r="C7" i="9" s="1"/>
  <c r="C8" i="9" s="1"/>
  <c r="A11" i="9"/>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10" i="9"/>
  <c r="A9" i="9"/>
  <c r="G67" i="8"/>
  <c r="G70" i="8" s="1"/>
  <c r="H67" i="8"/>
  <c r="H70" i="8" s="1"/>
  <c r="G68" i="8"/>
  <c r="G71" i="8" s="1"/>
  <c r="H68" i="8"/>
  <c r="H71" i="8"/>
  <c r="K67" i="8"/>
  <c r="K70" i="8" s="1"/>
  <c r="L67" i="8"/>
  <c r="L70" i="8" s="1"/>
  <c r="K68" i="8"/>
  <c r="L68" i="8"/>
  <c r="L71" i="8" s="1"/>
  <c r="K71" i="8"/>
  <c r="D70" i="8"/>
  <c r="E70" i="8"/>
  <c r="F70" i="8"/>
  <c r="J70" i="8"/>
  <c r="M70" i="8"/>
  <c r="N70" i="8"/>
  <c r="O70" i="8"/>
  <c r="P70" i="8"/>
  <c r="R70" i="8"/>
  <c r="D71" i="8"/>
  <c r="E71" i="8"/>
  <c r="F71" i="8"/>
  <c r="J71" i="8"/>
  <c r="M71" i="8"/>
  <c r="N71" i="8"/>
  <c r="O71" i="8"/>
  <c r="P71" i="8"/>
  <c r="R71" i="8"/>
  <c r="S68" i="8"/>
  <c r="S71" i="8" s="1"/>
  <c r="R68" i="8"/>
  <c r="Q68" i="8"/>
  <c r="P68" i="8"/>
  <c r="O68" i="8"/>
  <c r="N68" i="8"/>
  <c r="M68" i="8"/>
  <c r="J68" i="8"/>
  <c r="I68" i="8"/>
  <c r="F68" i="8"/>
  <c r="E68" i="8"/>
  <c r="D68" i="8"/>
  <c r="C68" i="8"/>
  <c r="B68" i="8"/>
  <c r="S67" i="8"/>
  <c r="R67" i="8"/>
  <c r="Q67" i="8"/>
  <c r="P67" i="8"/>
  <c r="O67" i="8"/>
  <c r="N67" i="8"/>
  <c r="M67" i="8"/>
  <c r="J67" i="8"/>
  <c r="I67" i="8"/>
  <c r="F67" i="8"/>
  <c r="E67" i="8"/>
  <c r="D67" i="8"/>
  <c r="C67" i="8"/>
  <c r="B67" i="8"/>
  <c r="S65" i="8"/>
  <c r="R65" i="8"/>
  <c r="Q65" i="8"/>
  <c r="P65" i="8"/>
  <c r="O65" i="8"/>
  <c r="N65" i="8"/>
  <c r="M65" i="8"/>
  <c r="L65" i="8"/>
  <c r="K65" i="8"/>
  <c r="J65" i="8"/>
  <c r="I65" i="8"/>
  <c r="I71" i="8" s="1"/>
  <c r="H65" i="8"/>
  <c r="G65" i="8"/>
  <c r="F65" i="8"/>
  <c r="E65" i="8"/>
  <c r="D65" i="8"/>
  <c r="C65" i="8"/>
  <c r="C71" i="8" s="1"/>
  <c r="B65" i="8"/>
  <c r="B71" i="8" s="1"/>
  <c r="S64" i="8"/>
  <c r="R64" i="8"/>
  <c r="Q64" i="8"/>
  <c r="P64" i="8"/>
  <c r="O64" i="8"/>
  <c r="N64" i="8"/>
  <c r="M64" i="8"/>
  <c r="L64" i="8"/>
  <c r="K64" i="8"/>
  <c r="J64" i="8"/>
  <c r="I64" i="8"/>
  <c r="H64" i="8"/>
  <c r="G64" i="8"/>
  <c r="F64" i="8"/>
  <c r="E64" i="8"/>
  <c r="D64" i="8"/>
  <c r="C64" i="8"/>
  <c r="C70" i="8" s="1"/>
  <c r="B64" i="8"/>
  <c r="B70" i="8" s="1"/>
  <c r="C67" i="7"/>
  <c r="D67" i="7"/>
  <c r="E67" i="7"/>
  <c r="F67" i="7"/>
  <c r="G67" i="7"/>
  <c r="H67" i="7"/>
  <c r="I67" i="7"/>
  <c r="J67" i="7"/>
  <c r="K67" i="7"/>
  <c r="L67" i="7"/>
  <c r="M67" i="7"/>
  <c r="N67" i="7"/>
  <c r="O67" i="7"/>
  <c r="P67" i="7"/>
  <c r="Q67" i="7"/>
  <c r="R67" i="7"/>
  <c r="S67" i="7"/>
  <c r="C68" i="7"/>
  <c r="D68" i="7"/>
  <c r="E68" i="7"/>
  <c r="F68" i="7"/>
  <c r="G68" i="7"/>
  <c r="H68" i="7"/>
  <c r="I68" i="7"/>
  <c r="J68" i="7"/>
  <c r="K68" i="7"/>
  <c r="L68" i="7"/>
  <c r="M68" i="7"/>
  <c r="N68" i="7"/>
  <c r="O68" i="7"/>
  <c r="P68" i="7"/>
  <c r="Q68" i="7"/>
  <c r="R68" i="7"/>
  <c r="S68" i="7"/>
  <c r="B68" i="7"/>
  <c r="B67" i="7"/>
  <c r="C64" i="7"/>
  <c r="D64" i="7"/>
  <c r="E64" i="7"/>
  <c r="F64" i="7"/>
  <c r="G64" i="7"/>
  <c r="H64" i="7"/>
  <c r="I64" i="7"/>
  <c r="J64" i="7"/>
  <c r="K64" i="7"/>
  <c r="L64" i="7"/>
  <c r="M64" i="7"/>
  <c r="N64" i="7"/>
  <c r="O64" i="7"/>
  <c r="P64" i="7"/>
  <c r="Q64" i="7"/>
  <c r="R64" i="7"/>
  <c r="S64" i="7"/>
  <c r="C65" i="7"/>
  <c r="D65" i="7"/>
  <c r="E65" i="7"/>
  <c r="F65" i="7"/>
  <c r="G65" i="7"/>
  <c r="H65" i="7"/>
  <c r="I65" i="7"/>
  <c r="J65" i="7"/>
  <c r="K65" i="7"/>
  <c r="L65" i="7"/>
  <c r="M65" i="7"/>
  <c r="N65" i="7"/>
  <c r="O65" i="7"/>
  <c r="P65" i="7"/>
  <c r="Q65" i="7"/>
  <c r="R65" i="7"/>
  <c r="S65" i="7"/>
  <c r="B65" i="7"/>
  <c r="B64" i="7"/>
  <c r="A15" i="1"/>
  <c r="B16" i="1"/>
  <c r="B17" i="1" s="1"/>
  <c r="B18" i="1" s="1"/>
  <c r="B19" i="1" s="1"/>
  <c r="B20" i="1" s="1"/>
  <c r="B21" i="1" s="1"/>
  <c r="B22" i="1" s="1"/>
  <c r="B23" i="1" s="1"/>
  <c r="B24" i="1" s="1"/>
  <c r="B25" i="1" s="1"/>
  <c r="B26" i="1" s="1"/>
  <c r="B27" i="1" s="1"/>
  <c r="B3" i="1"/>
  <c r="B4" i="1" s="1"/>
  <c r="B5" i="1" s="1"/>
  <c r="B6" i="1" s="1"/>
  <c r="B7" i="1" s="1"/>
  <c r="B8" i="1" s="1"/>
  <c r="B9" i="1" s="1"/>
  <c r="B10" i="1" s="1"/>
  <c r="B11" i="1" s="1"/>
  <c r="B12" i="1" s="1"/>
  <c r="B13" i="1" s="1"/>
  <c r="B14" i="1" s="1"/>
  <c r="G89" i="9" l="1"/>
  <c r="G88" i="9"/>
  <c r="S70" i="8"/>
  <c r="A70" i="8" s="1"/>
  <c r="F89" i="9"/>
  <c r="Q71" i="8"/>
  <c r="Q70" i="8"/>
  <c r="D90" i="9"/>
  <c r="I70" i="8"/>
  <c r="A71" i="8"/>
  <c r="A67" i="8"/>
  <c r="A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Maria Hazel Macadangdang</author>
  </authors>
  <commentList>
    <comment ref="Q70" authorId="0" shapeId="0" xr:uid="{D4E3CB3C-26C6-4B6F-B060-64F17EEF5786}">
      <text>
        <r>
          <rPr>
            <b/>
            <sz val="9"/>
            <color indexed="81"/>
            <rFont val="Tahoma"/>
            <family val="2"/>
          </rPr>
          <t>Commodities Team:</t>
        </r>
        <r>
          <rPr>
            <sz val="9"/>
            <color indexed="81"/>
            <rFont val="Tahoma"/>
            <family val="2"/>
          </rPr>
          <t xml:space="preserve">
MUV is still an estimate and may be revised.</t>
        </r>
      </text>
    </comment>
    <comment ref="Q71" authorId="0" shapeId="0" xr:uid="{8E85F7A2-D8F4-4595-A96F-D1B7BCD771FE}">
      <text>
        <r>
          <rPr>
            <b/>
            <sz val="9"/>
            <color indexed="81"/>
            <rFont val="Tahoma"/>
            <family val="2"/>
          </rPr>
          <t>Commodities Team:</t>
        </r>
        <r>
          <rPr>
            <sz val="9"/>
            <color indexed="81"/>
            <rFont val="Tahoma"/>
            <family val="2"/>
          </rPr>
          <t xml:space="preserve">
MUV is still an estimate and may be revised.</t>
        </r>
      </text>
    </comment>
  </commentList>
</comments>
</file>

<file path=xl/sharedStrings.xml><?xml version="1.0" encoding="utf-8"?>
<sst xmlns="http://schemas.openxmlformats.org/spreadsheetml/2006/main" count="6297" uniqueCount="413">
  <si>
    <t>id</t>
  </si>
  <si>
    <t>YEAR</t>
  </si>
  <si>
    <t>COUNTRY</t>
  </si>
  <si>
    <t>POPULISM</t>
  </si>
  <si>
    <t>Argentina</t>
  </si>
  <si>
    <t>GDP(%)</t>
  </si>
  <si>
    <t>Unemployment</t>
  </si>
  <si>
    <t>US GDP(%)</t>
  </si>
  <si>
    <t>GDP CAPITA</t>
  </si>
  <si>
    <t>Poverty</t>
  </si>
  <si>
    <t>Commodity</t>
  </si>
  <si>
    <t>Immigrants</t>
  </si>
  <si>
    <t>V-Dem</t>
  </si>
  <si>
    <t>Legal</t>
  </si>
  <si>
    <t>Commodity (%)</t>
  </si>
  <si>
    <t>Brazil</t>
  </si>
  <si>
    <t>Bolivia</t>
  </si>
  <si>
    <t>Colombia</t>
  </si>
  <si>
    <t>Chile</t>
  </si>
  <si>
    <t>Costa Rica</t>
  </si>
  <si>
    <t>Cuba</t>
  </si>
  <si>
    <t>Dominican Republic</t>
  </si>
  <si>
    <t>Ecuador</t>
  </si>
  <si>
    <t>El Salvador</t>
  </si>
  <si>
    <t>Guatemala</t>
  </si>
  <si>
    <t>Haiti</t>
  </si>
  <si>
    <t>Honduras</t>
  </si>
  <si>
    <t>Mexico</t>
  </si>
  <si>
    <t>Nicaragua</t>
  </si>
  <si>
    <t>Panama</t>
  </si>
  <si>
    <t>Peru</t>
  </si>
  <si>
    <t>Paraguay</t>
  </si>
  <si>
    <t>Uruguay</t>
  </si>
  <si>
    <t>Venezuela, RB</t>
  </si>
  <si>
    <t>Time</t>
  </si>
  <si>
    <t>NA</t>
  </si>
  <si>
    <t>GDP capita (PPP)</t>
  </si>
  <si>
    <t>GDP capita (2010)</t>
  </si>
  <si>
    <t>GDP capita (Growth)</t>
  </si>
  <si>
    <t>Primarios (Total%)</t>
  </si>
  <si>
    <t>Pobreza</t>
  </si>
  <si>
    <t xml:space="preserve">Pobreza extrema </t>
  </si>
  <si>
    <t>ID</t>
  </si>
  <si>
    <t>NET MIGRATION</t>
  </si>
  <si>
    <t>UNEMPLOYMENT</t>
  </si>
  <si>
    <t>VARIABLES</t>
  </si>
  <si>
    <t>SPECIFICATION</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</si>
  <si>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2010 U.S. dollars.</t>
  </si>
  <si>
    <t>SOURCE</t>
  </si>
  <si>
    <t>World Bank national accounts data, and OECD National Accounts data files.</t>
  </si>
  <si>
    <t>International Comparison Program, World Bank | World Development Indicators database, World Bank | Eurostat-OECD PPP Programme.</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</si>
  <si>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</si>
  <si>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Annual percentage growth rate of GDP per capita based on constant local currency. Aggregates are based on constant 2010 U.S. dollars.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</si>
  <si>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International Labour Organization, ILOSTAT database. Data retrieved on June 15, 2021.</t>
  </si>
  <si>
    <t>Unemployment refers to the share of the labor force that is without work but available for and seeking employment. Definitions of labor force and unemployment differ by country.</t>
  </si>
  <si>
    <t>United Nations Population Division. World Population Prospects: 2019 Revision.</t>
  </si>
  <si>
    <t>Net migration is the net total of migrants during the period, that is, the total number of immigrants less the annual number of emigrants, including both citizens and noncitizens. Data are five-year estimates.</t>
  </si>
  <si>
    <t>[A] CEPAL: Comisión Económica para América Latina y el Caribe - sobre la base de las Naciones Unidas, Base de Datos Estadísticos de las Naciones Unidas sobre el Comercio de Productos Básicos (COMTRADE) [en línea] - http://comtrade.un.org/</t>
  </si>
  <si>
    <t>Exportaciones de productos primarios según su participación en el total (Porcentajes del valor total de las exportaciones FOB de bienes).</t>
  </si>
  <si>
    <t>Población en situación de pobreza (Porcentaje del total de la población en cada área geográfica)</t>
  </si>
  <si>
    <t>Población en situación de pobreza extrema (Porcentaje del total de la población en cada área geográfica)</t>
  </si>
  <si>
    <t>[A] CEPAL: Comisión Económica para América Latina y el Caribe - Sobre la base de encuestas de hogares de los países. Banco de Datos de Encuestas de Hogares (BADEHOG).</t>
  </si>
  <si>
    <t>PRESIDENTE</t>
  </si>
  <si>
    <t>AÑO</t>
  </si>
  <si>
    <t>PARTIDO</t>
  </si>
  <si>
    <t>Arturo Frondizi</t>
  </si>
  <si>
    <t>Arturo Illia</t>
  </si>
  <si>
    <t>Héctor Cámpora</t>
  </si>
  <si>
    <t>Juan Domingo Perón</t>
  </si>
  <si>
    <t>Partido Justicialista FREJULI</t>
  </si>
  <si>
    <t>Raúl Alfonsín</t>
  </si>
  <si>
    <t>Carlos Menem</t>
  </si>
  <si>
    <t>Fernando De la Rúa</t>
  </si>
  <si>
    <t>UCR</t>
  </si>
  <si>
    <t xml:space="preserve">Partido Justicialista </t>
  </si>
  <si>
    <t>Partido Justicialista</t>
  </si>
  <si>
    <t>UCR Alianza</t>
  </si>
  <si>
    <t>UCR Intransigente</t>
  </si>
  <si>
    <t>UCR del Pueblo</t>
  </si>
  <si>
    <t>Nestor Kirchner</t>
  </si>
  <si>
    <t>Frente para la Victoria</t>
  </si>
  <si>
    <t xml:space="preserve">Cristina Kirchner </t>
  </si>
  <si>
    <t>Mauricio Macri</t>
  </si>
  <si>
    <t>Cambiemos</t>
  </si>
  <si>
    <t>Alberto Fernandez</t>
  </si>
  <si>
    <t>Frente de Todos</t>
  </si>
  <si>
    <t>Brasil</t>
  </si>
  <si>
    <t>Janio Quadros</t>
  </si>
  <si>
    <t>UDN</t>
  </si>
  <si>
    <t>Joao Goulart</t>
  </si>
  <si>
    <t>Partido Trabalhista Brasilero</t>
  </si>
  <si>
    <t>Fernando Collor de Mello</t>
  </si>
  <si>
    <t>Partido de la Reconstrucción Nacional</t>
  </si>
  <si>
    <t>Itamar Franco</t>
  </si>
  <si>
    <t>Fernando Henrique Cardoso</t>
  </si>
  <si>
    <t>Lula Da Silva</t>
  </si>
  <si>
    <t>Dilma Rousseff</t>
  </si>
  <si>
    <t>Michel Temer</t>
  </si>
  <si>
    <t>Jair Bolsonaro</t>
  </si>
  <si>
    <t>Partido Del Movimiento Democratico Brasilero</t>
  </si>
  <si>
    <t>Partido de la Social Democracia Brasilero</t>
  </si>
  <si>
    <t>Partido de los Trabajadores</t>
  </si>
  <si>
    <t>Partido Social Liberal</t>
  </si>
  <si>
    <t>René Barrientos Ortuño</t>
  </si>
  <si>
    <t>FRB</t>
  </si>
  <si>
    <t>Hernán Siles Zuazo</t>
  </si>
  <si>
    <t>UPD</t>
  </si>
  <si>
    <t>Víctor Paz Esstensoro</t>
  </si>
  <si>
    <t>MNR</t>
  </si>
  <si>
    <t>Jaime Paz Zamora</t>
  </si>
  <si>
    <t>Gonzalo Sanchez de Losada</t>
  </si>
  <si>
    <t>MIR</t>
  </si>
  <si>
    <t>Hugo Banzer Suarez</t>
  </si>
  <si>
    <t>ADN</t>
  </si>
  <si>
    <t>Evo Moraez Ayma</t>
  </si>
  <si>
    <t>MAS-IPSP</t>
  </si>
  <si>
    <t>Luis Arce Catacora</t>
  </si>
  <si>
    <t>Eduardo Frei Montalva</t>
  </si>
  <si>
    <t>Salvador Allende</t>
  </si>
  <si>
    <t>Patricio Aylwin Azócar</t>
  </si>
  <si>
    <t>Demócrata cristiano</t>
  </si>
  <si>
    <t>Socialista</t>
  </si>
  <si>
    <t>Eduardo Frei-Ruiz Tagle</t>
  </si>
  <si>
    <t>Ricardo Lagos Ecobar</t>
  </si>
  <si>
    <t>Michelle Bachelet</t>
  </si>
  <si>
    <t>Sebastian Piñera</t>
  </si>
  <si>
    <t>Partido por la democracia</t>
  </si>
  <si>
    <t>Coalicion por el cambio</t>
  </si>
  <si>
    <t>Chile Vamos</t>
  </si>
  <si>
    <t>Francisco Orlich Bolmarcich</t>
  </si>
  <si>
    <t>José Joaquín Trejo Fernandez</t>
  </si>
  <si>
    <t>José María Figueres Ferrer</t>
  </si>
  <si>
    <t>Liberación nacional</t>
  </si>
  <si>
    <t>Unificación Nacional</t>
  </si>
  <si>
    <t>Daniel Oduber Quiros</t>
  </si>
  <si>
    <t>Rodrigo Carazo Odio</t>
  </si>
  <si>
    <t>Luis Alberto Mongue Alvarez</t>
  </si>
  <si>
    <t>Óscar Arias Sanchez</t>
  </si>
  <si>
    <t>Rafael Angel Calderon Fournier</t>
  </si>
  <si>
    <t>Coalicion Unidad</t>
  </si>
  <si>
    <t>Unidad Social Cristiana</t>
  </si>
  <si>
    <t>José Maria Figueres Olsen</t>
  </si>
  <si>
    <t>Migúel Angel Rodriguez Echeverría</t>
  </si>
  <si>
    <t>Abel Pacheco</t>
  </si>
  <si>
    <t>Laura Chinchilla Miranda</t>
  </si>
  <si>
    <t>Luis Guillermo Solís Rivera</t>
  </si>
  <si>
    <t>Carlos Alvarado Quesada</t>
  </si>
  <si>
    <t>Acción Ciudadana</t>
  </si>
  <si>
    <t>FRA</t>
  </si>
  <si>
    <t>PRM</t>
  </si>
  <si>
    <t>Alberto Lleras Camargo</t>
  </si>
  <si>
    <t>Guillermo Leon Valencia</t>
  </si>
  <si>
    <t>Carlos Lleras Restrepo</t>
  </si>
  <si>
    <t>Misael Pastrana Borrero</t>
  </si>
  <si>
    <t>Alfonso Lopez</t>
  </si>
  <si>
    <t>Julio Cesar Turbay Ayala</t>
  </si>
  <si>
    <t>Belisario Betancur Cuartas</t>
  </si>
  <si>
    <t>Virgilio Barco Vargas</t>
  </si>
  <si>
    <t>Cesar Gaviria Trujillo</t>
  </si>
  <si>
    <t>Ernesto Samper Pizano</t>
  </si>
  <si>
    <t>Andres Pastrana Arango</t>
  </si>
  <si>
    <t>Alvaro Uribe Velez</t>
  </si>
  <si>
    <t>Juan Manuel Carlos Calderón</t>
  </si>
  <si>
    <t>Ivan Duque Marquez</t>
  </si>
  <si>
    <t>Liberal</t>
  </si>
  <si>
    <t>Conservador</t>
  </si>
  <si>
    <t>Nueva Fuerza Democratica-Conservador</t>
  </si>
  <si>
    <t>Primero Colombia</t>
  </si>
  <si>
    <t>Partido Social de Unidad Nacional</t>
  </si>
  <si>
    <t>Centro Democrático</t>
  </si>
  <si>
    <t xml:space="preserve">No hubo elecciones </t>
  </si>
  <si>
    <t>Joaquin Antonio Blaguer Ricardo</t>
  </si>
  <si>
    <t xml:space="preserve">Silvestre Antonio Guzman </t>
  </si>
  <si>
    <t>Jacobo Majluta Azar</t>
  </si>
  <si>
    <t>Jose Salvador Omar Jorge Blanco</t>
  </si>
  <si>
    <t>Leonel Antonio Fernandez Reyna</t>
  </si>
  <si>
    <t>Rafael Hipólito Mejía</t>
  </si>
  <si>
    <t>Danilo Medina</t>
  </si>
  <si>
    <t>Luis Abinader</t>
  </si>
  <si>
    <t>PRSC</t>
  </si>
  <si>
    <t>PRD</t>
  </si>
  <si>
    <t>PLD</t>
  </si>
  <si>
    <t>Jose Napoleon Duarte</t>
  </si>
  <si>
    <t>Alfredo Cristiani</t>
  </si>
  <si>
    <t>Alrmando Calderon Sol</t>
  </si>
  <si>
    <t>Francisco Flores</t>
  </si>
  <si>
    <t>Elías Antonio Saca</t>
  </si>
  <si>
    <t>Mauricio Funes</t>
  </si>
  <si>
    <t>Salvador Sanchez Cerén</t>
  </si>
  <si>
    <t>Nayib Bukele</t>
  </si>
  <si>
    <t>PDC</t>
  </si>
  <si>
    <t>ARENA</t>
  </si>
  <si>
    <t>FMLN</t>
  </si>
  <si>
    <t>GANA</t>
  </si>
  <si>
    <t>Jose Maria Velasco Ibarra</t>
  </si>
  <si>
    <t>Jaime Roldós</t>
  </si>
  <si>
    <t>León Febres-Cordero</t>
  </si>
  <si>
    <t>Rodrigo Borja</t>
  </si>
  <si>
    <t>Sixto Duran Ballen</t>
  </si>
  <si>
    <t>Abdalá Bucaram</t>
  </si>
  <si>
    <t>Fabián Alarcón</t>
  </si>
  <si>
    <t>Jamil Mahuad</t>
  </si>
  <si>
    <t>Lucio Gutirrez</t>
  </si>
  <si>
    <t>Rafael Correa</t>
  </si>
  <si>
    <t>Lenin Moreno</t>
  </si>
  <si>
    <t>Guillermo Lasso</t>
  </si>
  <si>
    <t>FNV</t>
  </si>
  <si>
    <t>CFP</t>
  </si>
  <si>
    <t>PSC</t>
  </si>
  <si>
    <t>PUR</t>
  </si>
  <si>
    <t>PRE</t>
  </si>
  <si>
    <t>DP</t>
  </si>
  <si>
    <t>PSP</t>
  </si>
  <si>
    <t>PAIS</t>
  </si>
  <si>
    <t>CREO</t>
  </si>
  <si>
    <t>The liberal principle of democracy emphasizes the importance of protecting individual and minority rights against the tyranny of the state and the tyranny of the majority. The liberal model takes a "negative" view of political power insofar as it judges the quality of democracy by the limits placed on government. This is achieved by constitutionally protected civil liberties, strong rule of law, an independent judiciary, and effective checks and balances that, together, limit the exercise of executive power. To make this a measure of liberal democracy, the index also takes the level of electoral democracy into account.</t>
  </si>
  <si>
    <t>Coppedge et al. (2015, V-Dem Working Paper Series 2015:6); V-Dem Codebook</t>
  </si>
  <si>
    <t>Ricardo Suazo Cordova</t>
  </si>
  <si>
    <t>Jose Simon Azcona</t>
  </si>
  <si>
    <t>Rafael Leonardo Callejas</t>
  </si>
  <si>
    <t>Carlos Roberto Reina</t>
  </si>
  <si>
    <t>Carlos Roberto Flores</t>
  </si>
  <si>
    <t>Partido Liberal de Honduras</t>
  </si>
  <si>
    <t>Partido Nacional de Honduras</t>
  </si>
  <si>
    <t>Ricardo Maduro</t>
  </si>
  <si>
    <t>Manuel Zelaya</t>
  </si>
  <si>
    <t>Porfirio Lobo</t>
  </si>
  <si>
    <t>Juan Orlando Hernandez</t>
  </si>
  <si>
    <t>Juan Orlando Hernandez (cuestionadas)</t>
  </si>
  <si>
    <t>Haití</t>
  </si>
  <si>
    <t>(Hacer busqueda mas extausiva)</t>
  </si>
  <si>
    <t>Carlos Arana Osorio</t>
  </si>
  <si>
    <t>Kjell Laugerud García</t>
  </si>
  <si>
    <t>Romeo Lucas García</t>
  </si>
  <si>
    <t>Efraín Ríos Mont</t>
  </si>
  <si>
    <t>Óscar Mejía Víctores</t>
  </si>
  <si>
    <t>VinicioCerezo</t>
  </si>
  <si>
    <t>Mov. Liberacion Nacional</t>
  </si>
  <si>
    <t>Militar</t>
  </si>
  <si>
    <t>Democracia Cristiana Guatemalteca</t>
  </si>
  <si>
    <t>Jorge Serrano Elías</t>
  </si>
  <si>
    <t>Ramiro de  León Carpio</t>
  </si>
  <si>
    <t>Alvaro Arzú irigoyen</t>
  </si>
  <si>
    <t>Alfonso Portillo</t>
  </si>
  <si>
    <t>Óscar Berger</t>
  </si>
  <si>
    <t>Mov. De Acción Solidaria</t>
  </si>
  <si>
    <t>Independiente</t>
  </si>
  <si>
    <t>Partido de Avanzada Nacional</t>
  </si>
  <si>
    <t>Frente Rep. Guatemalteco</t>
  </si>
  <si>
    <t>Gran Alianza Nacional</t>
  </si>
  <si>
    <t>Álvaro Colom</t>
  </si>
  <si>
    <t>Otto Perez Molina</t>
  </si>
  <si>
    <t>Jimmy Moralez</t>
  </si>
  <si>
    <t>Alejandro Giamattei</t>
  </si>
  <si>
    <t>Unidad Nac. De la Esperanza</t>
  </si>
  <si>
    <t>Partido Patriota</t>
  </si>
  <si>
    <t>Frente de Convergencia Nacional</t>
  </si>
  <si>
    <t>Vamos por una Guatemala dif.</t>
  </si>
  <si>
    <t>Adolfo Lopez Mateos</t>
  </si>
  <si>
    <t>Gustavo Díaz Ordaz</t>
  </si>
  <si>
    <t>Luis Echeverría Álvarez</t>
  </si>
  <si>
    <t>José Lopez Portillo</t>
  </si>
  <si>
    <t>Partido Revolucionario Institucional</t>
  </si>
  <si>
    <t>Miguel de la Madrid Hurtado</t>
  </si>
  <si>
    <t>Carlos Salina de Gortari</t>
  </si>
  <si>
    <t>Ernesto Zedillo Ponce de León</t>
  </si>
  <si>
    <t>Vicente Fox Quesada</t>
  </si>
  <si>
    <t>Partido Acción Nacional</t>
  </si>
  <si>
    <t>Felipe Calderón Hinojosa</t>
  </si>
  <si>
    <t>Enrique Peña Nieto</t>
  </si>
  <si>
    <t>Andrés Manuel Lopez Obrador</t>
  </si>
  <si>
    <t>Movimiento Regeneración Nacional</t>
  </si>
  <si>
    <t>Omar Torrijos</t>
  </si>
  <si>
    <t>Partido Revolucionario Democrático</t>
  </si>
  <si>
    <t>Nicolás Ardito Barletta</t>
  </si>
  <si>
    <t>Guillermo Endara</t>
  </si>
  <si>
    <t>Partido Arnulfista</t>
  </si>
  <si>
    <t>Ernesto Perez Badallares</t>
  </si>
  <si>
    <t>Mireya Moscoso</t>
  </si>
  <si>
    <t>Martín Torrijos</t>
  </si>
  <si>
    <t>Juan Carlos Varela</t>
  </si>
  <si>
    <t>Partido Pañamenista</t>
  </si>
  <si>
    <t>Laurentiino Cortizo</t>
  </si>
  <si>
    <t>Daniel Ortega Saavedra</t>
  </si>
  <si>
    <t>Violeta Barrios de Chamorro</t>
  </si>
  <si>
    <t>Arnoldo Alemán Lacayo</t>
  </si>
  <si>
    <t>Enrique Bolaños Geyer</t>
  </si>
  <si>
    <t>Frente Sandinista de Lib. Nac.</t>
  </si>
  <si>
    <t>Unión Nacional Opositora</t>
  </si>
  <si>
    <t>Partido Liberación Constitucional</t>
  </si>
  <si>
    <t>Andres Rodriguez</t>
  </si>
  <si>
    <t>Juan Carlos Wasmosy</t>
  </si>
  <si>
    <t>Raul Cubas</t>
  </si>
  <si>
    <t>Nicanor Duarte Frutos</t>
  </si>
  <si>
    <t>Fernando Lugo</t>
  </si>
  <si>
    <t>Horacio Cartes</t>
  </si>
  <si>
    <t>ANR-Colorado</t>
  </si>
  <si>
    <t>Alianza Patriótica para el Cambio</t>
  </si>
  <si>
    <t>Mario Abdo Benítez</t>
  </si>
  <si>
    <t>Perú</t>
  </si>
  <si>
    <t>Fernando Belaúnde Terry</t>
  </si>
  <si>
    <t>Accion Popular</t>
  </si>
  <si>
    <t xml:space="preserve">Alan García </t>
  </si>
  <si>
    <t>APRA</t>
  </si>
  <si>
    <t>Alberto Fujimori</t>
  </si>
  <si>
    <t>Cambio 90</t>
  </si>
  <si>
    <t>Perú 2000</t>
  </si>
  <si>
    <t>Alejandro Toledo</t>
  </si>
  <si>
    <t>Perú Posible</t>
  </si>
  <si>
    <t>Ollanta Humala</t>
  </si>
  <si>
    <t>Pedro Pablo Kuczynski</t>
  </si>
  <si>
    <t>Gana Perú</t>
  </si>
  <si>
    <t>Peruanos por el Kambio</t>
  </si>
  <si>
    <t>Pedro Castillo</t>
  </si>
  <si>
    <t>Perú Libre</t>
  </si>
  <si>
    <t>Venezuela</t>
  </si>
  <si>
    <t>Julio María Sanguinetti</t>
  </si>
  <si>
    <t>Luis Alberto Lacalle</t>
  </si>
  <si>
    <t>Jorge Batlle</t>
  </si>
  <si>
    <t>Tabaré Vazquez</t>
  </si>
  <si>
    <t>Jose Mujica</t>
  </si>
  <si>
    <t>Luis Alberto Lacalle Pou</t>
  </si>
  <si>
    <t>Partido Colorado</t>
  </si>
  <si>
    <t>Partido Nacional</t>
  </si>
  <si>
    <t>Frente Amplio</t>
  </si>
  <si>
    <t>Raúl Leoni</t>
  </si>
  <si>
    <t>Rafael Caldera</t>
  </si>
  <si>
    <t>Carlos Andrés Perez</t>
  </si>
  <si>
    <t>Luis Herrera Campíns</t>
  </si>
  <si>
    <t>Jaime Lusinchi</t>
  </si>
  <si>
    <t>Acción Democratica</t>
  </si>
  <si>
    <t>COPEI</t>
  </si>
  <si>
    <t>Hugo Chavez</t>
  </si>
  <si>
    <t>Convergencia Nacional</t>
  </si>
  <si>
    <t>Movimiento Quinta República</t>
  </si>
  <si>
    <t>Nicolás Maduro</t>
  </si>
  <si>
    <t>Populismo según Edwards</t>
  </si>
  <si>
    <t>A tener en cuenta (opinión)</t>
  </si>
  <si>
    <t>ARGENTINA</t>
  </si>
  <si>
    <t>BRAZIL</t>
  </si>
  <si>
    <t>BOLIVIA</t>
  </si>
  <si>
    <t>CHILE</t>
  </si>
  <si>
    <t>COLOMBIA</t>
  </si>
  <si>
    <t>COSTA RICA</t>
  </si>
  <si>
    <t>DOMINICAN REPUBLIC</t>
  </si>
  <si>
    <t>ECUADOR</t>
  </si>
  <si>
    <t>EL SALVADOR</t>
  </si>
  <si>
    <t>HONDURAS</t>
  </si>
  <si>
    <t>GUATEMALA</t>
  </si>
  <si>
    <t>MEXICO</t>
  </si>
  <si>
    <t>NICARAGUA</t>
  </si>
  <si>
    <t>PANAMA</t>
  </si>
  <si>
    <t>PARAGUAY</t>
  </si>
  <si>
    <t>PERU</t>
  </si>
  <si>
    <t>URUGUAY</t>
  </si>
  <si>
    <t>VENEZUELA</t>
  </si>
  <si>
    <t>COUNT:</t>
  </si>
  <si>
    <t>Remmer (2012)</t>
  </si>
  <si>
    <t>Kyle (2018)</t>
  </si>
  <si>
    <t>Extreme populism</t>
  </si>
  <si>
    <t>N</t>
  </si>
  <si>
    <t>Count 1:</t>
  </si>
  <si>
    <t>Count 0:</t>
  </si>
  <si>
    <t>EXTREME</t>
  </si>
  <si>
    <t>VDEM_LEVEL</t>
  </si>
  <si>
    <t>V-DEM_CHANGE</t>
  </si>
  <si>
    <t>GDP_LEVEL</t>
  </si>
  <si>
    <t>GDP_CHANGE</t>
  </si>
  <si>
    <t>POLITY</t>
  </si>
  <si>
    <t>World Bank Commodity Price Data (The Pink Sheet)</t>
  </si>
  <si>
    <t>annual indices, 2010=100, 1960 to present, real 2010 US dollars</t>
  </si>
  <si>
    <t>(annual series are available in nominal and real dollars)</t>
  </si>
  <si>
    <t>Updated on September 02, 2021</t>
  </si>
  <si>
    <t>Energy</t>
  </si>
  <si>
    <t>Non-energy</t>
  </si>
  <si>
    <t>Precious Metals</t>
  </si>
  <si>
    <t>Deflator MUV Index</t>
  </si>
  <si>
    <t>Agriculture</t>
  </si>
  <si>
    <t>Fertilizers</t>
  </si>
  <si>
    <t>Metals  &amp; Minerals</t>
  </si>
  <si>
    <t>Beverages</t>
  </si>
  <si>
    <t>Food</t>
  </si>
  <si>
    <t>Raw Materials</t>
  </si>
  <si>
    <t>Base Metals (ex. iron ore)</t>
  </si>
  <si>
    <t xml:space="preserve"> </t>
  </si>
  <si>
    <t>Oils &amp; Meals</t>
  </si>
  <si>
    <t>Grains</t>
  </si>
  <si>
    <t>Other Food</t>
  </si>
  <si>
    <t>Timber</t>
  </si>
  <si>
    <t>Other Raw Mat.</t>
  </si>
  <si>
    <t>KiENERGY</t>
  </si>
  <si>
    <t>KiNONFUEL</t>
  </si>
  <si>
    <t>KiAGRICULTURE</t>
  </si>
  <si>
    <t>KiBEVERAGES</t>
  </si>
  <si>
    <t>KiFOOD</t>
  </si>
  <si>
    <t>KiFATS_OILS</t>
  </si>
  <si>
    <t>KiGRAINS</t>
  </si>
  <si>
    <t>KiOTHERFOOD</t>
  </si>
  <si>
    <t>KiRAW_MATERIAL</t>
  </si>
  <si>
    <t>KiTIMBER</t>
  </si>
  <si>
    <t>KiOTHERRAWMAT</t>
  </si>
  <si>
    <t>KiFERTILIZERS</t>
  </si>
  <si>
    <t>KiMETMIN</t>
  </si>
  <si>
    <t>KiBASEMET</t>
  </si>
  <si>
    <t>KiPRECIOUSMET</t>
  </si>
  <si>
    <t>HMUV</t>
  </si>
  <si>
    <t>WB PINK SHEET</t>
  </si>
  <si>
    <t>https://www.worldbank.org/en/research/commodity-markets</t>
  </si>
  <si>
    <t>COMMODITY ENERGY</t>
  </si>
  <si>
    <t>COMMODITY NONENERGY</t>
  </si>
  <si>
    <t>COMMODITY METALS</t>
  </si>
  <si>
    <t>Commodity price index (real)</t>
  </si>
  <si>
    <t>COMMODITY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</si>
</sst>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1">
    <font>
      <sz val="11"/>
      <color theme="1"/>
      <name val="Calibri"/>
      <family val="2"/>
      <scheme val="minor"/>
    </font>
    <font>
      <sz val="11"/>
      <color theme="0"/>
      <name val="Calibri"/>
      <family val="2"/>
      <scheme val="minor"/>
    </font>
    <font>
      <sz val="10"/>
      <color indexed="63"/>
      <name val="Calibri"/>
      <family val="2"/>
    </font>
    <font>
      <sz val="10"/>
      <color indexed="8"/>
      <name val="Calibri"/>
      <family val="2"/>
    </font>
    <font>
      <sz val="11"/>
      <name val="Calibri"/>
      <family val="2"/>
      <scheme val="minor"/>
    </font>
    <font>
      <b/>
      <sz val="11"/>
      <color theme="1"/>
      <name val="Calibri"/>
      <family val="2"/>
      <scheme val="minor"/>
    </font>
    <font>
      <sz val="10"/>
      <color indexed="8"/>
      <name val="Calibri"/>
      <family val="2"/>
    </font>
    <font>
      <u/>
      <sz val="11"/>
      <color theme="10"/>
      <name val="Calibri"/>
      <family val="2"/>
      <scheme val="minor"/>
    </font>
    <font>
      <sz val="11"/>
      <color theme="5" tint="-0.249977111117893"/>
      <name val="Calibri"/>
      <family val="2"/>
      <scheme val="minor"/>
    </font>
    <font>
      <sz val="10"/>
      <name val="Arial"/>
      <family val="2"/>
    </font>
    <font>
      <b/>
      <sz val="18"/>
      <name val="Arial"/>
      <family val="2"/>
    </font>
    <font>
      <b/>
      <sz val="24"/>
      <name val="Estrangelo Edessa"/>
      <family val="4"/>
    </font>
    <font>
      <b/>
      <sz val="10"/>
      <name val="Estrangelo Edessa"/>
      <family val="4"/>
    </font>
    <font>
      <sz val="10"/>
      <name val="Estrangelo Edessa"/>
      <family val="4"/>
    </font>
    <font>
      <b/>
      <sz val="12"/>
      <name val="Arial"/>
      <family val="2"/>
    </font>
    <font>
      <b/>
      <sz val="11"/>
      <name val="Arial"/>
      <family val="2"/>
    </font>
    <font>
      <b/>
      <sz val="14"/>
      <name val="Estrangelo Edessa"/>
      <family val="4"/>
    </font>
    <font>
      <b/>
      <sz val="10"/>
      <name val="Arial"/>
      <family val="2"/>
    </font>
    <font>
      <sz val="12"/>
      <name val="Estrangelo Edessa"/>
      <family val="4"/>
    </font>
    <font>
      <b/>
      <sz val="9"/>
      <color indexed="81"/>
      <name val="Tahoma"/>
      <family val="2"/>
    </font>
    <font>
      <sz val="9"/>
      <color indexed="81"/>
      <name val="Tahoma"/>
      <family val="2"/>
    </font>
  </fonts>
  <fills count="17">
    <fill>
      <patternFill patternType="none"/>
    </fill>
    <fill>
      <patternFill patternType="gray125"/>
    </fill>
    <fill>
      <patternFill patternType="solid">
        <fgColor theme="1"/>
        <bgColor indexed="64"/>
      </patternFill>
    </fill>
    <fill>
      <patternFill patternType="solid">
        <fgColor theme="4"/>
        <bgColor indexed="64"/>
      </patternFill>
    </fill>
    <fill>
      <patternFill patternType="solid">
        <fgColor theme="5"/>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rgb="FFC00000"/>
        <bgColor indexed="64"/>
      </patternFill>
    </fill>
    <fill>
      <patternFill patternType="solid">
        <fgColor theme="0"/>
        <bgColor indexed="64"/>
      </patternFill>
    </fill>
    <fill>
      <patternFill patternType="solid">
        <fgColor rgb="FFFF0066"/>
        <bgColor indexed="64"/>
      </patternFill>
    </fill>
    <fill>
      <patternFill patternType="solid">
        <fgColor theme="7"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00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FEE9D3"/>
        <bgColor indexed="64"/>
      </patternFill>
    </fill>
  </fills>
  <borders count="49">
    <border>
      <left/>
      <right/>
      <top/>
      <bottom/>
      <diagonal/>
    </border>
    <border>
      <left/>
      <right/>
      <top/>
      <bottom style="medium">
        <color indexed="64"/>
      </bottom>
      <diagonal/>
    </border>
    <border>
      <left/>
      <right style="medium">
        <color auto="1"/>
      </right>
      <top/>
      <bottom/>
      <diagonal/>
    </border>
    <border>
      <left/>
      <right style="medium">
        <color auto="1"/>
      </right>
      <top/>
      <bottom style="medium">
        <color indexed="64"/>
      </bottom>
      <diagonal/>
    </border>
    <border>
      <left style="medium">
        <color auto="1"/>
      </left>
      <right style="thin">
        <color auto="1"/>
      </right>
      <top/>
      <bottom/>
      <diagonal/>
    </border>
    <border>
      <left style="medium">
        <color auto="1"/>
      </left>
      <right style="thin">
        <color auto="1"/>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thin">
        <color indexed="64"/>
      </bottom>
      <diagonal/>
    </border>
    <border>
      <left/>
      <right style="thick">
        <color auto="1"/>
      </right>
      <top/>
      <bottom/>
      <diagonal/>
    </border>
    <border>
      <left/>
      <right style="thick">
        <color auto="1"/>
      </right>
      <top/>
      <bottom style="medium">
        <color indexed="64"/>
      </bottom>
      <diagonal/>
    </border>
    <border>
      <left/>
      <right style="thick">
        <color auto="1"/>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ck">
        <color theme="9" tint="-0.24994659260841701"/>
      </bottom>
      <diagonal/>
    </border>
    <border>
      <left/>
      <right style="thin">
        <color theme="0"/>
      </right>
      <top/>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top/>
      <bottom style="thin">
        <color theme="0"/>
      </bottom>
      <diagonal/>
    </border>
  </borders>
  <cellStyleXfs count="3">
    <xf numFmtId="0" fontId="0" fillId="0" borderId="0"/>
    <xf numFmtId="0" fontId="7" fillId="0" borderId="0" applyNumberFormat="0" applyFill="0" applyBorder="0" applyAlignment="0" applyProtection="0"/>
    <xf numFmtId="0" fontId="9" fillId="0" borderId="0"/>
  </cellStyleXfs>
  <cellXfs count="191">
    <xf numFmtId="0" fontId="0" fillId="0" borderId="0" xfId="0"/>
    <xf numFmtId="0" fontId="0" fillId="0" borderId="1" xfId="0" applyBorder="1"/>
    <xf numFmtId="0" fontId="1" fillId="2" borderId="1" xfId="0" applyFont="1" applyFill="1" applyBorder="1" applyAlignment="1">
      <alignment horizontal="right"/>
    </xf>
    <xf numFmtId="0" fontId="1" fillId="2" borderId="3" xfId="0" applyFont="1" applyFill="1" applyBorder="1"/>
    <xf numFmtId="0" fontId="0" fillId="0" borderId="2" xfId="0" applyBorder="1"/>
    <xf numFmtId="0" fontId="0" fillId="0" borderId="3" xfId="0" applyBorder="1"/>
    <xf numFmtId="0" fontId="0" fillId="4" borderId="1" xfId="0" applyFill="1" applyBorder="1"/>
    <xf numFmtId="0" fontId="1" fillId="3" borderId="5" xfId="0" applyFont="1" applyFill="1" applyBorder="1"/>
    <xf numFmtId="0" fontId="0" fillId="0" borderId="4" xfId="0" applyBorder="1"/>
    <xf numFmtId="0" fontId="0" fillId="0" borderId="5" xfId="0" applyBorder="1"/>
    <xf numFmtId="0" fontId="0" fillId="0" borderId="1" xfId="0" applyFill="1" applyBorder="1"/>
    <xf numFmtId="0" fontId="0" fillId="0" borderId="0" xfId="0" applyFill="1"/>
    <xf numFmtId="0" fontId="0" fillId="0" borderId="0" xfId="0" applyAlignment="1">
      <alignment horizontal="center"/>
    </xf>
    <xf numFmtId="0" fontId="0" fillId="0" borderId="0" xfId="0" applyFill="1" applyAlignment="1">
      <alignment horizontal="center" vertical="center"/>
    </xf>
    <xf numFmtId="164" fontId="2"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7" xfId="0" applyBorder="1"/>
    <xf numFmtId="0" fontId="4" fillId="5" borderId="6" xfId="0" applyFont="1" applyFill="1" applyBorder="1" applyAlignment="1">
      <alignment horizontal="center" vertical="center"/>
    </xf>
    <xf numFmtId="0" fontId="0" fillId="5" borderId="6" xfId="0" applyFill="1" applyBorder="1" applyAlignment="1">
      <alignment horizontal="center" vertical="center"/>
    </xf>
    <xf numFmtId="0" fontId="0" fillId="6" borderId="6" xfId="0" applyFill="1" applyBorder="1" applyAlignment="1">
      <alignment horizontal="center" vertical="center"/>
    </xf>
    <xf numFmtId="0" fontId="1" fillId="7" borderId="6" xfId="0" applyFont="1" applyFill="1" applyBorder="1" applyAlignment="1">
      <alignment horizontal="center"/>
    </xf>
    <xf numFmtId="0" fontId="0" fillId="0" borderId="0" xfId="0" applyFill="1" applyAlignment="1">
      <alignment horizontal="center"/>
    </xf>
    <xf numFmtId="0" fontId="3" fillId="0" borderId="0" xfId="0" applyFont="1" applyFill="1" applyAlignment="1">
      <alignment horizontal="center"/>
    </xf>
    <xf numFmtId="164" fontId="2" fillId="0" borderId="0" xfId="0" applyNumberFormat="1" applyFont="1" applyFill="1" applyAlignment="1">
      <alignment horizontal="center" vertical="top"/>
    </xf>
    <xf numFmtId="0" fontId="0" fillId="0" borderId="0" xfId="0" applyBorder="1"/>
    <xf numFmtId="0" fontId="5" fillId="0" borderId="6" xfId="0" applyFont="1" applyBorder="1" applyAlignment="1">
      <alignment horizontal="center" vertical="center" wrapText="1"/>
    </xf>
    <xf numFmtId="0" fontId="0" fillId="0" borderId="8" xfId="0" applyFont="1" applyBorder="1" applyAlignment="1">
      <alignment horizontal="center" vertical="center" wrapText="1"/>
    </xf>
    <xf numFmtId="0" fontId="5" fillId="0" borderId="10" xfId="0" applyFont="1" applyBorder="1" applyAlignment="1">
      <alignment vertical="center"/>
    </xf>
    <xf numFmtId="0" fontId="0" fillId="0" borderId="9" xfId="0" applyBorder="1"/>
    <xf numFmtId="0" fontId="0" fillId="8" borderId="12" xfId="0" applyFont="1" applyFill="1" applyBorder="1" applyAlignment="1">
      <alignment horizontal="center" vertical="center" wrapText="1"/>
    </xf>
    <xf numFmtId="0" fontId="0" fillId="0" borderId="12" xfId="0" applyFont="1" applyBorder="1" applyAlignment="1">
      <alignment horizontal="left" vertical="top" wrapText="1"/>
    </xf>
    <xf numFmtId="0" fontId="0" fillId="0" borderId="12" xfId="0" applyFont="1" applyBorder="1" applyAlignment="1">
      <alignment horizontal="left" vertical="center" wrapText="1"/>
    </xf>
    <xf numFmtId="0" fontId="6" fillId="0" borderId="12" xfId="0" applyFont="1" applyBorder="1" applyAlignment="1">
      <alignment horizontal="left" vertical="center" wrapText="1"/>
    </xf>
    <xf numFmtId="0" fontId="0" fillId="0" borderId="11" xfId="0" applyBorder="1"/>
    <xf numFmtId="0" fontId="5" fillId="0" borderId="0" xfId="0" applyFont="1" applyBorder="1" applyAlignment="1">
      <alignment vertical="center"/>
    </xf>
    <xf numFmtId="0" fontId="0" fillId="8" borderId="13" xfId="0" applyFont="1" applyFill="1" applyBorder="1" applyAlignment="1">
      <alignment horizontal="center" vertical="center" wrapText="1"/>
    </xf>
    <xf numFmtId="0" fontId="0" fillId="8" borderId="14" xfId="0" applyFont="1" applyFill="1" applyBorder="1" applyAlignment="1">
      <alignment horizontal="center" vertical="center" wrapText="1"/>
    </xf>
    <xf numFmtId="0" fontId="5" fillId="0" borderId="15" xfId="0" applyFont="1" applyBorder="1" applyAlignment="1">
      <alignment horizontal="center" vertical="center" wrapText="1"/>
    </xf>
    <xf numFmtId="0" fontId="0" fillId="0" borderId="17" xfId="0" applyFont="1" applyBorder="1" applyAlignment="1">
      <alignment horizontal="left" vertical="center" wrapText="1"/>
    </xf>
    <xf numFmtId="0" fontId="0" fillId="0" borderId="16" xfId="0" applyFont="1" applyBorder="1" applyAlignment="1">
      <alignment horizontal="left" vertical="center" wrapText="1"/>
    </xf>
    <xf numFmtId="0" fontId="0" fillId="0" borderId="14" xfId="0" applyFont="1" applyBorder="1" applyAlignment="1">
      <alignment horizontal="left" vertical="center" wrapText="1"/>
    </xf>
    <xf numFmtId="0" fontId="0" fillId="0" borderId="2" xfId="0" applyFont="1" applyBorder="1" applyAlignment="1">
      <alignment horizontal="left" vertical="center" wrapText="1"/>
    </xf>
    <xf numFmtId="0" fontId="0" fillId="0" borderId="8" xfId="0" applyFont="1" applyBorder="1" applyAlignment="1">
      <alignment horizontal="left" vertical="center" wrapText="1"/>
    </xf>
    <xf numFmtId="0" fontId="1" fillId="0" borderId="0"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13" xfId="0" applyFont="1" applyBorder="1" applyAlignment="1">
      <alignment horizontal="left" vertical="center" wrapText="1"/>
    </xf>
    <xf numFmtId="0" fontId="0" fillId="0" borderId="18" xfId="0" applyFont="1" applyBorder="1" applyAlignment="1">
      <alignment horizontal="left" vertical="center" wrapText="1"/>
    </xf>
    <xf numFmtId="0" fontId="0" fillId="0" borderId="19" xfId="0" applyBorder="1"/>
    <xf numFmtId="0" fontId="0" fillId="0" borderId="20" xfId="0" applyBorder="1"/>
    <xf numFmtId="0" fontId="4" fillId="8" borderId="21" xfId="0" applyFont="1" applyFill="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xf>
    <xf numFmtId="0" fontId="0" fillId="0" borderId="22" xfId="0" applyBorder="1"/>
    <xf numFmtId="0" fontId="0" fillId="0" borderId="0" xfId="0" applyAlignment="1">
      <alignment horizontal="center" vertical="center"/>
    </xf>
    <xf numFmtId="0" fontId="0" fillId="0" borderId="6" xfId="0" applyBorder="1" applyAlignment="1">
      <alignment horizontal="center" vertical="center"/>
    </xf>
    <xf numFmtId="0" fontId="0" fillId="0" borderId="25" xfId="0" applyBorder="1" applyAlignment="1">
      <alignment horizontal="center" vertical="center"/>
    </xf>
    <xf numFmtId="0" fontId="0" fillId="0" borderId="15" xfId="0" applyBorder="1" applyAlignment="1">
      <alignment horizontal="center" vertical="center"/>
    </xf>
    <xf numFmtId="0" fontId="0" fillId="0" borderId="23" xfId="0" applyBorder="1" applyAlignment="1">
      <alignment horizontal="center" vertical="center"/>
    </xf>
    <xf numFmtId="0" fontId="0" fillId="0" borderId="8" xfId="0" applyBorder="1" applyAlignment="1">
      <alignment horizontal="center" vertical="center"/>
    </xf>
    <xf numFmtId="0" fontId="0" fillId="0" borderId="2" xfId="0" applyBorder="1" applyAlignment="1">
      <alignment horizontal="center" vertical="center"/>
    </xf>
    <xf numFmtId="0" fontId="0" fillId="0" borderId="23" xfId="0" applyFill="1" applyBorder="1" applyAlignment="1">
      <alignment horizontal="center" vertical="center"/>
    </xf>
    <xf numFmtId="0" fontId="0" fillId="0" borderId="2" xfId="0" applyFill="1" applyBorder="1" applyAlignment="1">
      <alignment horizontal="center" vertical="center"/>
    </xf>
    <xf numFmtId="0" fontId="0" fillId="0" borderId="24" xfId="0" applyFill="1" applyBorder="1" applyAlignment="1">
      <alignment horizontal="center" vertical="center"/>
    </xf>
    <xf numFmtId="0" fontId="0" fillId="0" borderId="27" xfId="0" applyBorder="1" applyAlignment="1">
      <alignment horizontal="center" vertical="center"/>
    </xf>
    <xf numFmtId="0" fontId="0" fillId="0" borderId="3" xfId="0" applyFill="1" applyBorder="1" applyAlignment="1">
      <alignment horizontal="center" vertical="center"/>
    </xf>
    <xf numFmtId="0" fontId="0" fillId="0" borderId="24" xfId="0" applyBorder="1" applyAlignment="1">
      <alignment horizontal="center" vertical="center"/>
    </xf>
    <xf numFmtId="0" fontId="0" fillId="0" borderId="3" xfId="0" applyBorder="1" applyAlignment="1">
      <alignment horizontal="center" vertical="center"/>
    </xf>
    <xf numFmtId="0" fontId="0" fillId="0" borderId="26" xfId="0" applyBorder="1" applyAlignment="1">
      <alignment horizontal="center" vertical="center"/>
    </xf>
    <xf numFmtId="0" fontId="0" fillId="0" borderId="7" xfId="0" applyBorder="1" applyAlignment="1">
      <alignment horizontal="center" vertical="center"/>
    </xf>
    <xf numFmtId="0" fontId="0" fillId="0" borderId="0" xfId="0" applyBorder="1" applyAlignment="1">
      <alignment horizontal="center" vertical="center"/>
    </xf>
    <xf numFmtId="0" fontId="0" fillId="0" borderId="1" xfId="0" applyBorder="1" applyAlignment="1">
      <alignment horizontal="center" vertical="center"/>
    </xf>
    <xf numFmtId="0" fontId="0" fillId="0" borderId="10" xfId="0" applyBorder="1" applyAlignment="1">
      <alignment horizontal="center" vertical="center"/>
    </xf>
    <xf numFmtId="0" fontId="0" fillId="0" borderId="0" xfId="0" applyFill="1" applyBorder="1" applyAlignment="1">
      <alignment horizontal="center" vertical="center"/>
    </xf>
    <xf numFmtId="0" fontId="0" fillId="9" borderId="3" xfId="0" applyFill="1" applyBorder="1" applyAlignment="1">
      <alignment horizontal="center" vertical="center"/>
    </xf>
    <xf numFmtId="0" fontId="0" fillId="9" borderId="23" xfId="0" applyFill="1" applyBorder="1" applyAlignment="1">
      <alignment horizontal="center" vertical="center"/>
    </xf>
    <xf numFmtId="0" fontId="0" fillId="9" borderId="8" xfId="0" applyFill="1" applyBorder="1" applyAlignment="1">
      <alignment horizontal="center" vertical="center"/>
    </xf>
    <xf numFmtId="0" fontId="0" fillId="9" borderId="2" xfId="0" applyFill="1" applyBorder="1" applyAlignment="1">
      <alignment horizontal="center" vertical="center"/>
    </xf>
    <xf numFmtId="0" fontId="0" fillId="9" borderId="0" xfId="0" applyFill="1" applyBorder="1" applyAlignment="1">
      <alignment horizontal="center" vertical="center"/>
    </xf>
    <xf numFmtId="0" fontId="0" fillId="9" borderId="24" xfId="0" applyFill="1" applyBorder="1" applyAlignment="1">
      <alignment horizontal="center" vertical="center"/>
    </xf>
    <xf numFmtId="0" fontId="0" fillId="9" borderId="27" xfId="0" applyFill="1" applyBorder="1" applyAlignment="1">
      <alignment horizontal="center" vertical="center"/>
    </xf>
    <xf numFmtId="0" fontId="0" fillId="9" borderId="6" xfId="0" applyFill="1" applyBorder="1" applyAlignment="1">
      <alignment horizontal="center" vertical="center"/>
    </xf>
    <xf numFmtId="0" fontId="0" fillId="6" borderId="24" xfId="0" applyFill="1" applyBorder="1" applyAlignment="1">
      <alignment horizontal="center" vertical="center"/>
    </xf>
    <xf numFmtId="0" fontId="0" fillId="6" borderId="27" xfId="0" applyFill="1" applyBorder="1" applyAlignment="1">
      <alignment horizontal="center" vertical="center"/>
    </xf>
    <xf numFmtId="0" fontId="0" fillId="6" borderId="3" xfId="0" applyFill="1" applyBorder="1" applyAlignment="1">
      <alignment horizontal="center" vertical="center"/>
    </xf>
    <xf numFmtId="0" fontId="0" fillId="6" borderId="23" xfId="0" applyFill="1" applyBorder="1" applyAlignment="1">
      <alignment horizontal="center" vertical="center"/>
    </xf>
    <xf numFmtId="0" fontId="0" fillId="6" borderId="8" xfId="0" applyFill="1" applyBorder="1" applyAlignment="1">
      <alignment horizontal="center" vertical="center"/>
    </xf>
    <xf numFmtId="0" fontId="0" fillId="6" borderId="2" xfId="0" applyFill="1" applyBorder="1" applyAlignment="1">
      <alignment horizontal="center" vertical="center"/>
    </xf>
    <xf numFmtId="0" fontId="1" fillId="2" borderId="0" xfId="0" applyFont="1" applyFill="1"/>
    <xf numFmtId="0" fontId="1" fillId="2" borderId="0" xfId="0" applyFont="1" applyFill="1" applyAlignment="1">
      <alignment horizontal="right"/>
    </xf>
    <xf numFmtId="0" fontId="1" fillId="10" borderId="0" xfId="0" applyFont="1" applyFill="1" applyAlignment="1">
      <alignment horizontal="right"/>
    </xf>
    <xf numFmtId="0" fontId="0" fillId="9" borderId="0" xfId="0" applyFill="1"/>
    <xf numFmtId="3" fontId="0" fillId="0" borderId="0" xfId="0" applyNumberFormat="1" applyFill="1" applyAlignment="1">
      <alignment horizontal="center" vertical="center"/>
    </xf>
    <xf numFmtId="164" fontId="0" fillId="0" borderId="0" xfId="0" applyNumberFormat="1" applyFill="1" applyAlignment="1">
      <alignment horizontal="center" vertical="center"/>
    </xf>
    <xf numFmtId="2" fontId="0" fillId="0" borderId="0" xfId="0" applyNumberFormat="1"/>
    <xf numFmtId="0" fontId="0" fillId="11" borderId="0" xfId="0" applyFill="1"/>
    <xf numFmtId="0" fontId="0" fillId="12" borderId="0" xfId="0" applyFill="1"/>
    <xf numFmtId="0" fontId="0" fillId="13" borderId="0" xfId="0" applyFill="1"/>
    <xf numFmtId="0" fontId="1" fillId="2" borderId="1" xfId="0" applyFont="1" applyFill="1" applyBorder="1"/>
    <xf numFmtId="0" fontId="0" fillId="0" borderId="28" xfId="0" applyBorder="1"/>
    <xf numFmtId="0" fontId="0" fillId="0" borderId="0" xfId="0" applyAlignment="1">
      <alignment horizontal="right"/>
    </xf>
    <xf numFmtId="0" fontId="1" fillId="3" borderId="1" xfId="0" applyFont="1" applyFill="1" applyBorder="1" applyAlignment="1">
      <alignment horizontal="right"/>
    </xf>
    <xf numFmtId="0" fontId="0" fillId="11" borderId="1" xfId="0" applyFill="1" applyBorder="1" applyAlignment="1">
      <alignment horizontal="right"/>
    </xf>
    <xf numFmtId="0" fontId="0" fillId="0" borderId="1" xfId="0" applyBorder="1" applyAlignment="1">
      <alignment horizontal="right"/>
    </xf>
    <xf numFmtId="0" fontId="0" fillId="0" borderId="28" xfId="0" applyBorder="1" applyAlignment="1">
      <alignment horizontal="right"/>
    </xf>
    <xf numFmtId="0" fontId="0" fillId="0" borderId="0" xfId="0" applyFill="1" applyBorder="1" applyAlignment="1">
      <alignment horizontal="right"/>
    </xf>
    <xf numFmtId="0" fontId="0" fillId="0" borderId="28" xfId="0" applyFill="1" applyBorder="1" applyAlignment="1">
      <alignment horizontal="right"/>
    </xf>
    <xf numFmtId="0" fontId="5" fillId="0" borderId="0" xfId="0" applyFont="1" applyAlignment="1">
      <alignment horizontal="right"/>
    </xf>
    <xf numFmtId="0" fontId="0" fillId="14" borderId="1" xfId="0" applyFill="1" applyBorder="1" applyAlignment="1">
      <alignment horizontal="right"/>
    </xf>
    <xf numFmtId="0" fontId="1" fillId="2" borderId="30" xfId="0" applyFont="1" applyFill="1" applyBorder="1"/>
    <xf numFmtId="0" fontId="8" fillId="0" borderId="29" xfId="0" applyFont="1" applyBorder="1"/>
    <xf numFmtId="0" fontId="0" fillId="0" borderId="29" xfId="0" applyBorder="1"/>
    <xf numFmtId="0" fontId="0" fillId="0" borderId="31" xfId="0" applyBorder="1"/>
    <xf numFmtId="0" fontId="0" fillId="0" borderId="29" xfId="0" applyBorder="1" applyAlignment="1">
      <alignment horizontal="right"/>
    </xf>
    <xf numFmtId="0" fontId="0" fillId="12" borderId="1" xfId="0" applyFill="1" applyBorder="1" applyAlignment="1">
      <alignment horizontal="right"/>
    </xf>
    <xf numFmtId="2" fontId="0" fillId="0" borderId="28" xfId="0" applyNumberFormat="1" applyBorder="1" applyAlignment="1">
      <alignment horizontal="right"/>
    </xf>
    <xf numFmtId="2" fontId="0" fillId="0" borderId="0" xfId="0" applyNumberFormat="1" applyAlignment="1">
      <alignment horizontal="right"/>
    </xf>
    <xf numFmtId="0" fontId="0" fillId="0" borderId="32" xfId="0" applyBorder="1"/>
    <xf numFmtId="0" fontId="0" fillId="13" borderId="32" xfId="0" applyFill="1" applyBorder="1"/>
    <xf numFmtId="0" fontId="0" fillId="0" borderId="33" xfId="0" applyBorder="1"/>
    <xf numFmtId="0" fontId="0" fillId="0" borderId="34" xfId="0" applyBorder="1"/>
    <xf numFmtId="0" fontId="0" fillId="0" borderId="35" xfId="0" applyBorder="1"/>
    <xf numFmtId="0" fontId="0" fillId="0" borderId="36" xfId="0" applyBorder="1"/>
    <xf numFmtId="0" fontId="0" fillId="13" borderId="36" xfId="0" applyFill="1" applyBorder="1"/>
    <xf numFmtId="0" fontId="0" fillId="11" borderId="32" xfId="0" applyFill="1" applyBorder="1"/>
    <xf numFmtId="0" fontId="0" fillId="12" borderId="32" xfId="0" applyFill="1" applyBorder="1"/>
    <xf numFmtId="0" fontId="0" fillId="13" borderId="33" xfId="0" applyFill="1" applyBorder="1"/>
    <xf numFmtId="0" fontId="0" fillId="13" borderId="37" xfId="0" applyFill="1" applyBorder="1"/>
    <xf numFmtId="0" fontId="0" fillId="11" borderId="36" xfId="0" applyFill="1" applyBorder="1"/>
    <xf numFmtId="3" fontId="0" fillId="0" borderId="0" xfId="0" applyNumberFormat="1" applyAlignment="1">
      <alignment horizontal="right"/>
    </xf>
    <xf numFmtId="3" fontId="0" fillId="0" borderId="28" xfId="0" applyNumberFormat="1" applyBorder="1" applyAlignment="1">
      <alignment horizontal="right"/>
    </xf>
    <xf numFmtId="0" fontId="0" fillId="12" borderId="0" xfId="0" applyFill="1" applyBorder="1"/>
    <xf numFmtId="0" fontId="0" fillId="11" borderId="0" xfId="0" applyFill="1" applyBorder="1"/>
    <xf numFmtId="0" fontId="10" fillId="0" borderId="38" xfId="2" applyFont="1" applyBorder="1" applyAlignment="1">
      <alignment vertical="center"/>
    </xf>
    <xf numFmtId="0" fontId="11" fillId="0" borderId="38" xfId="2" applyFont="1" applyBorder="1" applyAlignment="1">
      <alignment vertical="center"/>
    </xf>
    <xf numFmtId="0" fontId="11" fillId="0" borderId="0" xfId="2" applyFont="1" applyAlignment="1">
      <alignment vertical="center"/>
    </xf>
    <xf numFmtId="0" fontId="12" fillId="0" borderId="0" xfId="2" applyFont="1"/>
    <xf numFmtId="0" fontId="13" fillId="0" borderId="0" xfId="2" applyFont="1"/>
    <xf numFmtId="0" fontId="14" fillId="0" borderId="0" xfId="2" applyFont="1"/>
    <xf numFmtId="0" fontId="15" fillId="0" borderId="0" xfId="2" applyFont="1"/>
    <xf numFmtId="0" fontId="9" fillId="0" borderId="0" xfId="2"/>
    <xf numFmtId="0" fontId="16" fillId="0" borderId="0" xfId="2" applyFont="1"/>
    <xf numFmtId="0" fontId="17" fillId="0" borderId="39" xfId="2" applyFont="1" applyBorder="1" applyAlignment="1">
      <alignment vertical="center"/>
    </xf>
    <xf numFmtId="0" fontId="17" fillId="5" borderId="39" xfId="2" applyFont="1" applyFill="1" applyBorder="1" applyAlignment="1">
      <alignment horizontal="centerContinuous" vertical="center"/>
    </xf>
    <xf numFmtId="0" fontId="17" fillId="5" borderId="0" xfId="2" applyFont="1" applyFill="1" applyAlignment="1">
      <alignment horizontal="left" vertical="center"/>
    </xf>
    <xf numFmtId="0" fontId="17" fillId="5" borderId="40" xfId="2" applyFont="1" applyFill="1" applyBorder="1" applyAlignment="1">
      <alignment horizontal="centerContinuous" vertical="center"/>
    </xf>
    <xf numFmtId="0" fontId="17" fillId="5" borderId="0" xfId="2" applyFont="1" applyFill="1" applyAlignment="1">
      <alignment horizontal="centerContinuous" vertical="center"/>
    </xf>
    <xf numFmtId="0" fontId="17" fillId="5" borderId="41" xfId="2" applyFont="1" applyFill="1" applyBorder="1" applyAlignment="1">
      <alignment horizontal="centerContinuous" vertical="center"/>
    </xf>
    <xf numFmtId="0" fontId="18" fillId="0" borderId="0" xfId="2" applyFont="1" applyAlignment="1">
      <alignment vertical="center"/>
    </xf>
    <xf numFmtId="0" fontId="17" fillId="0" borderId="39" xfId="2" applyFont="1" applyBorder="1"/>
    <xf numFmtId="0" fontId="17" fillId="5" borderId="39" xfId="2" applyFont="1" applyFill="1" applyBorder="1" applyAlignment="1">
      <alignment horizontal="centerContinuous"/>
    </xf>
    <xf numFmtId="0" fontId="17" fillId="5" borderId="42" xfId="2" applyFont="1" applyFill="1" applyBorder="1" applyAlignment="1">
      <alignment horizontal="centerContinuous"/>
    </xf>
    <xf numFmtId="0" fontId="17" fillId="15" borderId="0" xfId="2" applyFont="1" applyFill="1" applyAlignment="1">
      <alignment wrapText="1"/>
    </xf>
    <xf numFmtId="0" fontId="17" fillId="15" borderId="45" xfId="2" applyFont="1" applyFill="1" applyBorder="1" applyAlignment="1">
      <alignment wrapText="1"/>
    </xf>
    <xf numFmtId="0" fontId="17" fillId="15" borderId="46" xfId="2" applyFont="1" applyFill="1" applyBorder="1" applyAlignment="1">
      <alignment vertical="center" wrapText="1"/>
    </xf>
    <xf numFmtId="0" fontId="18" fillId="0" borderId="0" xfId="2" applyFont="1"/>
    <xf numFmtId="0" fontId="17" fillId="15" borderId="42" xfId="2" applyFont="1" applyFill="1" applyBorder="1" applyAlignment="1">
      <alignment horizontal="center" wrapText="1"/>
    </xf>
    <xf numFmtId="0" fontId="9" fillId="16" borderId="46" xfId="2" applyFill="1" applyBorder="1"/>
    <xf numFmtId="0" fontId="9" fillId="16" borderId="44" xfId="2" applyFill="1" applyBorder="1" applyAlignment="1">
      <alignment horizontal="left"/>
    </xf>
    <xf numFmtId="0" fontId="9" fillId="16" borderId="44" xfId="2" applyFill="1" applyBorder="1" applyAlignment="1">
      <alignment horizontal="centerContinuous"/>
    </xf>
    <xf numFmtId="0" fontId="9" fillId="16" borderId="45" xfId="2" applyFill="1" applyBorder="1" applyAlignment="1">
      <alignment horizontal="centerContinuous"/>
    </xf>
    <xf numFmtId="0" fontId="9" fillId="15" borderId="42" xfId="2" applyFill="1" applyBorder="1" applyAlignment="1">
      <alignment wrapText="1"/>
    </xf>
    <xf numFmtId="0" fontId="9" fillId="15" borderId="0" xfId="2" applyFill="1"/>
    <xf numFmtId="0" fontId="17" fillId="5" borderId="39" xfId="2" applyFont="1" applyFill="1" applyBorder="1" applyAlignment="1">
      <alignment horizontal="center" wrapText="1"/>
    </xf>
    <xf numFmtId="0" fontId="17" fillId="5" borderId="47" xfId="2" applyFont="1" applyFill="1" applyBorder="1" applyAlignment="1">
      <alignment horizontal="center" wrapText="1"/>
    </xf>
    <xf numFmtId="0" fontId="9" fillId="15" borderId="47" xfId="2" applyFill="1" applyBorder="1" applyAlignment="1">
      <alignment horizontal="center" wrapText="1"/>
    </xf>
    <xf numFmtId="0" fontId="9" fillId="16" borderId="47" xfId="2" applyFill="1" applyBorder="1" applyAlignment="1">
      <alignment wrapText="1"/>
    </xf>
    <xf numFmtId="0" fontId="9" fillId="16" borderId="48" xfId="2" applyFill="1" applyBorder="1" applyAlignment="1">
      <alignment horizontal="centerContinuous"/>
    </xf>
    <xf numFmtId="0" fontId="9" fillId="0" borderId="40" xfId="2" applyBorder="1" applyAlignment="1">
      <alignment horizontal="center" vertical="top" wrapText="1"/>
    </xf>
    <xf numFmtId="0" fontId="9" fillId="0" borderId="41" xfId="2" applyBorder="1" applyAlignment="1">
      <alignment horizontal="center" vertical="top" wrapText="1"/>
    </xf>
    <xf numFmtId="0" fontId="9" fillId="0" borderId="0" xfId="2" applyAlignment="1">
      <alignment horizontal="center" vertical="top" wrapText="1"/>
    </xf>
    <xf numFmtId="0" fontId="9" fillId="15" borderId="47" xfId="2" applyFill="1" applyBorder="1" applyAlignment="1">
      <alignment wrapText="1"/>
    </xf>
    <xf numFmtId="0" fontId="9" fillId="15" borderId="48" xfId="2" applyFill="1" applyBorder="1" applyAlignment="1">
      <alignment wrapText="1"/>
    </xf>
    <xf numFmtId="0" fontId="17" fillId="5" borderId="42" xfId="2" applyFont="1" applyFill="1" applyBorder="1" applyAlignment="1">
      <alignment horizontal="center" wrapText="1"/>
    </xf>
    <xf numFmtId="0" fontId="17" fillId="0" borderId="0" xfId="2" applyFont="1"/>
    <xf numFmtId="0" fontId="9" fillId="0" borderId="44" xfId="2" applyBorder="1"/>
    <xf numFmtId="0" fontId="9" fillId="16" borderId="0" xfId="2" applyFill="1" applyAlignment="1">
      <alignment horizontal="right"/>
    </xf>
    <xf numFmtId="2" fontId="9" fillId="16" borderId="0" xfId="2" applyNumberFormat="1" applyFill="1" applyAlignment="1">
      <alignment horizontal="right"/>
    </xf>
    <xf numFmtId="0" fontId="9" fillId="0" borderId="0" xfId="2" applyAlignment="1">
      <alignment horizontal="right"/>
    </xf>
    <xf numFmtId="2" fontId="9" fillId="0" borderId="0" xfId="2" applyNumberFormat="1" applyAlignment="1">
      <alignment horizontal="right"/>
    </xf>
    <xf numFmtId="2" fontId="9" fillId="0" borderId="0" xfId="2" applyNumberFormat="1"/>
    <xf numFmtId="0" fontId="9" fillId="16" borderId="0" xfId="2" applyFill="1"/>
    <xf numFmtId="2" fontId="9" fillId="16" borderId="0" xfId="2" applyNumberFormat="1" applyFill="1"/>
    <xf numFmtId="0" fontId="7" fillId="0" borderId="22" xfId="1" applyBorder="1" applyAlignment="1">
      <alignment vertical="center"/>
    </xf>
    <xf numFmtId="165" fontId="3" fillId="0" borderId="0" xfId="0" applyNumberFormat="1" applyFont="1" applyFill="1" applyAlignment="1">
      <alignment horizontal="center"/>
    </xf>
    <xf numFmtId="0" fontId="17" fillId="5" borderId="42" xfId="2" applyFont="1" applyFill="1" applyBorder="1" applyAlignment="1">
      <alignment horizontal="center" vertical="top" wrapText="1"/>
    </xf>
    <xf numFmtId="0" fontId="17" fillId="15" borderId="43" xfId="2" applyFont="1" applyFill="1" applyBorder="1" applyAlignment="1">
      <alignment horizontal="left" vertical="center" wrapText="1"/>
    </xf>
    <xf numFmtId="0" fontId="17" fillId="15" borderId="44" xfId="2" applyFont="1" applyFill="1" applyBorder="1" applyAlignment="1">
      <alignment horizontal="left" vertical="center" wrapText="1"/>
    </xf>
    <xf numFmtId="0" fontId="17" fillId="15" borderId="43" xfId="2" applyFont="1" applyFill="1" applyBorder="1" applyAlignment="1">
      <alignment horizontal="center" vertical="center"/>
    </xf>
    <xf numFmtId="0" fontId="17" fillId="15" borderId="45" xfId="2" applyFont="1" applyFill="1" applyBorder="1" applyAlignment="1">
      <alignment horizontal="center" vertical="center"/>
    </xf>
    <xf numFmtId="0" fontId="9" fillId="0" borderId="39" xfId="2" applyBorder="1" applyAlignment="1">
      <alignment horizontal="center" vertical="top" wrapText="1"/>
    </xf>
    <xf numFmtId="0" fontId="9" fillId="0" borderId="41" xfId="2" applyBorder="1" applyAlignment="1">
      <alignment horizontal="center" vertical="top" wrapText="1"/>
    </xf>
  </cellXfs>
  <cellStyles count="3">
    <cellStyle name="Hyperlink" xfId="1" builtinId="8"/>
    <cellStyle name="Normal" xfId="0" builtinId="0"/>
    <cellStyle name="Normal 2" xfId="2" xr:uid="{FA6C69F4-5000-46F5-AF2E-8BD28DCCC9EA}"/>
  </cellStyles>
  <dxfs count="0"/>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worldbank.org/en/research/commodity-mark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80664-9BF0-42E8-BA8C-890C32FB2AAB}">
  <sheetPr>
    <tabColor theme="1"/>
  </sheetPr>
  <dimension ref="A1:S90"/>
  <sheetViews>
    <sheetView tabSelected="1" workbookViewId="0">
      <pane xSplit="3" ySplit="1" topLeftCell="D2" activePane="bottomRight" state="frozen"/>
      <selection pane="topRight" activeCell="D1" sqref="D1"/>
      <selection pane="bottomLeft" activeCell="A2" sqref="A2"/>
      <selection pane="bottomRight" activeCell="J19" sqref="J19"/>
    </sheetView>
  </sheetViews>
  <sheetFormatPr defaultRowHeight="15"/>
  <cols>
    <col min="3" max="3" width="10.42578125" style="110" bestFit="1" customWidth="1"/>
    <col min="4" max="4" width="10.140625" style="99" bestFit="1" customWidth="1"/>
    <col min="5" max="5" width="9" style="99"/>
    <col min="6" max="6" width="12.28515625" style="99" bestFit="1" customWidth="1"/>
    <col min="7" max="7" width="15.5703125" style="99" bestFit="1" customWidth="1"/>
    <col min="8" max="8" width="7" style="99" bestFit="1" customWidth="1"/>
    <col min="9" max="9" width="10.7109375" style="99" bestFit="1" customWidth="1"/>
    <col min="10" max="10" width="13.28515625" style="99" bestFit="1" customWidth="1"/>
    <col min="11" max="11" width="16.140625" style="99" bestFit="1" customWidth="1"/>
    <col min="12" max="12" width="12.28515625" style="99" bestFit="1" customWidth="1"/>
    <col min="13" max="19" width="9" style="99"/>
  </cols>
  <sheetData>
    <row r="1" spans="1:19" s="1" customFormat="1" ht="15.75" thickBot="1">
      <c r="A1" s="97" t="s">
        <v>42</v>
      </c>
      <c r="B1" s="97" t="s">
        <v>360</v>
      </c>
      <c r="C1" s="108" t="s">
        <v>2</v>
      </c>
      <c r="D1" s="100" t="s">
        <v>3</v>
      </c>
      <c r="E1" s="101" t="s">
        <v>363</v>
      </c>
      <c r="F1" s="107" t="s">
        <v>364</v>
      </c>
      <c r="G1" s="107" t="s">
        <v>365</v>
      </c>
      <c r="H1" s="107" t="s">
        <v>368</v>
      </c>
      <c r="I1" s="113" t="s">
        <v>366</v>
      </c>
      <c r="J1" s="113" t="s">
        <v>367</v>
      </c>
      <c r="K1" s="113" t="s">
        <v>44</v>
      </c>
      <c r="L1" s="113" t="s">
        <v>412</v>
      </c>
      <c r="M1" s="113"/>
      <c r="N1" s="113"/>
      <c r="O1" s="113"/>
      <c r="P1" s="113"/>
      <c r="Q1" s="113"/>
      <c r="R1" s="113"/>
      <c r="S1" s="102"/>
    </row>
    <row r="2" spans="1:19">
      <c r="A2">
        <v>1</v>
      </c>
      <c r="B2">
        <v>1</v>
      </c>
      <c r="C2" s="109" t="s">
        <v>4</v>
      </c>
      <c r="D2" s="99">
        <v>0</v>
      </c>
      <c r="E2" s="99">
        <v>0</v>
      </c>
      <c r="F2" s="115">
        <f>AVERAGE(DATA!P32:P37)</f>
        <v>0.62216666666666665</v>
      </c>
      <c r="G2" s="115">
        <f>DATA!P37-DATA!P32</f>
        <v>2.0000000000000018E-2</v>
      </c>
      <c r="I2" s="128">
        <f>AVERAGE(DATA!D32:D37)</f>
        <v>7237.2883037897291</v>
      </c>
      <c r="J2" s="115">
        <f>((DATA!D37/DATA!D32)^(1/COUNT(DATA!D33:'DATA'!D37))-1)*100</f>
        <v>4.1845743359739451</v>
      </c>
      <c r="K2" s="128">
        <f>AVERAGE(DATA!G32:G37)</f>
        <v>9.92</v>
      </c>
      <c r="L2" s="128">
        <f>AVERAGE(DATA!O32:O37)</f>
        <v>41.581510130663382</v>
      </c>
    </row>
    <row r="3" spans="1:19">
      <c r="A3">
        <v>1</v>
      </c>
      <c r="B3">
        <v>2</v>
      </c>
      <c r="C3" s="110" t="str">
        <f>C2</f>
        <v>Argentina</v>
      </c>
      <c r="D3" s="99">
        <v>0</v>
      </c>
      <c r="E3" s="99">
        <v>0</v>
      </c>
      <c r="F3" s="115">
        <f>AVERAGE(DATA!P38:P41)</f>
        <v>0.62175000000000002</v>
      </c>
      <c r="G3" s="115">
        <f>DATA!P41-DATA!P38</f>
        <v>5.0000000000000044E-3</v>
      </c>
      <c r="I3" s="128">
        <f>AVERAGE(DATA!D38:D41)</f>
        <v>8422.6471121930881</v>
      </c>
      <c r="J3" s="115">
        <f>((DATA!D41/DATA!D38)^(1/COUNT(DATA!D39:'DATA'!D41))-1)*100</f>
        <v>1.5883454674782138</v>
      </c>
      <c r="K3" s="128">
        <f>AVERAGE(DATA!G38:G41)</f>
        <v>14.657499999999999</v>
      </c>
      <c r="L3" s="128">
        <f>AVERAGE(DATA!O38:O41)</f>
        <v>40.662434269446123</v>
      </c>
    </row>
    <row r="4" spans="1:19">
      <c r="A4">
        <v>1</v>
      </c>
      <c r="B4">
        <v>3</v>
      </c>
      <c r="C4" s="110" t="str">
        <f t="shared" ref="C4:C8" si="0">C3</f>
        <v>Argentina</v>
      </c>
      <c r="D4" s="99">
        <v>1</v>
      </c>
      <c r="E4" s="99">
        <v>1</v>
      </c>
      <c r="F4" s="115">
        <f>AVERAGE(DATA!P42:P45)</f>
        <v>0.65925</v>
      </c>
      <c r="G4" s="115">
        <f>DATA!P45-DATA!P42</f>
        <v>-9.000000000000008E-3</v>
      </c>
      <c r="I4" s="128">
        <f>AVERAGE(DATA!D42:D45)</f>
        <v>7558.7532517861828</v>
      </c>
      <c r="J4" s="115">
        <f>((DATA!D45/DATA!D42)^(1/COUNT(DATA!D45:'DATA'!D43))-1)*100</f>
        <v>-3.5434689470186576</v>
      </c>
      <c r="K4" s="128">
        <f>AVERAGE(DATA!G42:G45)</f>
        <v>16.817499999999999</v>
      </c>
      <c r="L4" s="128">
        <f>AVERAGE(DATA!O42:O45)</f>
        <v>46.143253734816362</v>
      </c>
    </row>
    <row r="5" spans="1:19">
      <c r="A5">
        <v>1</v>
      </c>
      <c r="B5">
        <v>4</v>
      </c>
      <c r="C5" s="110" t="str">
        <f t="shared" si="0"/>
        <v>Argentina</v>
      </c>
      <c r="D5" s="99">
        <v>1</v>
      </c>
      <c r="E5" s="99">
        <v>1</v>
      </c>
      <c r="F5" s="115">
        <f>AVERAGE(DATA!P46:P49)</f>
        <v>0.63375000000000004</v>
      </c>
      <c r="G5" s="115">
        <f>DATA!P49-DATA!P46</f>
        <v>-2.8000000000000025E-2</v>
      </c>
      <c r="I5" s="128">
        <f>AVERAGE(DATA!D46:D49)</f>
        <v>8904.0730178673293</v>
      </c>
      <c r="J5" s="115">
        <f>((DATA!D49/DATA!D46)^(1/COUNT(DATA!D49:'DATA'!D47))-1)*100</f>
        <v>7.5355960819299073</v>
      </c>
      <c r="K5" s="128">
        <f>AVERAGE(DATA!G46:G49)</f>
        <v>10.895</v>
      </c>
      <c r="L5" s="128">
        <f>AVERAGE(DATA!O46:O49)</f>
        <v>71.333280147913015</v>
      </c>
    </row>
    <row r="6" spans="1:19">
      <c r="A6">
        <v>1</v>
      </c>
      <c r="B6">
        <v>5</v>
      </c>
      <c r="C6" s="110" t="str">
        <f t="shared" si="0"/>
        <v>Argentina</v>
      </c>
      <c r="D6" s="99">
        <v>1</v>
      </c>
      <c r="E6" s="99">
        <v>1</v>
      </c>
      <c r="F6" s="115">
        <f>AVERAGE(DATA!P50:P53)</f>
        <v>0.60024999999999995</v>
      </c>
      <c r="G6" s="115">
        <f>DATA!P53-DATA!P50</f>
        <v>-1.2000000000000011E-2</v>
      </c>
      <c r="I6" s="128">
        <f>AVERAGE(DATA!D50:D53)</f>
        <v>10243.25000938909</v>
      </c>
      <c r="J6" s="115">
        <f>((DATA!D53/DATA!D50)^(1/COUNT(DATA!D53:'DATA'!D51))-1)*100</f>
        <v>2.1800390777384049</v>
      </c>
      <c r="K6" s="128">
        <f>AVERAGE(DATA!G50:G53)</f>
        <v>7.8450000000000006</v>
      </c>
      <c r="L6" s="128">
        <f>AVERAGE(DATA!O50:O53)</f>
        <v>99.667053126021656</v>
      </c>
    </row>
    <row r="7" spans="1:19">
      <c r="A7">
        <v>1</v>
      </c>
      <c r="B7">
        <v>6</v>
      </c>
      <c r="C7" s="110" t="str">
        <f t="shared" si="0"/>
        <v>Argentina</v>
      </c>
      <c r="D7" s="99">
        <v>0</v>
      </c>
      <c r="E7" s="99">
        <v>0</v>
      </c>
      <c r="F7" s="115">
        <f>AVERAGE(DATA!P54:P57)</f>
        <v>0.59699999999999998</v>
      </c>
      <c r="G7" s="115">
        <f>DATA!P57-DATA!P54</f>
        <v>9.000000000000008E-3</v>
      </c>
      <c r="I7" s="128">
        <f>AVERAGE(DATA!D54:D57)</f>
        <v>10600.329950579384</v>
      </c>
      <c r="J7" s="115">
        <f>((DATA!D57/DATA!D54)^(1/COUNT(DATA!D57:'DATA'!D55))-1)*100</f>
        <v>-0.25630810388078684</v>
      </c>
      <c r="K7" s="128">
        <f>AVERAGE(DATA!G54:G57)</f>
        <v>7.1966666666666663</v>
      </c>
      <c r="L7" s="128">
        <f>AVERAGE(DATA!O54:O57)</f>
        <v>99.033807865446249</v>
      </c>
    </row>
    <row r="8" spans="1:19" s="98" customFormat="1">
      <c r="A8" s="98">
        <v>1</v>
      </c>
      <c r="B8" s="98">
        <v>7</v>
      </c>
      <c r="C8" s="111" t="str">
        <f t="shared" si="0"/>
        <v>Argentina</v>
      </c>
      <c r="D8" s="103">
        <v>1</v>
      </c>
      <c r="E8" s="103">
        <v>1</v>
      </c>
      <c r="F8" s="114">
        <f>AVERAGE(DATA!P58:P61)</f>
        <v>0.61524999999999996</v>
      </c>
      <c r="G8" s="114">
        <f>DATA!P61-DATA!P58</f>
        <v>-1.7000000000000015E-2</v>
      </c>
      <c r="H8" s="103"/>
      <c r="I8" s="129">
        <f>AVERAGE(DATA!D58:D61)</f>
        <v>10112.736852522525</v>
      </c>
      <c r="J8" s="114">
        <f>((DATA!D61/DATA!D58)^(1/COUNT(DATA!D61:'DATA'!D59))-1)*100</f>
        <v>-1.6449139658080925</v>
      </c>
      <c r="K8" s="129">
        <f>AVERAGE(DATA!G58:G61)</f>
        <v>9.1366666666666667</v>
      </c>
      <c r="L8" s="129">
        <f>AVERAGE(DATA!O58:O61)</f>
        <v>86.020236545756234</v>
      </c>
      <c r="M8" s="103"/>
      <c r="N8" s="103"/>
      <c r="O8" s="103"/>
      <c r="P8" s="103"/>
      <c r="Q8" s="103"/>
      <c r="R8" s="103"/>
      <c r="S8" s="103"/>
    </row>
    <row r="9" spans="1:19">
      <c r="A9">
        <f>A8+1</f>
        <v>2</v>
      </c>
      <c r="B9">
        <v>1</v>
      </c>
      <c r="C9" s="109" t="s">
        <v>15</v>
      </c>
      <c r="D9" s="104">
        <v>0</v>
      </c>
      <c r="E9" s="99">
        <v>0</v>
      </c>
      <c r="F9" s="115">
        <f>AVERAGE(DATA!P94:P97)</f>
        <v>0.72899999999999987</v>
      </c>
      <c r="G9" s="115">
        <f>DATA!P97-DATA!P94</f>
        <v>1.6000000000000014E-2</v>
      </c>
      <c r="I9" s="128">
        <f>AVERAGE(DATA!D94:D97)</f>
        <v>8021.7590860552245</v>
      </c>
      <c r="J9" s="115">
        <f>((DATA!D97/DATA!D94)^(1/COUNT(DATA!D97:'DATA'!D95))-1)*100</f>
        <v>1.437823216822709</v>
      </c>
      <c r="K9" s="128">
        <f>AVERAGE(DATA!G94:G97)</f>
        <v>5.2949999999999999</v>
      </c>
      <c r="L9" s="128">
        <f>AVERAGE(DATA!O94:O97)</f>
        <v>40.821946649653711</v>
      </c>
    </row>
    <row r="10" spans="1:19">
      <c r="A10">
        <f>A9</f>
        <v>2</v>
      </c>
      <c r="B10">
        <v>2</v>
      </c>
      <c r="C10" s="110" t="str">
        <f>C9</f>
        <v>Brazil</v>
      </c>
      <c r="D10" s="104">
        <v>0</v>
      </c>
      <c r="E10" s="99">
        <v>0</v>
      </c>
      <c r="F10" s="115">
        <f>AVERAGE(DATA!P98:P102)</f>
        <v>0.74099999999999999</v>
      </c>
      <c r="G10" s="115">
        <f>DATA!P102-DATA!P98</f>
        <v>0</v>
      </c>
      <c r="I10" s="128">
        <f>AVERAGE(DATA!D98:D102)</f>
        <v>8614.2572568437699</v>
      </c>
      <c r="J10" s="115">
        <f>((DATA!D102/DATA!D98)^(1/COUNT(DATA!D102:'DATA'!D99))-1)*100</f>
        <v>4.0945138921788526E-2</v>
      </c>
      <c r="K10" s="128">
        <f>AVERAGE(DATA!G98:G102)</f>
        <v>3.7324999999999999</v>
      </c>
      <c r="L10" s="128">
        <f>AVERAGE(DATA!O98:O102)</f>
        <v>40.787779474744958</v>
      </c>
    </row>
    <row r="11" spans="1:19">
      <c r="A11">
        <f t="shared" ref="A11:A15" si="1">A10</f>
        <v>2</v>
      </c>
      <c r="B11">
        <v>3</v>
      </c>
      <c r="C11" s="110" t="str">
        <f t="shared" ref="C11:C15" si="2">C10</f>
        <v>Brazil</v>
      </c>
      <c r="D11" s="104">
        <v>1</v>
      </c>
      <c r="E11" s="99">
        <v>0</v>
      </c>
      <c r="F11" s="115">
        <f>AVERAGE(DATA!P103:P106)</f>
        <v>0.74875000000000003</v>
      </c>
      <c r="G11" s="115">
        <f>DATA!P106-DATA!P103</f>
        <v>0</v>
      </c>
      <c r="I11" s="128">
        <f>AVERAGE(DATA!D103:D106)</f>
        <v>8876.5369732259642</v>
      </c>
      <c r="J11" s="115">
        <f>((DATA!D106/DATA!D103)^(1/COUNT(DATA!D106:'DATA'!D104))-1)*100</f>
        <v>0.52986033448993997</v>
      </c>
      <c r="K11" s="128">
        <f>AVERAGE(DATA!G103:G106)</f>
        <v>5.0633333333333335</v>
      </c>
      <c r="L11" s="128">
        <f>AVERAGE(DATA!O103:O106)</f>
        <v>46.143253734816362</v>
      </c>
    </row>
    <row r="12" spans="1:19">
      <c r="A12">
        <f t="shared" si="1"/>
        <v>2</v>
      </c>
      <c r="B12">
        <v>4</v>
      </c>
      <c r="C12" s="110" t="str">
        <f t="shared" si="2"/>
        <v>Brazil</v>
      </c>
      <c r="D12" s="104">
        <v>1</v>
      </c>
      <c r="E12" s="99">
        <v>0</v>
      </c>
      <c r="F12" s="115">
        <f>AVERAGE(DATA!P107:P110)</f>
        <v>0.77649999999999997</v>
      </c>
      <c r="G12" s="115">
        <f>DATA!P110-DATA!P107</f>
        <v>3.1000000000000028E-2</v>
      </c>
      <c r="I12" s="128">
        <f>AVERAGE(DATA!D107:D110)</f>
        <v>9745.1782286472881</v>
      </c>
      <c r="J12" s="115">
        <f>((DATA!D110/DATA!D107)^(1/COUNT(DATA!D110:'DATA'!D108))-1)*100</f>
        <v>3.2711258325073711</v>
      </c>
      <c r="K12" s="128">
        <f>AVERAGE(DATA!G107:G110)</f>
        <v>4.9700000000000006</v>
      </c>
      <c r="L12" s="128">
        <f>AVERAGE(DATA!O107:O110)</f>
        <v>71.333280147913015</v>
      </c>
    </row>
    <row r="13" spans="1:19">
      <c r="A13">
        <f t="shared" si="1"/>
        <v>2</v>
      </c>
      <c r="B13">
        <v>5</v>
      </c>
      <c r="C13" s="110" t="str">
        <f t="shared" si="2"/>
        <v>Brazil</v>
      </c>
      <c r="D13" s="104">
        <v>1</v>
      </c>
      <c r="E13" s="99">
        <v>0</v>
      </c>
      <c r="F13" s="115">
        <f>AVERAGE(DATA!P111:P113)</f>
        <v>0.78200000000000003</v>
      </c>
      <c r="G13" s="115">
        <f>DATA!P113-DATA!P111</f>
        <v>6.0000000000000053E-3</v>
      </c>
      <c r="I13" s="128">
        <f>AVERAGE(DATA!D111:D113)</f>
        <v>10864.033959266679</v>
      </c>
      <c r="J13" s="115">
        <f>((DATA!D113/DATA!D111)^(1/COUNT(DATA!D113:'DATA'!D112))-1)*100</f>
        <v>2.6507855685980131</v>
      </c>
      <c r="K13" s="128">
        <f>AVERAGE(DATA!G111:G113)</f>
        <v>2.7850000000000001</v>
      </c>
      <c r="L13" s="128">
        <f>AVERAGE(DATA!O111:O113)</f>
        <v>94.398072598803878</v>
      </c>
    </row>
    <row r="14" spans="1:19">
      <c r="A14">
        <f t="shared" si="1"/>
        <v>2</v>
      </c>
      <c r="B14">
        <v>6</v>
      </c>
      <c r="C14" s="110" t="str">
        <f t="shared" si="2"/>
        <v>Brazil</v>
      </c>
      <c r="D14" s="104">
        <v>0</v>
      </c>
      <c r="E14" s="99">
        <v>0</v>
      </c>
      <c r="F14" s="115">
        <f>AVERAGE(DATA!P114:P119)</f>
        <v>0.77450000000000008</v>
      </c>
      <c r="G14" s="115">
        <f>DATA!P119-DATA!P114</f>
        <v>-0.10500000000000009</v>
      </c>
      <c r="I14" s="128">
        <f>AVERAGE(DATA!D114:D119)</f>
        <v>11619.234774892735</v>
      </c>
      <c r="J14" s="115">
        <f>((DATA!D119/DATA!D114)^(1/COUNT(DATA!D119:'DATA'!D115))-1)*100</f>
        <v>-1.1652067404160249</v>
      </c>
      <c r="K14" s="128">
        <f>AVERAGE(DATA!G114:G119)</f>
        <v>2.5649999999999999</v>
      </c>
      <c r="L14" s="128">
        <f>AVERAGE(DATA!O114:O119)</f>
        <v>98.967094849075238</v>
      </c>
    </row>
    <row r="15" spans="1:19" s="98" customFormat="1">
      <c r="A15" s="98">
        <f t="shared" si="1"/>
        <v>2</v>
      </c>
      <c r="B15" s="98">
        <v>7</v>
      </c>
      <c r="C15" s="111" t="str">
        <f t="shared" si="2"/>
        <v>Brazil</v>
      </c>
      <c r="D15" s="105">
        <v>1</v>
      </c>
      <c r="E15" s="103">
        <v>0</v>
      </c>
      <c r="F15" s="114">
        <f>AVERAGE(DATA!P120:P122)</f>
        <v>0.58266666666666678</v>
      </c>
      <c r="G15" s="114">
        <f>DATA!P122-DATA!P120</f>
        <v>-0.10299999999999998</v>
      </c>
      <c r="H15" s="103"/>
      <c r="I15" s="129">
        <f>AVERAGE(DATA!D120:D122)</f>
        <v>11118.570833382009</v>
      </c>
      <c r="J15" s="114">
        <f>((DATA!D122/DATA!D120)^(1/COUNT(DATA!D122:'DATA'!D121))-1)*100</f>
        <v>0.82026584397265623</v>
      </c>
      <c r="K15" s="129">
        <f>AVERAGE(DATA!G120:G122)</f>
        <v>3.6633333333333336</v>
      </c>
      <c r="L15" s="129">
        <f>AVERAGE(DATA!O120:O122)</f>
        <v>87.29586775267785</v>
      </c>
      <c r="M15" s="103"/>
      <c r="N15" s="103"/>
      <c r="O15" s="103"/>
      <c r="P15" s="103"/>
      <c r="Q15" s="103"/>
      <c r="R15" s="103"/>
      <c r="S15" s="103"/>
    </row>
    <row r="16" spans="1:19">
      <c r="A16">
        <f>A15+1</f>
        <v>3</v>
      </c>
      <c r="B16">
        <v>1</v>
      </c>
      <c r="C16" s="109" t="s">
        <v>16</v>
      </c>
      <c r="D16" s="104">
        <v>0</v>
      </c>
      <c r="E16" s="99">
        <v>0</v>
      </c>
      <c r="F16" s="115">
        <f>AVERAGE(DATA!P150:P153)</f>
        <v>0.42525000000000002</v>
      </c>
      <c r="G16" s="115">
        <f>DATA!P153-DATA!P150</f>
        <v>1.0000000000000009E-2</v>
      </c>
      <c r="I16" s="128">
        <f>AVERAGE(DATA!D150:D153)</f>
        <v>1302.3743349919016</v>
      </c>
      <c r="J16" s="115">
        <f>((DATA!D153/DATA!D150)^(1/COUNT(DATA!D153:'DATA'!D151))-1)*100</f>
        <v>0.90271731111093434</v>
      </c>
      <c r="K16" s="128">
        <f>AVERAGE(DATA!G150:G153)</f>
        <v>3.1724999999999999</v>
      </c>
      <c r="L16" s="128">
        <f>AVERAGE(DATA!O150:O153)</f>
        <v>45.916338132408399</v>
      </c>
    </row>
    <row r="17" spans="1:19">
      <c r="A17">
        <f>A16</f>
        <v>3</v>
      </c>
      <c r="B17">
        <v>2</v>
      </c>
      <c r="C17" s="110" t="str">
        <f>C16</f>
        <v>Bolivia</v>
      </c>
      <c r="D17" s="104">
        <v>0</v>
      </c>
      <c r="E17" s="99">
        <v>0</v>
      </c>
      <c r="F17" s="115">
        <f>AVERAGE(DATA!P154:P157)</f>
        <v>0.47075</v>
      </c>
      <c r="G17" s="115">
        <f>DATA!P157-DATA!P154</f>
        <v>4.9999999999999989E-2</v>
      </c>
      <c r="I17" s="128">
        <f>AVERAGE(DATA!D154:D157)</f>
        <v>1391.7213713039127</v>
      </c>
      <c r="J17" s="115">
        <f>((DATA!D157/DATA!D154)^(1/COUNT(DATA!D157:'DATA'!D155))-1)*100</f>
        <v>1.5533232426038879</v>
      </c>
      <c r="K17" s="128">
        <f>AVERAGE(DATA!G154:G157)</f>
        <v>5.38</v>
      </c>
      <c r="L17" s="128">
        <f>AVERAGE(DATA!O154:O157)</f>
        <v>41.344800635623784</v>
      </c>
    </row>
    <row r="18" spans="1:19">
      <c r="A18">
        <f t="shared" ref="A18:A22" si="3">A17</f>
        <v>3</v>
      </c>
      <c r="B18">
        <v>3</v>
      </c>
      <c r="C18" s="110" t="str">
        <f t="shared" ref="C18:C22" si="4">C17</f>
        <v>Bolivia</v>
      </c>
      <c r="D18" s="104">
        <v>0</v>
      </c>
      <c r="E18" s="99">
        <v>0</v>
      </c>
      <c r="F18" s="115">
        <f>AVERAGE(DATA!P158:P161)</f>
        <v>0.50749999999999995</v>
      </c>
      <c r="G18" s="115">
        <f>DATA!P161-DATA!P158</f>
        <v>3.2000000000000028E-2</v>
      </c>
      <c r="I18" s="128">
        <f>AVERAGE(DATA!D158:D161)</f>
        <v>1511.9377429468045</v>
      </c>
      <c r="J18" s="115">
        <f>((DATA!D161/DATA!D158)^(1/COUNT(DATA!D161:'DATA'!D159))-1)*100</f>
        <v>2.5533025878570648</v>
      </c>
      <c r="K18" s="128">
        <f>AVERAGE(DATA!G158:G161)</f>
        <v>7.2766666666666664</v>
      </c>
      <c r="L18" s="128">
        <f>AVERAGE(DATA!O158:O161)</f>
        <v>42.642054421256553</v>
      </c>
    </row>
    <row r="19" spans="1:19">
      <c r="A19">
        <f t="shared" si="3"/>
        <v>3</v>
      </c>
      <c r="B19">
        <v>4</v>
      </c>
      <c r="C19" s="110" t="str">
        <f t="shared" si="4"/>
        <v>Bolivia</v>
      </c>
      <c r="D19" s="104">
        <v>0</v>
      </c>
      <c r="E19" s="99">
        <v>0</v>
      </c>
      <c r="F19" s="115">
        <f>AVERAGE(DATA!P162:P166)</f>
        <v>0.53520000000000001</v>
      </c>
      <c r="G19" s="115">
        <f>DATA!P166-DATA!P162</f>
        <v>0</v>
      </c>
      <c r="I19" s="128">
        <f>AVERAGE(DATA!D162:D166)</f>
        <v>1603.21266503161</v>
      </c>
      <c r="J19" s="115">
        <f>((DATA!D166/DATA!D162)^(1/COUNT(DATA!D166:'DATA'!D163))-1)*100</f>
        <v>-0.16213670048884632</v>
      </c>
      <c r="K19" s="128">
        <f>AVERAGE(DATA!G162:G166)</f>
        <v>9.6524999999999999</v>
      </c>
      <c r="L19" s="128">
        <f>AVERAGE(DATA!O162:O166)</f>
        <v>42.145615098626585</v>
      </c>
    </row>
    <row r="20" spans="1:19">
      <c r="A20">
        <f t="shared" si="3"/>
        <v>3</v>
      </c>
      <c r="B20">
        <v>5</v>
      </c>
      <c r="C20" s="110" t="str">
        <f t="shared" si="4"/>
        <v>Bolivia</v>
      </c>
      <c r="D20" s="104">
        <v>1</v>
      </c>
      <c r="E20" s="99">
        <v>1</v>
      </c>
      <c r="F20" s="115">
        <f>AVERAGE(DATA!P167:P169)</f>
        <v>0.54266666666666674</v>
      </c>
      <c r="G20" s="115">
        <f>DATA!P169-DATA!P167</f>
        <v>1.100000000000001E-2</v>
      </c>
      <c r="I20" s="128">
        <f>AVERAGE(DATA!D167:D169)</f>
        <v>1659.3173258886006</v>
      </c>
      <c r="J20" s="115">
        <f>((DATA!D169/DATA!D167)^(1/COUNT(DATA!D169:'DATA'!D168))-1)*100</f>
        <v>2.4365648290276543</v>
      </c>
      <c r="K20" s="128">
        <f>AVERAGE(DATA!G167:G169)</f>
        <v>9.5566666666666666</v>
      </c>
      <c r="L20" s="128">
        <f>AVERAGE(DATA!O167:O169)</f>
        <v>57.368601842633815</v>
      </c>
    </row>
    <row r="21" spans="1:19">
      <c r="A21">
        <f t="shared" si="3"/>
        <v>3</v>
      </c>
      <c r="B21">
        <v>6</v>
      </c>
      <c r="C21" s="110" t="str">
        <f t="shared" si="4"/>
        <v>Bolivia</v>
      </c>
      <c r="D21" s="104">
        <v>1</v>
      </c>
      <c r="E21" s="99">
        <v>1</v>
      </c>
      <c r="F21" s="115">
        <f>AVERAGE(DATA!P170:P173)</f>
        <v>0.46125000000000005</v>
      </c>
      <c r="G21" s="115">
        <f>DATA!P173-DATA!P170</f>
        <v>-2.3999999999999966E-2</v>
      </c>
      <c r="I21" s="128">
        <f>AVERAGE(DATA!D170:D173)</f>
        <v>1834.3733934320576</v>
      </c>
      <c r="J21" s="115">
        <f>((DATA!D173/DATA!D170)^(1/COUNT(DATA!D173:'DATA'!D171))-1)*100</f>
        <v>2.9269744750006099</v>
      </c>
      <c r="K21" s="128">
        <f>AVERAGE(DATA!G170:G173)</f>
        <v>8.2074999999999996</v>
      </c>
      <c r="L21" s="128">
        <f>AVERAGE(DATA!O170:O173)</f>
        <v>86.614462485134553</v>
      </c>
    </row>
    <row r="22" spans="1:19" s="98" customFormat="1">
      <c r="A22" s="98">
        <f t="shared" si="3"/>
        <v>3</v>
      </c>
      <c r="B22" s="98">
        <v>7</v>
      </c>
      <c r="C22" s="111" t="str">
        <f t="shared" si="4"/>
        <v>Bolivia</v>
      </c>
      <c r="D22" s="105">
        <v>1</v>
      </c>
      <c r="E22" s="103">
        <v>1</v>
      </c>
      <c r="F22" s="114">
        <f>AVERAGE(DATA!P174:P178)</f>
        <v>0.40919999999999995</v>
      </c>
      <c r="G22" s="114">
        <f>DATA!P178-DATA!P174</f>
        <v>-6.9999999999999507E-3</v>
      </c>
      <c r="H22" s="103"/>
      <c r="I22" s="129">
        <f>AVERAGE(DATA!D174:D178)</f>
        <v>2112.2024236590441</v>
      </c>
      <c r="J22" s="114">
        <f>((DATA!D178/DATA!D174)^(1/COUNT(DATA!D178:'DATA'!D175))-1)*100</f>
        <v>3.9818255531710367</v>
      </c>
      <c r="K22" s="129">
        <f>AVERAGE(DATA!G174:G178)</f>
        <v>6.9375</v>
      </c>
      <c r="L22" s="129">
        <f>AVERAGE(DATA!O174:O178)</f>
        <v>106.17263932696497</v>
      </c>
      <c r="M22" s="103"/>
      <c r="N22" s="103"/>
      <c r="O22" s="103"/>
      <c r="P22" s="103"/>
      <c r="Q22" s="103"/>
      <c r="R22" s="103"/>
      <c r="S22" s="103"/>
    </row>
    <row r="23" spans="1:19">
      <c r="A23">
        <f>A22+1</f>
        <v>4</v>
      </c>
      <c r="B23">
        <v>1</v>
      </c>
      <c r="C23" s="109" t="s">
        <v>18</v>
      </c>
      <c r="D23" s="104">
        <v>0</v>
      </c>
      <c r="E23" s="99">
        <v>0</v>
      </c>
      <c r="F23" s="115">
        <f>AVERAGE(DATA!P196:P214)</f>
        <v>0.10668421052631576</v>
      </c>
      <c r="G23" s="115">
        <f>DATA!P214-DATA!P196</f>
        <v>-0.48500000000000004</v>
      </c>
      <c r="I23" s="128">
        <f>AVERAGE(DATA!D196:D214)</f>
        <v>4761.3739538343416</v>
      </c>
      <c r="J23" s="115">
        <f>((DATA!D214/DATA!D196)^(1/COUNT(DATA!D214:'DATA'!D197))-1)*100</f>
        <v>0.97515399582634998</v>
      </c>
      <c r="K23" s="128">
        <f>AVERAGE(DATA!G196:G214)</f>
        <v>12.104615384615384</v>
      </c>
      <c r="L23" s="128">
        <f>AVERAGE(DATA!O196:O214)</f>
        <v>56.725500273235376</v>
      </c>
    </row>
    <row r="24" spans="1:19">
      <c r="A24">
        <f>A23</f>
        <v>4</v>
      </c>
      <c r="B24">
        <v>2</v>
      </c>
      <c r="C24" s="110" t="str">
        <f>C23</f>
        <v>Chile</v>
      </c>
      <c r="D24" s="104">
        <v>0</v>
      </c>
      <c r="E24" s="99">
        <v>0</v>
      </c>
      <c r="F24" s="115">
        <f>AVERAGE(DATA!P215:P219)</f>
        <v>0.73860000000000003</v>
      </c>
      <c r="G24" s="115">
        <f>DATA!P219-DATA!P215</f>
        <v>0.17100000000000004</v>
      </c>
      <c r="I24" s="128">
        <f>AVERAGE(DATA!D215:D219)</f>
        <v>6755.7089316642478</v>
      </c>
      <c r="J24" s="115">
        <f>((DATA!D219/DATA!D215)^(1/COUNT(DATA!D219:'DATA'!D216))-1)*100</f>
        <v>5.888857214968124</v>
      </c>
      <c r="K24" s="128">
        <f>AVERAGE(DATA!G215:G219)</f>
        <v>5.1139999999999999</v>
      </c>
      <c r="L24" s="128">
        <f>AVERAGE(DATA!O215:O219)</f>
        <v>41.639980097608003</v>
      </c>
    </row>
    <row r="25" spans="1:19">
      <c r="A25">
        <f t="shared" ref="A25:A29" si="5">A24</f>
        <v>4</v>
      </c>
      <c r="B25">
        <v>3</v>
      </c>
      <c r="C25" s="110" t="str">
        <f t="shared" ref="C25:C29" si="6">C24</f>
        <v>Chile</v>
      </c>
      <c r="D25" s="104">
        <v>1</v>
      </c>
      <c r="E25" s="99">
        <v>0</v>
      </c>
      <c r="F25" s="115">
        <f>AVERAGE(DATA!P220:P224)</f>
        <v>0.79320000000000002</v>
      </c>
      <c r="G25" s="115">
        <f>DATA!P224-DATA!P220</f>
        <v>-5.0000000000000044E-3</v>
      </c>
      <c r="I25" s="128">
        <f>AVERAGE(DATA!D220:D224)</f>
        <v>8722.5750134172013</v>
      </c>
      <c r="J25" s="115">
        <f>((DATA!D224/DATA!D220)^(1/COUNT(DATA!D224:'DATA'!D221))-1)*100</f>
        <v>3.1156856617841511</v>
      </c>
      <c r="K25" s="128">
        <f>AVERAGE(DATA!G220:G224)</f>
        <v>7.5439999999999996</v>
      </c>
      <c r="L25" s="128">
        <f>AVERAGE(DATA!O220:O224)</f>
        <v>40.787779474744958</v>
      </c>
    </row>
    <row r="26" spans="1:19">
      <c r="A26">
        <f t="shared" si="5"/>
        <v>4</v>
      </c>
      <c r="B26">
        <v>4</v>
      </c>
      <c r="C26" s="110" t="str">
        <f t="shared" si="6"/>
        <v>Chile</v>
      </c>
      <c r="D26" s="104">
        <v>1</v>
      </c>
      <c r="E26" s="99">
        <v>0</v>
      </c>
      <c r="F26" s="115">
        <f>AVERAGE(DATA!P225:P231)</f>
        <v>0.81842857142857139</v>
      </c>
      <c r="G26" s="115">
        <f>DATA!P231-DATA!P225</f>
        <v>2.1000000000000019E-2</v>
      </c>
      <c r="I26" s="128">
        <f>AVERAGE(DATA!D225:D231)</f>
        <v>10389.574988166669</v>
      </c>
      <c r="J26" s="115">
        <f>((DATA!D231/DATA!D225)^(1/COUNT(DATA!D231:'DATA'!D226))-1)*100</f>
        <v>3.838752219965591</v>
      </c>
      <c r="K26" s="128">
        <f>AVERAGE(DATA!G225:G231)</f>
        <v>9.9057142857142857</v>
      </c>
      <c r="L26" s="128">
        <f>AVERAGE(DATA!O225:O231)</f>
        <v>55.025111542866334</v>
      </c>
    </row>
    <row r="27" spans="1:19">
      <c r="A27">
        <f t="shared" si="5"/>
        <v>4</v>
      </c>
      <c r="B27">
        <v>5</v>
      </c>
      <c r="C27" s="110" t="str">
        <f t="shared" si="6"/>
        <v>Chile</v>
      </c>
      <c r="D27" s="104">
        <v>0</v>
      </c>
      <c r="E27" s="99">
        <v>0</v>
      </c>
      <c r="F27" s="115">
        <f>AVERAGE(DATA!P232:P235)</f>
        <v>0.83799999999999997</v>
      </c>
      <c r="G27" s="115">
        <f>DATA!P235-DATA!P232</f>
        <v>1.0000000000000009E-3</v>
      </c>
      <c r="I27" s="128">
        <f>AVERAGE(DATA!D232:D235)</f>
        <v>12461.369161395174</v>
      </c>
      <c r="J27" s="115">
        <f>((DATA!D235/DATA!D232)^(1/COUNT(DATA!D235:'DATA'!D233))-1)*100</f>
        <v>1.4782415099835688</v>
      </c>
      <c r="K27" s="128">
        <f>AVERAGE(DATA!G232:G235)</f>
        <v>9.3625000000000007</v>
      </c>
      <c r="L27" s="128">
        <f>AVERAGE(DATA!O232:O235)</f>
        <v>91.981143131816197</v>
      </c>
    </row>
    <row r="28" spans="1:19">
      <c r="A28">
        <f t="shared" si="5"/>
        <v>4</v>
      </c>
      <c r="B28">
        <v>6</v>
      </c>
      <c r="C28" s="110" t="str">
        <f t="shared" si="6"/>
        <v>Chile</v>
      </c>
      <c r="D28" s="104">
        <v>0</v>
      </c>
      <c r="E28" s="99">
        <v>0</v>
      </c>
      <c r="F28" s="115">
        <f>AVERAGE(DATA!P236:P239)</f>
        <v>0.84475</v>
      </c>
      <c r="G28" s="115">
        <f>DATA!P239-DATA!P236</f>
        <v>4.0000000000000036E-3</v>
      </c>
      <c r="I28" s="128">
        <f>AVERAGE(DATA!D236:D239)</f>
        <v>14128.497516992535</v>
      </c>
      <c r="J28" s="115">
        <f>((DATA!D239/DATA!D236)^(1/COUNT(DATA!D239:'DATA'!D237))-1)*100</f>
        <v>2.6668051814584093</v>
      </c>
      <c r="K28" s="128">
        <f>AVERAGE(DATA!G236:G239)</f>
        <v>6.7175000000000002</v>
      </c>
      <c r="L28" s="128">
        <f>AVERAGE(DATA!O236:O239)</f>
        <v>107.7157991587062</v>
      </c>
    </row>
    <row r="29" spans="1:19" s="98" customFormat="1">
      <c r="A29" s="98">
        <f t="shared" si="5"/>
        <v>4</v>
      </c>
      <c r="B29" s="98">
        <v>7</v>
      </c>
      <c r="C29" s="111" t="str">
        <f t="shared" si="6"/>
        <v>Chile</v>
      </c>
      <c r="D29" s="103">
        <v>0</v>
      </c>
      <c r="E29" s="103">
        <v>0</v>
      </c>
      <c r="F29" s="114">
        <f>AVERAGE(DATA!P240:P243)</f>
        <v>0.82874999999999999</v>
      </c>
      <c r="G29" s="114">
        <f>DATA!P243-DATA!P240</f>
        <v>-3.0999999999999917E-2</v>
      </c>
      <c r="H29" s="103"/>
      <c r="I29" s="129">
        <f>AVERAGE(DATA!D240:D243)</f>
        <v>14829.244602487135</v>
      </c>
      <c r="J29" s="114">
        <f>((DATA!D243/DATA!D240)^(1/COUNT(DATA!D243:'DATA'!D241))-1)*100</f>
        <v>0.79626785297035596</v>
      </c>
      <c r="K29" s="129">
        <f>AVERAGE(DATA!G240:G243)</f>
        <v>6.86</v>
      </c>
      <c r="L29" s="129">
        <f>AVERAGE(DATA!O240:O243)</f>
        <v>84.170676371083857</v>
      </c>
      <c r="M29" s="103"/>
      <c r="N29" s="103"/>
      <c r="O29" s="103"/>
      <c r="P29" s="103"/>
      <c r="Q29" s="103"/>
      <c r="R29" s="103"/>
      <c r="S29" s="103"/>
    </row>
    <row r="30" spans="1:19">
      <c r="A30">
        <f>A29+1</f>
        <v>5</v>
      </c>
      <c r="B30">
        <v>1</v>
      </c>
      <c r="C30" s="109" t="s">
        <v>17</v>
      </c>
      <c r="D30" s="104">
        <v>0</v>
      </c>
      <c r="E30" s="99">
        <v>0</v>
      </c>
      <c r="F30" s="115">
        <f>AVERAGE(DATA!P338:P341)</f>
        <v>0.42149999999999999</v>
      </c>
      <c r="G30" s="115">
        <f>DATA!P341-DATA!P338</f>
        <v>4.8999999999999988E-2</v>
      </c>
      <c r="I30" s="128">
        <f>AVERAGE(DATA!D338:D341)</f>
        <v>4658.7914994129533</v>
      </c>
      <c r="J30" s="115">
        <f>((DATA!D341/DATA!D338)^(1/COUNT(DATA!D341:'DATA'!D339))-1)*100</f>
        <v>3.0815711695813874</v>
      </c>
      <c r="K30" s="128">
        <f>AVERAGE(DATA!G338:G341)</f>
        <v>4.3250000000000002</v>
      </c>
      <c r="L30" s="128">
        <f>AVERAGE(DATA!O338:O341)</f>
        <v>40.821946649653711</v>
      </c>
    </row>
    <row r="31" spans="1:19">
      <c r="A31">
        <f>A30</f>
        <v>5</v>
      </c>
      <c r="B31">
        <v>2</v>
      </c>
      <c r="C31" s="110" t="str">
        <f>C30</f>
        <v>Colombia</v>
      </c>
      <c r="D31" s="104">
        <v>0</v>
      </c>
      <c r="E31" s="99">
        <v>0</v>
      </c>
      <c r="F31" s="115">
        <f>AVERAGE(DATA!P342:P345)</f>
        <v>0.43474999999999997</v>
      </c>
      <c r="G31" s="115">
        <f>DATA!P345-DATA!P342</f>
        <v>-9.000000000000008E-3</v>
      </c>
      <c r="I31" s="128">
        <f>AVERAGE(DATA!D342:D345)</f>
        <v>5092.4583448420535</v>
      </c>
      <c r="J31" s="115">
        <f>((DATA!D345/DATA!D342)^(1/COUNT(DATA!D345:'DATA'!D343))-1)*100</f>
        <v>0.25998692208069052</v>
      </c>
      <c r="K31" s="128">
        <f>AVERAGE(DATA!G342:G345)</f>
        <v>5.5875000000000004</v>
      </c>
      <c r="L31" s="128">
        <f>AVERAGE(DATA!O342:O345)</f>
        <v>41.391662987042068</v>
      </c>
    </row>
    <row r="32" spans="1:19">
      <c r="A32">
        <f t="shared" ref="A32:A36" si="7">A31</f>
        <v>5</v>
      </c>
      <c r="B32">
        <v>3</v>
      </c>
      <c r="C32" s="110" t="str">
        <f t="shared" ref="C32:C36" si="8">C31</f>
        <v>Colombia</v>
      </c>
      <c r="D32" s="104">
        <v>0</v>
      </c>
      <c r="E32" s="99">
        <v>0</v>
      </c>
      <c r="F32" s="115">
        <f>AVERAGE(DATA!P346:P349)</f>
        <v>0.42349999999999999</v>
      </c>
      <c r="G32" s="115">
        <f>DATA!P349-DATA!P346</f>
        <v>-1.3000000000000012E-2</v>
      </c>
      <c r="I32" s="128">
        <f>AVERAGE(DATA!D346:D349)</f>
        <v>4861.3461274616093</v>
      </c>
      <c r="J32" s="115">
        <f>((DATA!D349/DATA!D346)^(1/COUNT(DATA!D349:'DATA'!D347))-1)*100</f>
        <v>0.77702823720671166</v>
      </c>
      <c r="K32" s="128">
        <f>AVERAGE(DATA!G346:G349)</f>
        <v>5.8074999999999992</v>
      </c>
      <c r="L32" s="128">
        <f>AVERAGE(DATA!O346:O349)</f>
        <v>43.227235821111506</v>
      </c>
    </row>
    <row r="33" spans="1:19">
      <c r="A33">
        <f t="shared" si="7"/>
        <v>5</v>
      </c>
      <c r="B33">
        <v>4</v>
      </c>
      <c r="C33" s="110" t="str">
        <f t="shared" si="8"/>
        <v>Colombia</v>
      </c>
      <c r="D33" s="104">
        <v>0</v>
      </c>
      <c r="E33" s="99">
        <v>0</v>
      </c>
      <c r="F33" s="115">
        <f>AVERAGE(DATA!P350:P353)</f>
        <v>0.42725000000000002</v>
      </c>
      <c r="G33" s="115">
        <f>DATA!P353-DATA!P350</f>
        <v>1.4000000000000012E-2</v>
      </c>
      <c r="I33" s="128">
        <f>AVERAGE(DATA!D350:D353)</f>
        <v>5338.5310740586083</v>
      </c>
      <c r="J33" s="115">
        <f>((DATA!D353/DATA!D350)^(1/COUNT(DATA!D353:'DATA'!D351))-1)*100</f>
        <v>4.2049103089035755</v>
      </c>
      <c r="K33" s="128">
        <f>AVERAGE(DATA!G350:G353)</f>
        <v>6.3149999999999995</v>
      </c>
      <c r="L33" s="128">
        <f>AVERAGE(DATA!O350:O353)</f>
        <v>62.659770735293712</v>
      </c>
    </row>
    <row r="34" spans="1:19">
      <c r="A34">
        <f t="shared" si="7"/>
        <v>5</v>
      </c>
      <c r="B34">
        <v>5</v>
      </c>
      <c r="C34" s="110" t="str">
        <f t="shared" si="8"/>
        <v>Colombia</v>
      </c>
      <c r="D34" s="104">
        <v>0</v>
      </c>
      <c r="E34" s="99">
        <v>0</v>
      </c>
      <c r="F34" s="115">
        <f>AVERAGE(DATA!P354:P357)</f>
        <v>0.45625000000000004</v>
      </c>
      <c r="G34" s="115">
        <f>DATA!P357-DATA!P354</f>
        <v>4.8999999999999988E-2</v>
      </c>
      <c r="I34" s="128">
        <f>AVERAGE(DATA!D354:D357)</f>
        <v>6148.5406589261729</v>
      </c>
      <c r="J34" s="115">
        <f>((DATA!D357/DATA!D354)^(1/COUNT(DATA!D357:'DATA'!D355))-1)*100</f>
        <v>1.8234833371691961</v>
      </c>
      <c r="K34" s="128">
        <f>AVERAGE(DATA!G354:G357)</f>
        <v>6.0374999999999996</v>
      </c>
      <c r="L34" s="128">
        <f>AVERAGE(DATA!O354:O357)</f>
        <v>91.981143131816197</v>
      </c>
    </row>
    <row r="35" spans="1:19">
      <c r="A35">
        <f t="shared" si="7"/>
        <v>5</v>
      </c>
      <c r="B35">
        <v>6</v>
      </c>
      <c r="C35" s="110" t="str">
        <f t="shared" si="8"/>
        <v>Colombia</v>
      </c>
      <c r="D35" s="104">
        <v>0</v>
      </c>
      <c r="E35" s="99">
        <v>0</v>
      </c>
      <c r="F35" s="115">
        <f>AVERAGE(DATA!P358:P361)</f>
        <v>0.53050000000000008</v>
      </c>
      <c r="G35" s="115">
        <f>DATA!P361-DATA!P358</f>
        <v>6.0000000000000053E-3</v>
      </c>
      <c r="I35" s="128">
        <f>AVERAGE(DATA!D358:D361)</f>
        <v>7068.4401416444489</v>
      </c>
      <c r="J35" s="115">
        <f>((DATA!D361/DATA!D358)^(1/COUNT(DATA!D361:'DATA'!D359))-1)*100</f>
        <v>3.5369790098810361</v>
      </c>
      <c r="K35" s="128">
        <f>AVERAGE(DATA!G358:G361)</f>
        <v>9.4375</v>
      </c>
      <c r="L35" s="128">
        <f>AVERAGE(DATA!O358:O361)</f>
        <v>107.7157991587062</v>
      </c>
    </row>
    <row r="36" spans="1:19" s="98" customFormat="1">
      <c r="A36" s="98">
        <f t="shared" si="7"/>
        <v>5</v>
      </c>
      <c r="B36" s="98">
        <v>7</v>
      </c>
      <c r="C36" s="111" t="str">
        <f t="shared" si="8"/>
        <v>Colombia</v>
      </c>
      <c r="D36" s="103">
        <v>0</v>
      </c>
      <c r="E36" s="103">
        <v>0</v>
      </c>
      <c r="F36" s="114">
        <f>AVERAGE(DATA!P362:P365)</f>
        <v>0.52550000000000008</v>
      </c>
      <c r="G36" s="114">
        <f>DATA!P365-DATA!P362</f>
        <v>-2.5000000000000022E-2</v>
      </c>
      <c r="H36" s="103"/>
      <c r="I36" s="129">
        <f>AVERAGE(DATA!D362:D365)</f>
        <v>7633.1717023733881</v>
      </c>
      <c r="J36" s="114">
        <f>((DATA!D365/DATA!D362)^(1/COUNT(DATA!D365:'DATA'!D363))-1)*100</f>
        <v>0.51547846256239094</v>
      </c>
      <c r="K36" s="129">
        <f>AVERAGE(DATA!G362:G365)</f>
        <v>8.8425000000000011</v>
      </c>
      <c r="L36" s="129">
        <f>AVERAGE(DATA!O362:O365)</f>
        <v>84.170676371083857</v>
      </c>
      <c r="M36" s="103"/>
      <c r="N36" s="103"/>
      <c r="O36" s="103"/>
      <c r="P36" s="103"/>
      <c r="Q36" s="103"/>
      <c r="R36" s="103"/>
      <c r="S36" s="103"/>
    </row>
    <row r="37" spans="1:19">
      <c r="A37">
        <f>A36+1</f>
        <v>6</v>
      </c>
      <c r="B37">
        <v>1</v>
      </c>
      <c r="C37" s="109" t="s">
        <v>22</v>
      </c>
      <c r="D37" s="104">
        <v>0</v>
      </c>
      <c r="E37" s="99">
        <v>0</v>
      </c>
      <c r="F37" s="115">
        <f>AVERAGE(DATA!P580:P583)</f>
        <v>0.48375000000000001</v>
      </c>
      <c r="G37" s="115">
        <f>DATA!P583-DATA!P580</f>
        <v>-2.0000000000000018E-3</v>
      </c>
      <c r="I37" s="128">
        <f>AVERAGE(DATA!D580:D583)</f>
        <v>3737.8091904354287</v>
      </c>
      <c r="J37" s="115">
        <f>((DATA!D583/DATA!D580)^(1/COUNT(DATA!D583:'DATA'!D581))-1)*100</f>
        <v>0.97474203620624422</v>
      </c>
      <c r="K37" s="128">
        <f>AVERAGE(DATA!G580:G583)</f>
        <v>8.4300000000000015</v>
      </c>
      <c r="L37" s="128">
        <f>AVERAGE(DATA!O580:O583)</f>
        <v>43.162403305923505</v>
      </c>
    </row>
    <row r="38" spans="1:19">
      <c r="A38">
        <f>A37</f>
        <v>6</v>
      </c>
      <c r="B38">
        <v>2</v>
      </c>
      <c r="C38" s="110" t="str">
        <f>C37</f>
        <v>Ecuador</v>
      </c>
      <c r="D38" s="104">
        <v>1</v>
      </c>
      <c r="E38" s="99">
        <v>0</v>
      </c>
      <c r="F38" s="115">
        <f>AVERAGE(DATA!P584:P587)</f>
        <v>0.46825</v>
      </c>
      <c r="G38" s="115">
        <f>DATA!P587-DATA!P584</f>
        <v>-1.1999999999999955E-2</v>
      </c>
      <c r="I38" s="128">
        <f>AVERAGE(DATA!D584:D587)</f>
        <v>3819.1402389002415</v>
      </c>
      <c r="J38" s="115">
        <f>((DATA!D587/DATA!D584)^(1/COUNT(DATA!D587:'DATA'!D585))-1)*100</f>
        <v>0.5237470977095926</v>
      </c>
      <c r="K38" s="128">
        <f>AVERAGE(DATA!G584:G587)</f>
        <v>8.2374999999999989</v>
      </c>
      <c r="L38" s="128">
        <f>AVERAGE(DATA!O584:O587)</f>
        <v>41.559982392554545</v>
      </c>
    </row>
    <row r="39" spans="1:19">
      <c r="A39">
        <f t="shared" ref="A39:A43" si="9">A38</f>
        <v>6</v>
      </c>
      <c r="B39">
        <v>3</v>
      </c>
      <c r="C39" s="110" t="str">
        <f t="shared" ref="C39:C43" si="10">C38</f>
        <v>Ecuador</v>
      </c>
      <c r="D39" s="104">
        <v>1</v>
      </c>
      <c r="E39" s="99">
        <v>0</v>
      </c>
      <c r="F39" s="115">
        <f>AVERAGE(DATA!P588:P594)</f>
        <v>0.47299999999999992</v>
      </c>
      <c r="G39" s="115">
        <f>DATA!P594-DATA!P588</f>
        <v>6.0000000000000053E-3</v>
      </c>
      <c r="I39" s="128">
        <f>AVERAGE(DATA!D588:D594)</f>
        <v>3807.9401073882282</v>
      </c>
      <c r="J39" s="115">
        <f>((DATA!D594/DATA!D588)^(1/COUNT(DATA!D594:'DATA'!D589))-1)*100</f>
        <v>-0.18817948964529041</v>
      </c>
      <c r="K39" s="128">
        <f>AVERAGE(DATA!G588:G594)</f>
        <v>6.81</v>
      </c>
      <c r="L39" s="128">
        <f>AVERAGE(DATA!O588:O594)</f>
        <v>43.384862038933406</v>
      </c>
    </row>
    <row r="40" spans="1:19">
      <c r="A40">
        <f t="shared" si="9"/>
        <v>6</v>
      </c>
      <c r="B40">
        <v>4</v>
      </c>
      <c r="C40" s="110" t="str">
        <f t="shared" si="10"/>
        <v>Ecuador</v>
      </c>
      <c r="D40" s="104">
        <v>1</v>
      </c>
      <c r="E40" s="99">
        <v>1</v>
      </c>
      <c r="F40" s="115">
        <f>AVERAGE(DATA!P595:P598)</f>
        <v>0.46049999999999996</v>
      </c>
      <c r="G40" s="115">
        <f>DATA!P598-DATA!P595</f>
        <v>-5.2999999999999992E-2</v>
      </c>
      <c r="I40" s="128">
        <f>AVERAGE(DATA!D595:D598)</f>
        <v>4284.2290912819481</v>
      </c>
      <c r="J40" s="115">
        <f>((DATA!D598/DATA!D595)^(1/COUNT(DATA!D598:'DATA'!D596))-1)*100</f>
        <v>2.2279225233009736</v>
      </c>
      <c r="K40" s="128">
        <f>AVERAGE(DATA!G595:G598)</f>
        <v>6.5625</v>
      </c>
      <c r="L40" s="128">
        <f>AVERAGE(DATA!O595:O598)</f>
        <v>71.333280147913015</v>
      </c>
    </row>
    <row r="41" spans="1:19">
      <c r="A41">
        <f t="shared" si="9"/>
        <v>6</v>
      </c>
      <c r="B41">
        <v>5</v>
      </c>
      <c r="C41" s="110" t="str">
        <f t="shared" si="10"/>
        <v>Ecuador</v>
      </c>
      <c r="D41" s="104">
        <v>1</v>
      </c>
      <c r="E41" s="99">
        <v>1</v>
      </c>
      <c r="F41" s="115">
        <f>AVERAGE(DATA!P599:P600)</f>
        <v>0.34950000000000003</v>
      </c>
      <c r="G41" s="115">
        <f>DATA!P600-DATA!P599</f>
        <v>-2.4999999999999967E-2</v>
      </c>
      <c r="I41" s="128">
        <f>AVERAGE(DATA!D599:D600)</f>
        <v>4571.8289303236579</v>
      </c>
      <c r="J41" s="115">
        <f>((DATA!D600/DATA!D599)-1)*100</f>
        <v>-1.0581013650524329</v>
      </c>
      <c r="K41" s="128">
        <f>AVERAGE(DATA!G599:G600)</f>
        <v>6.6050000000000004</v>
      </c>
      <c r="L41" s="128">
        <f>AVERAGE(DATA!O599:O600)</f>
        <v>91.597108898205832</v>
      </c>
    </row>
    <row r="42" spans="1:19">
      <c r="A42">
        <f t="shared" si="9"/>
        <v>6</v>
      </c>
      <c r="B42">
        <v>6</v>
      </c>
      <c r="C42" s="110" t="str">
        <f t="shared" si="10"/>
        <v>Ecuador</v>
      </c>
      <c r="D42" s="104">
        <v>1</v>
      </c>
      <c r="E42" s="99">
        <v>1</v>
      </c>
      <c r="F42" s="115">
        <f>AVERAGE(DATA!P601:P604)</f>
        <v>0.29500000000000004</v>
      </c>
      <c r="G42" s="115">
        <f>DATA!P604-DATA!P601</f>
        <v>-3.1999999999999973E-2</v>
      </c>
      <c r="I42" s="128">
        <f>AVERAGE(DATA!D601:D604)</f>
        <v>4993.3257910418324</v>
      </c>
      <c r="J42" s="115">
        <f>((DATA!D604/DATA!D601)^(1/COUNT(DATA!D604:'DATA'!D602))-1)*100</f>
        <v>4.5525797724750516</v>
      </c>
      <c r="K42" s="128">
        <f>AVERAGE(DATA!G601:G604)</f>
        <v>4.18</v>
      </c>
      <c r="L42" s="128">
        <f>AVERAGE(DATA!O601:O604)</f>
        <v>108.39045083744543</v>
      </c>
    </row>
    <row r="43" spans="1:19" s="98" customFormat="1">
      <c r="A43" s="98">
        <f t="shared" si="9"/>
        <v>6</v>
      </c>
      <c r="B43" s="98">
        <v>7</v>
      </c>
      <c r="C43" s="111" t="str">
        <f t="shared" si="10"/>
        <v>Ecuador</v>
      </c>
      <c r="D43" s="103">
        <v>0</v>
      </c>
      <c r="E43" s="103">
        <v>0</v>
      </c>
      <c r="F43" s="114">
        <f>AVERAGE(DATA!P605:P608)</f>
        <v>0.28300000000000003</v>
      </c>
      <c r="G43" s="114">
        <f>DATA!P608-DATA!P605</f>
        <v>5.7999999999999996E-2</v>
      </c>
      <c r="H43" s="103"/>
      <c r="I43" s="129">
        <f>AVERAGE(DATA!D605:D608)</f>
        <v>5281.1238096784618</v>
      </c>
      <c r="J43" s="114">
        <f>((DATA!D608/DATA!D605)^(1/COUNT(DATA!D608:'DATA'!D606))-1)*100</f>
        <v>-1.2875337134343967</v>
      </c>
      <c r="K43" s="129">
        <f>AVERAGE(DATA!G605:G608)</f>
        <v>4.24</v>
      </c>
      <c r="L43" s="129">
        <f>AVERAGE(DATA!O605:O608)</f>
        <v>86.438297587223701</v>
      </c>
      <c r="M43" s="103"/>
      <c r="N43" s="103"/>
      <c r="O43" s="103"/>
      <c r="P43" s="103"/>
      <c r="Q43" s="103"/>
      <c r="R43" s="103"/>
      <c r="S43" s="103"/>
    </row>
    <row r="44" spans="1:19">
      <c r="A44">
        <f>A43+1</f>
        <v>7</v>
      </c>
      <c r="B44">
        <v>1</v>
      </c>
      <c r="C44" s="109" t="s">
        <v>27</v>
      </c>
      <c r="D44" s="104">
        <v>0</v>
      </c>
      <c r="E44" s="99">
        <v>0</v>
      </c>
      <c r="F44" s="115">
        <f>AVERAGE(DATA!P812:P817)</f>
        <v>0.13416666666666668</v>
      </c>
      <c r="G44" s="115">
        <f>DATA!P817-DATA!P812</f>
        <v>1.3000000000000012E-2</v>
      </c>
      <c r="I44" s="128">
        <f>AVERAGE(DATA!D812:D817)</f>
        <v>7655.4505916316439</v>
      </c>
      <c r="J44" s="115">
        <f>((DATA!D817/DATA!D812)^(1/COUNT(DATA!D817:'DATA'!D813))-1)*100</f>
        <v>4.5153067272113212</v>
      </c>
      <c r="K44" s="128" t="e">
        <f>AVERAGE(DATA!G812:G817)</f>
        <v>#DIV/0!</v>
      </c>
      <c r="L44" s="128">
        <f>AVERAGE(DATA!O812:O817)</f>
        <v>66.085135913552833</v>
      </c>
    </row>
    <row r="45" spans="1:19">
      <c r="A45">
        <f>A44</f>
        <v>7</v>
      </c>
      <c r="B45">
        <v>2</v>
      </c>
      <c r="C45" s="110" t="str">
        <f>C44</f>
        <v>Mexico</v>
      </c>
      <c r="D45" s="104">
        <v>0</v>
      </c>
      <c r="E45" s="99">
        <v>0</v>
      </c>
      <c r="F45" s="115">
        <f>AVERAGE(DATA!P818:P823)</f>
        <v>0.14949999999999999</v>
      </c>
      <c r="G45" s="115">
        <f>DATA!P823-DATA!P818</f>
        <v>1.7000000000000015E-2</v>
      </c>
      <c r="I45" s="128">
        <f>AVERAGE(DATA!D818:D823)</f>
        <v>7639.8478938509979</v>
      </c>
      <c r="J45" s="115">
        <f>((DATA!D823/DATA!D818)^(1/COUNT(DATA!D823:'DATA'!D810))-1)*100</f>
        <v>-0.36812374343717646</v>
      </c>
      <c r="K45" s="128">
        <f>AVERAGE(DATA!G818:G823)</f>
        <v>1.76</v>
      </c>
      <c r="L45" s="128">
        <f>AVERAGE(DATA!O818:O823)</f>
        <v>55.171003092906822</v>
      </c>
    </row>
    <row r="46" spans="1:19">
      <c r="A46">
        <f t="shared" ref="A46:A50" si="11">A45</f>
        <v>7</v>
      </c>
      <c r="B46">
        <v>3</v>
      </c>
      <c r="C46" s="110" t="str">
        <f t="shared" ref="C46:C50" si="12">C45</f>
        <v>Mexico</v>
      </c>
      <c r="D46" s="104">
        <v>0</v>
      </c>
      <c r="E46" s="99">
        <v>0</v>
      </c>
      <c r="F46" s="115">
        <f>AVERAGE(DATA!P824:P829)</f>
        <v>0.215</v>
      </c>
      <c r="G46" s="115">
        <f>DATA!P829-DATA!P924</f>
        <v>0.22900000000000001</v>
      </c>
      <c r="I46" s="128">
        <f>AVERAGE(DATA!D824:D829)</f>
        <v>7984.1359532683446</v>
      </c>
      <c r="J46" s="115">
        <f>((DATA!D829/DATA!D924)^(1/COUNT(DATA!D829:'DATA'!D925))-1)*100</f>
        <v>1.4015242323046184</v>
      </c>
      <c r="K46" s="128">
        <f>AVERAGE(DATA!G824:G829)</f>
        <v>3.5500000000000007</v>
      </c>
      <c r="L46" s="128">
        <f>AVERAGE(DATA!O824:O829)</f>
        <v>42.345277458909301</v>
      </c>
    </row>
    <row r="47" spans="1:19">
      <c r="A47">
        <f t="shared" si="11"/>
        <v>7</v>
      </c>
      <c r="B47">
        <v>4</v>
      </c>
      <c r="C47" s="110" t="str">
        <f t="shared" si="12"/>
        <v>Mexico</v>
      </c>
      <c r="D47" s="104">
        <v>0</v>
      </c>
      <c r="E47" s="99">
        <v>0</v>
      </c>
      <c r="F47" s="115">
        <f>AVERAGE(DATA!P830:P835)</f>
        <v>0.34833333333333333</v>
      </c>
      <c r="G47" s="115">
        <f>DATA!P835-DATA!P830</f>
        <v>0.14500000000000002</v>
      </c>
      <c r="I47" s="128">
        <f>AVERAGE(DATA!D830:D835)</f>
        <v>8565.5420491027508</v>
      </c>
      <c r="J47" s="115">
        <f>((DATA!D835/DATA!D830)^(1/COUNT(DATA!D835:'DATA'!D831))-1)*100</f>
        <v>3.6973798198458141</v>
      </c>
      <c r="K47" s="128">
        <f>AVERAGE(DATA!G830:G835)</f>
        <v>4.2983333333333338</v>
      </c>
      <c r="L47" s="128">
        <f>AVERAGE(DATA!O830:O835)</f>
        <v>41.526720115635207</v>
      </c>
    </row>
    <row r="48" spans="1:19">
      <c r="A48">
        <f t="shared" si="11"/>
        <v>7</v>
      </c>
      <c r="B48">
        <v>5</v>
      </c>
      <c r="C48" s="110" t="str">
        <f t="shared" si="12"/>
        <v>Mexico</v>
      </c>
      <c r="D48" s="104">
        <v>1</v>
      </c>
      <c r="E48" s="99">
        <v>0</v>
      </c>
      <c r="F48" s="115">
        <f>AVERAGE(DATA!P836:P841)</f>
        <v>0.4936666666666667</v>
      </c>
      <c r="G48" s="115">
        <f>DATA!P841-DATA!P836</f>
        <v>-4.0000000000000036E-3</v>
      </c>
      <c r="I48" s="128">
        <f>AVERAGE(DATA!D836:D841)</f>
        <v>9170.7279765218136</v>
      </c>
      <c r="J48" s="115">
        <f>((DATA!D841/DATA!D836)^(1/COUNT(DATA!D841:'DATA'!D837))-1)*100</f>
        <v>0.99090023953034567</v>
      </c>
      <c r="K48" s="128">
        <f>AVERAGE(DATA!G836:G841)</f>
        <v>3.36</v>
      </c>
      <c r="L48" s="128">
        <f>AVERAGE(DATA!O836:O841)</f>
        <v>56.659059579996324</v>
      </c>
    </row>
    <row r="49" spans="1:19">
      <c r="A49">
        <f t="shared" si="11"/>
        <v>7</v>
      </c>
      <c r="B49">
        <v>6</v>
      </c>
      <c r="C49" s="110" t="str">
        <f t="shared" si="12"/>
        <v>Mexico</v>
      </c>
      <c r="D49" s="104">
        <v>0</v>
      </c>
      <c r="E49" s="99">
        <v>0</v>
      </c>
      <c r="F49" s="115">
        <f>AVERAGE(DATA!P842:P847)</f>
        <v>0.45983333333333337</v>
      </c>
      <c r="G49" s="115">
        <f>DATA!P847-DATA!P842</f>
        <v>1.0000000000000009E-3</v>
      </c>
      <c r="I49" s="128">
        <f>AVERAGE(DATA!D842:D847)</f>
        <v>9432.9301079103043</v>
      </c>
      <c r="J49" s="115">
        <f>((DATA!D847/DATA!D842)^(1/COUNT(DATA!D847:'DATA'!D843))-1)*100</f>
        <v>0.1426412738941174</v>
      </c>
      <c r="K49" s="128">
        <f>AVERAGE(DATA!G842:G847)</f>
        <v>4.7033333333333331</v>
      </c>
      <c r="L49" s="128">
        <f>AVERAGE(DATA!O842:O847)</f>
        <v>99.502944968788498</v>
      </c>
    </row>
    <row r="50" spans="1:19" s="98" customFormat="1">
      <c r="A50" s="98">
        <f t="shared" si="11"/>
        <v>7</v>
      </c>
      <c r="B50" s="98">
        <v>7</v>
      </c>
      <c r="C50" s="111" t="str">
        <f t="shared" si="12"/>
        <v>Mexico</v>
      </c>
      <c r="D50" s="103">
        <v>1</v>
      </c>
      <c r="E50" s="103">
        <v>0</v>
      </c>
      <c r="F50" s="114">
        <f>AVERAGE(DATA!P848:P853)</f>
        <v>0.42783333333333329</v>
      </c>
      <c r="G50" s="114">
        <f>DATA!P853-DATA!P848</f>
        <v>3.3000000000000029E-2</v>
      </c>
      <c r="H50" s="103"/>
      <c r="I50" s="129">
        <f>AVERAGE(DATA!D848:D853)</f>
        <v>10071.001630161169</v>
      </c>
      <c r="J50" s="114">
        <f>((DATA!D853/DATA!D848)^(1/COUNT(DATA!D853:'DATA'!D849))-1)*100</f>
        <v>1.3888378927469303</v>
      </c>
      <c r="K50" s="129">
        <f>AVERAGE(DATA!G848:G853)</f>
        <v>4.0983333333333327</v>
      </c>
      <c r="L50" s="129">
        <f>AVERAGE(DATA!O848:O853)</f>
        <v>89.742134138948998</v>
      </c>
      <c r="M50" s="103"/>
      <c r="N50" s="103"/>
      <c r="O50" s="103"/>
      <c r="P50" s="103"/>
      <c r="Q50" s="103"/>
      <c r="R50" s="103"/>
      <c r="S50" s="103"/>
    </row>
    <row r="51" spans="1:19">
      <c r="A51">
        <f>A50+1</f>
        <v>8</v>
      </c>
      <c r="B51">
        <v>1</v>
      </c>
      <c r="C51" s="109" t="s">
        <v>28</v>
      </c>
      <c r="D51" s="104">
        <v>1</v>
      </c>
      <c r="E51" s="99">
        <v>1</v>
      </c>
      <c r="F51" s="115">
        <f>AVERAGE(DATA!P937:P942)</f>
        <v>9.3166666666666675E-2</v>
      </c>
      <c r="G51" s="115">
        <f>DATA!P942-DATA!P937</f>
        <v>8.1000000000000003E-2</v>
      </c>
      <c r="I51" s="128">
        <f>AVERAGE(DATA!D937:D942)</f>
        <v>1618.6328109808376</v>
      </c>
      <c r="J51" s="115">
        <f>((DATA!D942/DATA!D937)^(1/COUNT(DATA!D942:'DATA'!D938))-1)*100</f>
        <v>-2.0284659261713744</v>
      </c>
      <c r="K51" s="128">
        <f>AVERAGE(DATA!G937:G942)</f>
        <v>10.135000000000002</v>
      </c>
      <c r="L51" s="128">
        <f>AVERAGE(DATA!O937:O942)</f>
        <v>68.603936896996473</v>
      </c>
    </row>
    <row r="52" spans="1:19">
      <c r="A52">
        <f>A51</f>
        <v>8</v>
      </c>
      <c r="B52">
        <v>2</v>
      </c>
      <c r="C52" s="110" t="str">
        <f>C51</f>
        <v>Nicaragua</v>
      </c>
      <c r="D52" s="104">
        <v>0</v>
      </c>
      <c r="E52" s="99">
        <v>0</v>
      </c>
      <c r="F52" s="115">
        <f>AVERAGE(DATA!P943:P947)</f>
        <v>0.21820000000000003</v>
      </c>
      <c r="G52" s="115">
        <f>DATA!P947-DATA!P943</f>
        <v>0.23900000000000002</v>
      </c>
      <c r="I52" s="128">
        <f>AVERAGE(DATA!D943:D947)</f>
        <v>1263.0139234981032</v>
      </c>
      <c r="J52" s="115">
        <f>((DATA!D947/DATA!D943)^(1/COUNT(DATA!D947:'DATA'!D944))-1)*100</f>
        <v>-5.9594398877659156</v>
      </c>
      <c r="K52" s="128">
        <f>AVERAGE(DATA!G943:G947)</f>
        <v>13.321999999999997</v>
      </c>
      <c r="L52" s="128">
        <f>AVERAGE(DATA!O943:O947)</f>
        <v>45.715493283811753</v>
      </c>
    </row>
    <row r="53" spans="1:19">
      <c r="A53">
        <f t="shared" ref="A53:A57" si="13">A52</f>
        <v>8</v>
      </c>
      <c r="B53">
        <v>3</v>
      </c>
      <c r="C53" s="110" t="str">
        <f t="shared" ref="C53:C57" si="14">C52</f>
        <v>Nicaragua</v>
      </c>
      <c r="D53" s="104">
        <v>0</v>
      </c>
      <c r="E53" s="99">
        <v>0</v>
      </c>
      <c r="F53" s="115">
        <f>AVERAGE(DATA!P948:P954)</f>
        <v>0.47599999999999998</v>
      </c>
      <c r="G53" s="115">
        <f>DATA!P954-DATA!P948</f>
        <v>-5.3999999999999992E-2</v>
      </c>
      <c r="I53" s="128">
        <f>AVERAGE(DATA!D948:D954)</f>
        <v>1103.5681542727909</v>
      </c>
      <c r="J53" s="115">
        <f>((DATA!D954/DATA!D948)^(1/COUNT(DATA!D954:'DATA'!D949))-1)*100</f>
        <v>1.1276999828203849</v>
      </c>
      <c r="K53" s="128">
        <f>AVERAGE(DATA!G948:G954)</f>
        <v>14.25</v>
      </c>
      <c r="L53" s="128">
        <f>AVERAGE(DATA!O948:O954)</f>
        <v>41.576472334013737</v>
      </c>
    </row>
    <row r="54" spans="1:19">
      <c r="A54">
        <f t="shared" si="13"/>
        <v>8</v>
      </c>
      <c r="B54">
        <v>4</v>
      </c>
      <c r="C54" s="110" t="str">
        <f t="shared" si="14"/>
        <v>Nicaragua</v>
      </c>
      <c r="D54" s="104">
        <v>0</v>
      </c>
      <c r="E54" s="99">
        <v>0</v>
      </c>
      <c r="F54" s="115">
        <f>AVERAGE(DATA!P955:P959)</f>
        <v>0.39980000000000004</v>
      </c>
      <c r="G54" s="115">
        <f>DATA!P959-DATA!P955</f>
        <v>-2.3999999999999966E-2</v>
      </c>
      <c r="I54" s="128">
        <f>AVERAGE(DATA!D955:D959)</f>
        <v>1274.5728248818377</v>
      </c>
      <c r="J54" s="115">
        <f>((DATA!D959/DATA!D955)^(1/COUNT(DATA!D959:'DATA'!D956))-1)*100</f>
        <v>2.120119483430094</v>
      </c>
      <c r="K54" s="128">
        <f>AVERAGE(DATA!G955:G959)</f>
        <v>13.624000000000001</v>
      </c>
      <c r="L54" s="128">
        <f>AVERAGE(DATA!O955:O959)</f>
        <v>42.145615098626585</v>
      </c>
    </row>
    <row r="55" spans="1:19">
      <c r="A55">
        <f t="shared" si="13"/>
        <v>8</v>
      </c>
      <c r="B55">
        <v>5</v>
      </c>
      <c r="C55" s="110" t="str">
        <f t="shared" si="14"/>
        <v>Nicaragua</v>
      </c>
      <c r="D55" s="104">
        <v>1</v>
      </c>
      <c r="E55" s="99">
        <v>1</v>
      </c>
      <c r="F55" s="115">
        <f>AVERAGE(DATA!P960:P964)</f>
        <v>0.35939999999999994</v>
      </c>
      <c r="G55" s="115">
        <f>DATA!P964-DATA!P960</f>
        <v>-0.15500000000000003</v>
      </c>
      <c r="I55" s="128">
        <f>AVERAGE(DATA!D960:D964)</f>
        <v>1408.9677530944823</v>
      </c>
      <c r="J55" s="115">
        <f>((DATA!D964/DATA!D960)^(1/COUNT(DATA!D965:'DATA'!D960))-1)*100</f>
        <v>2.1752263610426592</v>
      </c>
      <c r="K55" s="128">
        <f>AVERAGE(DATA!G960:G964)</f>
        <v>10.456</v>
      </c>
      <c r="L55" s="128">
        <f>AVERAGE(DATA!O960:O964)</f>
        <v>67.0738875344056</v>
      </c>
    </row>
    <row r="56" spans="1:19">
      <c r="A56">
        <f t="shared" si="13"/>
        <v>8</v>
      </c>
      <c r="B56">
        <v>6</v>
      </c>
      <c r="C56" s="110" t="str">
        <f t="shared" si="14"/>
        <v>Nicaragua</v>
      </c>
      <c r="D56" s="104">
        <v>1</v>
      </c>
      <c r="E56" s="99">
        <v>1</v>
      </c>
      <c r="F56" s="115">
        <f>AVERAGE(DATA!P965:P969)</f>
        <v>0.20619999999999999</v>
      </c>
      <c r="G56" s="115">
        <f>DATA!P969-DATA!P965</f>
        <v>-4.8000000000000015E-2</v>
      </c>
      <c r="I56" s="128">
        <f>AVERAGE(DATA!D965:D969)</f>
        <v>1545.924887078668</v>
      </c>
      <c r="J56" s="115">
        <f>((DATA!D969/DATA!D965)^(1/COUNT(DATA!D969:'DATA'!D966))-1)*100</f>
        <v>2.0141962910789069</v>
      </c>
      <c r="K56" s="128">
        <f>AVERAGE(DATA!G965:G969)</f>
        <v>3.968</v>
      </c>
      <c r="L56" s="128">
        <f>AVERAGE(DATA!O965:O969)</f>
        <v>102.45746301637557</v>
      </c>
    </row>
    <row r="57" spans="1:19" s="98" customFormat="1">
      <c r="A57" s="98">
        <f t="shared" si="13"/>
        <v>8</v>
      </c>
      <c r="B57" s="98">
        <v>7</v>
      </c>
      <c r="C57" s="111" t="str">
        <f t="shared" si="14"/>
        <v>Nicaragua</v>
      </c>
      <c r="D57" s="103">
        <v>1</v>
      </c>
      <c r="E57" s="103">
        <v>1</v>
      </c>
      <c r="F57" s="114">
        <f>AVERAGE(DATA!P970:P974)</f>
        <v>0.13499999999999998</v>
      </c>
      <c r="G57" s="114">
        <f>DATA!P974-DATA!P970</f>
        <v>-2.8999999999999984E-2</v>
      </c>
      <c r="H57" s="103"/>
      <c r="I57" s="129">
        <f>AVERAGE(DATA!D970:D974)</f>
        <v>1836.1059468434498</v>
      </c>
      <c r="J57" s="114">
        <f>((DATA!D974/DATA!D970)^(1/COUNT(DATA!D974:'DATA'!D971))-1)*100</f>
        <v>3.3456839123686466</v>
      </c>
      <c r="K57" s="129">
        <f>AVERAGE(DATA!G970:G974)</f>
        <v>3.0460000000000003</v>
      </c>
      <c r="L57" s="129">
        <f>AVERAGE(DATA!O970:O974)</f>
        <v>90.044379282642069</v>
      </c>
      <c r="M57" s="103"/>
      <c r="N57" s="103"/>
      <c r="O57" s="103"/>
      <c r="P57" s="103"/>
      <c r="Q57" s="103"/>
      <c r="R57" s="103"/>
      <c r="S57" s="103"/>
    </row>
    <row r="58" spans="1:19">
      <c r="A58">
        <f>A57+1</f>
        <v>9</v>
      </c>
      <c r="B58">
        <v>1</v>
      </c>
      <c r="C58" s="109" t="s">
        <v>31</v>
      </c>
      <c r="D58" s="104">
        <v>0</v>
      </c>
      <c r="E58" s="99">
        <v>0</v>
      </c>
      <c r="F58" s="115">
        <f>AVERAGE(DATA!P1002:P1007)</f>
        <v>5.1999999999999998E-2</v>
      </c>
      <c r="G58" s="115">
        <f>DATA!P1007-DATA!P1002</f>
        <v>3.2000000000000001E-2</v>
      </c>
      <c r="I58" s="128">
        <f>AVERAGE(DATA!D1002:D1007)</f>
        <v>3220.3168204393969</v>
      </c>
      <c r="J58" s="115">
        <f>((DATA!D1007/DATA!D1002)^(1/COUNT(DATA!D1007:'DATA'!D1003))-1)*100</f>
        <v>3.029367397938354</v>
      </c>
      <c r="K58" s="128">
        <f>AVERAGE(DATA!G1002:G1007)</f>
        <v>5.7349999999999994</v>
      </c>
      <c r="L58" s="128">
        <f>AVERAGE(DATA!O1002:O1007)</f>
        <v>51.380092593067047</v>
      </c>
    </row>
    <row r="59" spans="1:19">
      <c r="A59">
        <f>A58</f>
        <v>9</v>
      </c>
      <c r="B59">
        <v>2</v>
      </c>
      <c r="C59" s="110" t="str">
        <f>C58</f>
        <v>Paraguay</v>
      </c>
      <c r="D59" s="104">
        <v>0</v>
      </c>
      <c r="E59" s="99">
        <v>0</v>
      </c>
      <c r="F59" s="115">
        <f>AVERAGE(DATA!P1008:P1011)</f>
        <v>0.28700000000000003</v>
      </c>
      <c r="G59" s="115">
        <f>DATA!P1011-DATA!P1008</f>
        <v>0.156</v>
      </c>
      <c r="I59" s="128">
        <f>AVERAGE(DATA!D1008:D1011)</f>
        <v>3576.2192989483697</v>
      </c>
      <c r="J59" s="115">
        <f>((DATA!D1011/DATA!D1008)^(1/COUNT(DATA!D1011:'DATA'!D1009))-1)*100</f>
        <v>0.79145794818160642</v>
      </c>
      <c r="K59" s="128">
        <f>AVERAGE(DATA!G1008:G1011)</f>
        <v>5.2349999999999994</v>
      </c>
      <c r="L59" s="128">
        <f>AVERAGE(DATA!O1008:O1011)</f>
        <v>41.344800635623784</v>
      </c>
    </row>
    <row r="60" spans="1:19">
      <c r="A60">
        <f t="shared" ref="A60:A64" si="15">A59</f>
        <v>9</v>
      </c>
      <c r="B60">
        <v>3</v>
      </c>
      <c r="C60" s="110" t="str">
        <f t="shared" ref="C60:C64" si="16">C59</f>
        <v>Paraguay</v>
      </c>
      <c r="D60" s="104">
        <v>0</v>
      </c>
      <c r="E60" s="99">
        <v>0</v>
      </c>
      <c r="F60" s="115">
        <f>AVERAGE(DATA!P1012:P1016)</f>
        <v>0.38819999999999999</v>
      </c>
      <c r="G60" s="115">
        <f>DATA!P1016-DATA!P1012</f>
        <v>8.0000000000000071E-3</v>
      </c>
      <c r="I60" s="128">
        <f>AVERAGE(DATA!D1012:D1016)</f>
        <v>3861.2934599229911</v>
      </c>
      <c r="J60" s="115">
        <f>((DATA!D1016/DATA!D1012)^(1/COUNT(DATA!D1016:'DATA'!D1013))-1)*100</f>
        <v>0.83831324731962198</v>
      </c>
      <c r="K60" s="128">
        <f>AVERAGE(DATA!G1012:G1016)</f>
        <v>5.1480000000000006</v>
      </c>
      <c r="L60" s="128">
        <f>AVERAGE(DATA!O1012:O1016)</f>
        <v>41.677469978742629</v>
      </c>
    </row>
    <row r="61" spans="1:19">
      <c r="A61">
        <f t="shared" si="15"/>
        <v>9</v>
      </c>
      <c r="B61">
        <v>4</v>
      </c>
      <c r="C61" s="110" t="str">
        <f t="shared" si="16"/>
        <v>Paraguay</v>
      </c>
      <c r="D61" s="104">
        <v>0</v>
      </c>
      <c r="E61" s="99">
        <v>0</v>
      </c>
      <c r="F61" s="115">
        <f>AVERAGE(DATA!P1017:P1021)</f>
        <v>0.4032</v>
      </c>
      <c r="G61" s="115">
        <f>DATA!P1021-DATA!P1017</f>
        <v>2.1999999999999964E-2</v>
      </c>
      <c r="I61" s="128">
        <f>AVERAGE(DATA!D1017:D1021)</f>
        <v>3533.5318237045867</v>
      </c>
      <c r="J61" s="115">
        <f>((DATA!D1021/DATA!D1017)^(1/COUNT(DATA!D1021:'DATA'!D1018))-1)*100</f>
        <v>-1.649860472796405</v>
      </c>
      <c r="K61" s="128">
        <f>AVERAGE(DATA!G1017:G1021)</f>
        <v>7.0720000000000001</v>
      </c>
      <c r="L61" s="128">
        <f>AVERAGE(DATA!O1017:O1021)</f>
        <v>44.589052072964392</v>
      </c>
    </row>
    <row r="62" spans="1:19">
      <c r="A62">
        <f t="shared" si="15"/>
        <v>9</v>
      </c>
      <c r="B62">
        <v>5</v>
      </c>
      <c r="C62" s="110" t="str">
        <f t="shared" si="16"/>
        <v>Paraguay</v>
      </c>
      <c r="D62" s="104">
        <v>1</v>
      </c>
      <c r="E62" s="99">
        <v>0</v>
      </c>
      <c r="F62" s="115">
        <f>AVERAGE(DATA!P1022:P1026)</f>
        <v>0.45079999999999998</v>
      </c>
      <c r="G62" s="115">
        <f>DATA!P1026-DATA!P1022</f>
        <v>4.6999999999999986E-2</v>
      </c>
      <c r="I62" s="128">
        <f>AVERAGE(DATA!D1022:D1026)</f>
        <v>3749.8645673965716</v>
      </c>
      <c r="J62" s="115">
        <f>((DATA!D1026/DATA!D1022)^(1/COUNT(DATA!D1026:'DATA'!D1023))-1)*100</f>
        <v>3.1587184967243997</v>
      </c>
      <c r="K62" s="128">
        <f>AVERAGE(DATA!G1022:G1026)</f>
        <v>5.1480000000000006</v>
      </c>
      <c r="L62" s="128">
        <f>AVERAGE(DATA!O1022:O1026)</f>
        <v>77.002183964300315</v>
      </c>
    </row>
    <row r="63" spans="1:19">
      <c r="A63">
        <f t="shared" si="15"/>
        <v>9</v>
      </c>
      <c r="B63">
        <v>6</v>
      </c>
      <c r="C63" s="110" t="str">
        <f t="shared" si="16"/>
        <v>Paraguay</v>
      </c>
      <c r="D63" s="104">
        <v>0</v>
      </c>
      <c r="E63" s="99">
        <v>0</v>
      </c>
      <c r="F63" s="115">
        <f>AVERAGE(DATA!P1027:P1031)</f>
        <v>0.49000000000000005</v>
      </c>
      <c r="G63" s="115">
        <f>DATA!P1031-DATA!P1027</f>
        <v>-9.8000000000000032E-2</v>
      </c>
      <c r="I63" s="128">
        <f>AVERAGE(DATA!D1027:D1031)</f>
        <v>4381.0484900750007</v>
      </c>
      <c r="J63" s="115">
        <f>((DATA!D1031/DATA!D1027)^(1/COUNT(DATA!D1031:'DATA'!D1028))-1)*100</f>
        <v>4.2136873646830386</v>
      </c>
      <c r="K63" s="128">
        <f>AVERAGE(DATA!G1027:G1031)</f>
        <v>4.6339999999999995</v>
      </c>
      <c r="L63" s="128">
        <f>AVERAGE(DATA!O1027:O1031)</f>
        <v>103.41564438326877</v>
      </c>
    </row>
    <row r="64" spans="1:19" s="98" customFormat="1">
      <c r="A64" s="98">
        <f t="shared" si="15"/>
        <v>9</v>
      </c>
      <c r="B64" s="98">
        <v>7</v>
      </c>
      <c r="C64" s="111" t="str">
        <f t="shared" si="16"/>
        <v>Paraguay</v>
      </c>
      <c r="D64" s="103">
        <v>0</v>
      </c>
      <c r="E64" s="103">
        <v>0</v>
      </c>
      <c r="F64" s="114">
        <f>AVERAGE(DATA!P1032:P1036)</f>
        <v>0.42400000000000004</v>
      </c>
      <c r="G64" s="114">
        <f>DATA!P1036-DATA!P1032</f>
        <v>-4.0000000000000036E-3</v>
      </c>
      <c r="H64" s="103"/>
      <c r="I64" s="129">
        <f>AVERAGE(DATA!D1032:D1036)</f>
        <v>5111.3563731765544</v>
      </c>
      <c r="J64" s="114">
        <f>((DATA!D1036/DATA!D1032)^(1/COUNT(DATA!D1036:'DATA'!D1033))-1)*100</f>
        <v>2.450541507769155</v>
      </c>
      <c r="K64" s="129">
        <f>AVERAGE(DATA!G1032:G1036)</f>
        <v>5.1339999999999995</v>
      </c>
      <c r="L64" s="129">
        <f>AVERAGE(DATA!O1032:O1036)</f>
        <v>86.79681975387571</v>
      </c>
      <c r="M64" s="103"/>
      <c r="N64" s="103"/>
      <c r="O64" s="103"/>
      <c r="P64" s="103"/>
      <c r="Q64" s="103"/>
      <c r="R64" s="103"/>
      <c r="S64" s="103"/>
    </row>
    <row r="65" spans="1:19">
      <c r="A65">
        <f>A64+1</f>
        <v>10</v>
      </c>
      <c r="B65">
        <v>1</v>
      </c>
      <c r="C65" s="109" t="s">
        <v>30</v>
      </c>
      <c r="D65" s="104">
        <v>1</v>
      </c>
      <c r="E65" s="99">
        <v>0</v>
      </c>
      <c r="F65" s="115">
        <f>AVERAGE(DATA!P1060:P1064)</f>
        <v>0.46539999999999998</v>
      </c>
      <c r="G65" s="115">
        <f>DATA!P1064-DATA!P1060</f>
        <v>-2.9999999999999971E-2</v>
      </c>
      <c r="I65" s="128">
        <f>AVERAGE(DATA!D1060:D1064)</f>
        <v>3454.3963850182799</v>
      </c>
      <c r="J65" s="115">
        <f>((DATA!D1064/DATA!D1060)^(1/COUNT(DATA!D1064:'DATA'!D1061))-1)*100</f>
        <v>-3.7055153037293453</v>
      </c>
      <c r="K65" s="128">
        <f>AVERAGE(DATA!G1060:G1064)</f>
        <v>9.048</v>
      </c>
      <c r="L65" s="128">
        <f>AVERAGE(DATA!O1060:O1064)</f>
        <v>65.405529647004499</v>
      </c>
    </row>
    <row r="66" spans="1:19">
      <c r="A66">
        <f>A65</f>
        <v>10</v>
      </c>
      <c r="B66">
        <v>2</v>
      </c>
      <c r="C66" s="110" t="str">
        <f>C65</f>
        <v>Peru</v>
      </c>
      <c r="D66" s="104">
        <v>1</v>
      </c>
      <c r="E66" s="99">
        <v>0</v>
      </c>
      <c r="F66" s="115">
        <f>AVERAGE(DATA!P1065:P1069)</f>
        <v>0.42880000000000001</v>
      </c>
      <c r="G66" s="115">
        <f>DATA!P1069-DATA!P1065</f>
        <v>-4.2999999999999983E-2</v>
      </c>
      <c r="I66" s="128">
        <f>AVERAGE(DATA!D1065:D1069)</f>
        <v>3211.2717214649851</v>
      </c>
      <c r="J66" s="115">
        <f>((DATA!D1069/DATA!D1065)^(1/COUNT(DATA!D1069:'DATA'!D1066))-1)*100</f>
        <v>-6.6661179556205656</v>
      </c>
      <c r="K66" s="128">
        <f>AVERAGE(DATA!G1065:G1069)</f>
        <v>6.3674999999999997</v>
      </c>
      <c r="L66" s="128">
        <f>AVERAGE(DATA!O1065:O1069)</f>
        <v>45.715493283811753</v>
      </c>
    </row>
    <row r="67" spans="1:19">
      <c r="A67">
        <f t="shared" ref="A67:A71" si="17">A66</f>
        <v>10</v>
      </c>
      <c r="B67">
        <v>3</v>
      </c>
      <c r="C67" s="110" t="str">
        <f t="shared" ref="C67:C71" si="18">C66</f>
        <v>Peru</v>
      </c>
      <c r="D67" s="104">
        <v>1</v>
      </c>
      <c r="E67" s="99">
        <v>0</v>
      </c>
      <c r="F67" s="115">
        <f>AVERAGE(DATA!P1070:P1074)</f>
        <v>0.16839999999999999</v>
      </c>
      <c r="G67" s="115">
        <f>DATA!P1074-DATA!P1070</f>
        <v>-0.26400000000000001</v>
      </c>
      <c r="I67" s="128">
        <f>AVERAGE(DATA!D1070:D1074)</f>
        <v>2794.4023521508857</v>
      </c>
      <c r="J67" s="115">
        <f>((DATA!D1074/DATA!D1070)^(1/COUNT(DATA!D1074:'DATA'!D1071))-1)*100</f>
        <v>4.0116075467790058</v>
      </c>
      <c r="K67" s="128">
        <f>AVERAGE(DATA!G1070:G1074)</f>
        <v>8.3566666666666674</v>
      </c>
      <c r="L67" s="128">
        <f>AVERAGE(DATA!O1070:O1074)</f>
        <v>40.91538937891103</v>
      </c>
    </row>
    <row r="68" spans="1:19">
      <c r="A68">
        <f t="shared" si="17"/>
        <v>10</v>
      </c>
      <c r="B68">
        <v>4</v>
      </c>
      <c r="C68" s="110" t="str">
        <f t="shared" si="18"/>
        <v>Peru</v>
      </c>
      <c r="D68" s="104">
        <v>0</v>
      </c>
      <c r="E68" s="99">
        <v>0</v>
      </c>
      <c r="F68" s="115">
        <f>AVERAGE(DATA!P1075:P1079)</f>
        <v>0.14580000000000001</v>
      </c>
      <c r="G68" s="115">
        <f>DATA!P1079-DATA!P1075</f>
        <v>5.6999999999999995E-2</v>
      </c>
      <c r="I68" s="128">
        <f>AVERAGE(DATA!D1075:D1079)</f>
        <v>3213.5771963406255</v>
      </c>
      <c r="J68" s="115">
        <f>((DATA!D1079/DATA!D1075)^(1/COUNT(DATA!D1079:'DATA'!D1076))-1)*100</f>
        <v>0.84373144154663571</v>
      </c>
      <c r="K68" s="128">
        <f>AVERAGE(DATA!G1075:G1079)</f>
        <v>7.6599999999999993</v>
      </c>
      <c r="L68" s="128">
        <f>AVERAGE(DATA!O1075:O1079)</f>
        <v>41.574232079574195</v>
      </c>
    </row>
    <row r="69" spans="1:19">
      <c r="A69">
        <f t="shared" si="17"/>
        <v>10</v>
      </c>
      <c r="B69">
        <v>5</v>
      </c>
      <c r="C69" s="110" t="str">
        <f t="shared" si="18"/>
        <v>Peru</v>
      </c>
      <c r="D69" s="104">
        <v>1</v>
      </c>
      <c r="E69" s="99">
        <v>0</v>
      </c>
      <c r="F69" s="115">
        <f>AVERAGE(DATA!P1080:P1085)</f>
        <v>0.6236666666666667</v>
      </c>
      <c r="G69" s="115">
        <f>DATA!P1085-DATA!P1080</f>
        <v>0.20900000000000002</v>
      </c>
      <c r="I69" s="128">
        <f>AVERAGE(DATA!D1080:D1085)</f>
        <v>3581.9689262326115</v>
      </c>
      <c r="J69" s="115">
        <f>((DATA!D1085/DATA!D1080)^(1/COUNT(DATA!D1085:'DATA'!D1081))-1)*100</f>
        <v>4.6734182824142767</v>
      </c>
      <c r="K69" s="128">
        <f>AVERAGE(DATA!G1080:G1085)</f>
        <v>5.1049999999999995</v>
      </c>
      <c r="L69" s="128">
        <f>AVERAGE(DATA!O1080:O1085)</f>
        <v>56.659059579996324</v>
      </c>
    </row>
    <row r="70" spans="1:19">
      <c r="A70">
        <f t="shared" si="17"/>
        <v>10</v>
      </c>
      <c r="B70">
        <v>6</v>
      </c>
      <c r="C70" s="110" t="str">
        <f t="shared" si="18"/>
        <v>Peru</v>
      </c>
      <c r="D70" s="104">
        <v>1</v>
      </c>
      <c r="E70" s="99">
        <v>0</v>
      </c>
      <c r="F70" s="115">
        <f>AVERAGE(DATA!P1086:P1090)</f>
        <v>0.63800000000000012</v>
      </c>
      <c r="G70" s="115">
        <f>DATA!P1090-DATA!P1086</f>
        <v>3.0000000000000027E-2</v>
      </c>
      <c r="I70" s="128">
        <f>AVERAGE(DATA!D1086:D1090)</f>
        <v>4849.0503215944691</v>
      </c>
      <c r="J70" s="115">
        <f>((DATA!D1090/DATA!D1086)^(1/COUNT(DATA!D1090:'DATA'!D1087))-1)*100</f>
        <v>5.3186807220424459</v>
      </c>
      <c r="K70" s="128">
        <f>AVERAGE(DATA!G1086:G1090)</f>
        <v>3.8240000000000003</v>
      </c>
      <c r="L70" s="128">
        <f>AVERAGE(DATA!O1086:O1090)</f>
        <v>96.679713446987961</v>
      </c>
    </row>
    <row r="71" spans="1:19" s="98" customFormat="1">
      <c r="A71" s="98">
        <f t="shared" si="17"/>
        <v>10</v>
      </c>
      <c r="B71" s="98">
        <v>7</v>
      </c>
      <c r="C71" s="111" t="str">
        <f t="shared" si="18"/>
        <v>Peru</v>
      </c>
      <c r="D71" s="103">
        <v>0</v>
      </c>
      <c r="E71" s="103">
        <v>0</v>
      </c>
      <c r="F71" s="114">
        <f>AVERAGE(DATA!P1091:P1095)</f>
        <v>0.66680000000000006</v>
      </c>
      <c r="G71" s="114">
        <f>DATA!P1095-DATA!P1091</f>
        <v>-2.200000000000002E-2</v>
      </c>
      <c r="H71" s="103"/>
      <c r="I71" s="129">
        <f>AVERAGE(DATA!D1091:D1095)</f>
        <v>5986.9752358832939</v>
      </c>
      <c r="J71" s="114">
        <f>((DATA!D1095/DATA!D1091)^(1/COUNT(DATA!D1095:'DATA'!D1092))-1)*100</f>
        <v>2.639673099417128</v>
      </c>
      <c r="K71" s="129">
        <f>AVERAGE(DATA!G1091:G1095)</f>
        <v>3.4060000000000001</v>
      </c>
      <c r="L71" s="129">
        <f>AVERAGE(DATA!O1091:O1095)</f>
        <v>95.665714877355285</v>
      </c>
      <c r="M71" s="103"/>
      <c r="N71" s="103"/>
      <c r="O71" s="103"/>
      <c r="P71" s="103"/>
      <c r="Q71" s="103"/>
      <c r="R71" s="103"/>
      <c r="S71" s="103"/>
    </row>
    <row r="72" spans="1:19">
      <c r="A72">
        <f>A71+1</f>
        <v>11</v>
      </c>
      <c r="B72">
        <v>1</v>
      </c>
      <c r="C72" s="109" t="s">
        <v>32</v>
      </c>
      <c r="D72" s="104">
        <v>0</v>
      </c>
      <c r="E72" s="99">
        <v>0</v>
      </c>
      <c r="F72" s="115">
        <f>AVERAGE(DATA!P1125:P1129)</f>
        <v>0.69259999999999999</v>
      </c>
      <c r="G72" s="115">
        <f>DATA!P1129-DATA!P1125</f>
        <v>0.19499999999999995</v>
      </c>
      <c r="I72" s="128">
        <f>AVERAGE(DATA!D1125:D1129)</f>
        <v>6563.362804850969</v>
      </c>
      <c r="J72" s="115">
        <f>((DATA!D1129/DATA!D1125)^(1/COUNT(DATA!D1129:'DATA'!D1126))-1)*200</f>
        <v>8.2524032219460253</v>
      </c>
      <c r="K72" s="128">
        <f>AVERAGE(DATA!G1125:G1129)</f>
        <v>9.8999999999999986</v>
      </c>
      <c r="L72" s="128">
        <f>AVERAGE(DATA!O1125:O1129)</f>
        <v>48.50691964178646</v>
      </c>
    </row>
    <row r="73" spans="1:19">
      <c r="A73">
        <f>A72</f>
        <v>11</v>
      </c>
      <c r="B73">
        <v>2</v>
      </c>
      <c r="C73" s="110" t="str">
        <f>C72</f>
        <v>Uruguay</v>
      </c>
      <c r="D73" s="104">
        <v>0</v>
      </c>
      <c r="E73" s="99">
        <v>0</v>
      </c>
      <c r="F73" s="115">
        <f>AVERAGE(DATA!P1130:P1134)</f>
        <v>0.76899999999999991</v>
      </c>
      <c r="G73" s="115">
        <f>DATA!P1134-DATA!P1130</f>
        <v>1.0000000000000009E-3</v>
      </c>
      <c r="I73" s="128">
        <f>AVERAGE(DATA!D1130:D1134)</f>
        <v>7494.2515031405492</v>
      </c>
      <c r="J73" s="115">
        <f>((DATA!D1134/DATA!D1130)^(1/COUNT(DATA!D1134:'DATA'!D1131))-1)*100</f>
        <v>4.5661919611842183</v>
      </c>
      <c r="K73" s="128">
        <f>AVERAGE(DATA!G1130:G1134)</f>
        <v>8.766</v>
      </c>
      <c r="L73" s="128">
        <f>AVERAGE(DATA!O1130:O1134)</f>
        <v>41.639980097608003</v>
      </c>
    </row>
    <row r="74" spans="1:19">
      <c r="A74">
        <f t="shared" ref="A74:A78" si="19">A73</f>
        <v>11</v>
      </c>
      <c r="B74">
        <v>3</v>
      </c>
      <c r="C74" s="110" t="str">
        <f t="shared" ref="C74:C78" si="20">C73</f>
        <v>Uruguay</v>
      </c>
      <c r="D74" s="104">
        <v>0</v>
      </c>
      <c r="E74" s="99">
        <v>0</v>
      </c>
      <c r="F74" s="115">
        <f>AVERAGE(DATA!P1135:P1139)</f>
        <v>0.79880000000000007</v>
      </c>
      <c r="G74" s="115">
        <f>DATA!P1139-DATA!P1135</f>
        <v>1.4000000000000012E-2</v>
      </c>
      <c r="I74" s="128">
        <f>AVERAGE(DATA!D1135:D1139)</f>
        <v>8845.0417364547793</v>
      </c>
      <c r="J74" s="115">
        <f>((DATA!D1139/DATA!D1135)^(1/COUNT(DATA!D1139:'DATA'!D1136))-1)*100</f>
        <v>3.4397531270748294</v>
      </c>
      <c r="K74" s="128">
        <f>AVERAGE(DATA!G1135:G1139)</f>
        <v>10.644</v>
      </c>
      <c r="L74" s="128">
        <f>AVERAGE(DATA!O1135:O1139)</f>
        <v>40.787779474744958</v>
      </c>
    </row>
    <row r="75" spans="1:19">
      <c r="A75">
        <f t="shared" si="19"/>
        <v>11</v>
      </c>
      <c r="B75">
        <v>4</v>
      </c>
      <c r="C75" s="110" t="str">
        <f t="shared" si="20"/>
        <v>Uruguay</v>
      </c>
      <c r="D75" s="104">
        <v>1</v>
      </c>
      <c r="E75" s="99">
        <v>0</v>
      </c>
      <c r="F75" s="115">
        <f>AVERAGE(DATA!P1140:P1144)</f>
        <v>0.80320000000000003</v>
      </c>
      <c r="G75" s="115">
        <f>DATA!P1144-DATA!P1140</f>
        <v>6.0000000000000053E-3</v>
      </c>
      <c r="I75" s="128">
        <f>AVERAGE(DATA!D1140:D1144)</f>
        <v>8420.8558684761538</v>
      </c>
      <c r="J75" s="115">
        <f>((DATA!D1144/DATA!D1140)^(1/COUNT(DATA!D1144:'DATA'!D1141))-1)*100</f>
        <v>-1.5712692943450346</v>
      </c>
      <c r="K75" s="128">
        <f>AVERAGE(DATA!G1140:G1144)</f>
        <v>14.794</v>
      </c>
      <c r="L75" s="128">
        <f>AVERAGE(DATA!O1140:O1144)</f>
        <v>48.182327682268834</v>
      </c>
    </row>
    <row r="76" spans="1:19">
      <c r="A76">
        <f t="shared" si="19"/>
        <v>11</v>
      </c>
      <c r="B76">
        <v>5</v>
      </c>
      <c r="C76" s="110" t="str">
        <f t="shared" si="20"/>
        <v>Uruguay</v>
      </c>
      <c r="D76" s="104">
        <v>0</v>
      </c>
      <c r="E76" s="99">
        <v>0</v>
      </c>
      <c r="F76" s="115">
        <f>AVERAGE(DATA!P1145:P1149)</f>
        <v>0.82079999999999986</v>
      </c>
      <c r="G76" s="115">
        <f>DATA!P1149-DATA!P1145</f>
        <v>4.0000000000000036E-3</v>
      </c>
      <c r="I76" s="128">
        <f>AVERAGE(DATA!D1145:D1149)</f>
        <v>10089.177850800606</v>
      </c>
      <c r="J76" s="115">
        <f>((DATA!D1149/DATA!D1145)^(1/COUNT(DATA!D1149:'DATA'!D1146))-1)*100</f>
        <v>5.2859260086154602</v>
      </c>
      <c r="K76" s="128">
        <f>AVERAGE(DATA!G1145:G1149)</f>
        <v>9.604000000000001</v>
      </c>
      <c r="L76" s="128">
        <f>AVERAGE(DATA!O1145:O1149)</f>
        <v>82.437742983197012</v>
      </c>
    </row>
    <row r="77" spans="1:19">
      <c r="A77">
        <f t="shared" si="19"/>
        <v>11</v>
      </c>
      <c r="B77">
        <v>6</v>
      </c>
      <c r="C77" s="110" t="str">
        <f t="shared" si="20"/>
        <v>Uruguay</v>
      </c>
      <c r="D77" s="104">
        <v>0</v>
      </c>
      <c r="E77" s="99">
        <v>0</v>
      </c>
      <c r="F77" s="115">
        <f>AVERAGE(DATA!P1150:P1154)</f>
        <v>0.83379999999999987</v>
      </c>
      <c r="G77" s="115">
        <f>DATA!P1154-DATA!P1150</f>
        <v>-1.0000000000000009E-2</v>
      </c>
      <c r="I77" s="128">
        <f>AVERAGE(DATA!D1150:D1154)</f>
        <v>13004.773648143513</v>
      </c>
      <c r="J77" s="115">
        <f>((DATA!D1154/DATA!D1150)^(1/COUNT(DATA!D1154:'DATA'!D1151))-1)*100</f>
        <v>3.8245747983320921</v>
      </c>
      <c r="K77" s="128">
        <f>AVERAGE(DATA!G1150:G1154)</f>
        <v>6.581999999999999</v>
      </c>
      <c r="L77" s="128">
        <f>AVERAGE(DATA!O1150:O1154)</f>
        <v>106.17263932696497</v>
      </c>
    </row>
    <row r="78" spans="1:19" s="98" customFormat="1">
      <c r="A78" s="98">
        <f t="shared" si="19"/>
        <v>11</v>
      </c>
      <c r="B78" s="98">
        <v>7</v>
      </c>
      <c r="C78" s="111" t="str">
        <f t="shared" si="20"/>
        <v>Uruguay</v>
      </c>
      <c r="D78" s="103">
        <v>0</v>
      </c>
      <c r="E78" s="103">
        <v>0</v>
      </c>
      <c r="F78" s="114">
        <f>AVERAGE(DATA!P1155:P1159)</f>
        <v>0.81340000000000001</v>
      </c>
      <c r="G78" s="114">
        <f>DATA!P1159-DATA!P1155</f>
        <v>0</v>
      </c>
      <c r="H78" s="103"/>
      <c r="I78" s="129">
        <f>AVERAGE(DATA!D1155:D1159)</f>
        <v>14199.625000266533</v>
      </c>
      <c r="J78" s="114">
        <f>((DATA!D1159/DATA!D1155)^(1/COUNT(DATA!D1159:'DATA'!D1156))-1)*100</f>
        <v>0.66980825139615341</v>
      </c>
      <c r="K78" s="129">
        <f>AVERAGE(DATA!G1155:G1159)</f>
        <v>8.0879999999999992</v>
      </c>
      <c r="L78" s="129">
        <f>AVERAGE(DATA!O1155:O1159)</f>
        <v>84.965395143532035</v>
      </c>
      <c r="M78" s="103"/>
      <c r="N78" s="103"/>
      <c r="O78" s="103"/>
      <c r="P78" s="103"/>
      <c r="Q78" s="103"/>
      <c r="R78" s="103"/>
      <c r="S78" s="103"/>
    </row>
    <row r="79" spans="1:19">
      <c r="A79">
        <f>A78+1</f>
        <v>12</v>
      </c>
      <c r="B79">
        <v>1</v>
      </c>
      <c r="C79" s="109" t="s">
        <v>315</v>
      </c>
      <c r="D79" s="104">
        <v>0</v>
      </c>
      <c r="E79" s="99">
        <v>0</v>
      </c>
      <c r="F79" s="115">
        <f>AVERAGE(DATA!P1175:P1179)</f>
        <v>0.59899999999999998</v>
      </c>
      <c r="G79" s="115">
        <f>DATA!P1179-DATA!P1175</f>
        <v>-1.0000000000000009E-3</v>
      </c>
      <c r="I79" s="128">
        <f>AVERAGE(DATA!D1175:D1179)</f>
        <v>15150.215244778892</v>
      </c>
      <c r="J79" s="115">
        <f>((DATA!D1179/DATA!D1175)^(1/COUNT(DATA!D1179:'DATA'!D1176))-1)*100</f>
        <v>1.8417355813134195</v>
      </c>
      <c r="K79" s="128">
        <f>AVERAGE(DATA!G1175:G1179)</f>
        <v>5.86</v>
      </c>
      <c r="L79" s="128">
        <f>AVERAGE(DATA!O1175:O1179)</f>
        <v>56.613246242760809</v>
      </c>
    </row>
    <row r="80" spans="1:19">
      <c r="A80">
        <f>A79</f>
        <v>12</v>
      </c>
      <c r="B80">
        <v>2</v>
      </c>
      <c r="C80" s="110" t="str">
        <f>C79</f>
        <v>Venezuela</v>
      </c>
      <c r="D80" s="104">
        <v>0</v>
      </c>
      <c r="E80" s="99">
        <v>0</v>
      </c>
      <c r="F80" s="115">
        <f>AVERAGE(DATA!P1180:P1184)</f>
        <v>0.5978</v>
      </c>
      <c r="G80" s="115">
        <f>DATA!P1184-DATA!P1180</f>
        <v>-3.0000000000000027E-3</v>
      </c>
      <c r="I80" s="128">
        <f>AVERAGE(DATA!D1180:D1184)</f>
        <v>13804.584957328148</v>
      </c>
      <c r="J80" s="115">
        <f>((DATA!D1184/DATA!D1180)^(1/COUNT(DATA!D1184:'DATA'!D1181))-1)*100</f>
        <v>-5.2421358564841753</v>
      </c>
      <c r="K80" s="128">
        <f>AVERAGE(DATA!G1180:G1184)</f>
        <v>7.6480000000000006</v>
      </c>
      <c r="L80" s="128">
        <f>AVERAGE(DATA!O1180:O1184)</f>
        <v>71.310316081195452</v>
      </c>
    </row>
    <row r="81" spans="1:19">
      <c r="A81">
        <f t="shared" ref="A81:A85" si="21">A80</f>
        <v>12</v>
      </c>
      <c r="B81">
        <v>3</v>
      </c>
      <c r="C81" s="110" t="str">
        <f t="shared" ref="C81:C85" si="22">C80</f>
        <v>Venezuela</v>
      </c>
      <c r="D81" s="104">
        <v>1</v>
      </c>
      <c r="E81" s="99">
        <v>0</v>
      </c>
      <c r="F81" s="115">
        <f>AVERAGE(DATA!P1185:P1189)</f>
        <v>0.59219999999999995</v>
      </c>
      <c r="G81" s="115">
        <f>DATA!P1189-DATA!P1185</f>
        <v>-6.0000000000000053E-3</v>
      </c>
      <c r="I81" s="128">
        <f>AVERAGE(DATA!D1185:D1189)</f>
        <v>12395.688323340733</v>
      </c>
      <c r="J81" s="115">
        <f>((DATA!D1189/DATA!D1185)^(1/COUNT(DATA!D1189:'DATA'!D1186))-1)*100</f>
        <v>1.3654249085403025</v>
      </c>
      <c r="K81" s="128">
        <f>AVERAGE(DATA!G1185:G1189)</f>
        <v>10.666</v>
      </c>
      <c r="L81" s="128">
        <f>AVERAGE(DATA!O1185:O1189)</f>
        <v>52.481758258597303</v>
      </c>
    </row>
    <row r="82" spans="1:19">
      <c r="A82">
        <f t="shared" si="21"/>
        <v>12</v>
      </c>
      <c r="B82">
        <v>4</v>
      </c>
      <c r="C82" s="110" t="str">
        <f t="shared" si="22"/>
        <v>Venezuela</v>
      </c>
      <c r="D82" s="104">
        <v>1</v>
      </c>
      <c r="E82" s="99">
        <v>0</v>
      </c>
      <c r="F82" s="115">
        <f>AVERAGE(DATA!P1190:P1194)</f>
        <v>0.61459999999999992</v>
      </c>
      <c r="G82" s="115">
        <f>DATA!P1194-DATA!P1190</f>
        <v>2.7000000000000024E-2</v>
      </c>
      <c r="I82" s="128">
        <f>AVERAGE(DATA!D1190:D1194)</f>
        <v>12532.956652988578</v>
      </c>
      <c r="J82" s="115">
        <f>((DATA!D1194/DATA!D1190)^(1/COUNT(DATA!D1194:'DATA'!D1191))-1)*100</f>
        <v>3.1730614103474331</v>
      </c>
      <c r="K82" s="128">
        <f>AVERAGE(DATA!G1190:G1194)</f>
        <v>9.4879999542236337</v>
      </c>
      <c r="L82" s="128">
        <f>AVERAGE(DATA!O1190:O1194)</f>
        <v>42.250193361582184</v>
      </c>
    </row>
    <row r="83" spans="1:19">
      <c r="A83">
        <f t="shared" si="21"/>
        <v>12</v>
      </c>
      <c r="B83">
        <v>5</v>
      </c>
      <c r="C83" s="110" t="str">
        <f t="shared" si="22"/>
        <v>Venezuela</v>
      </c>
      <c r="D83" s="104">
        <v>1</v>
      </c>
      <c r="E83" s="99">
        <v>1</v>
      </c>
      <c r="F83" s="115">
        <f>AVERAGE(DATA!P1195:P1200)</f>
        <v>0.59150000000000003</v>
      </c>
      <c r="G83" s="115">
        <f>DATA!P1200-DATA!P1195</f>
        <v>-0.14300000000000002</v>
      </c>
      <c r="I83" s="128">
        <f>AVERAGE(DATA!D1195:D1200)</f>
        <v>12496.271480660422</v>
      </c>
      <c r="J83" s="115">
        <f>((DATA!D1200/DATA!D1195)^(1/COUNT(DATA!D1200:'DATA'!D1196))-1)*100</f>
        <v>-1.2002011052162698</v>
      </c>
      <c r="K83" s="128">
        <f>AVERAGE(DATA!G1195:G1200)</f>
        <v>11.234999866485602</v>
      </c>
      <c r="L83" s="128">
        <f>AVERAGE(DATA!O1195:O1200)</f>
        <v>41.12659921987828</v>
      </c>
    </row>
    <row r="84" spans="1:19">
      <c r="A84">
        <f t="shared" si="21"/>
        <v>12</v>
      </c>
      <c r="B84">
        <v>6</v>
      </c>
      <c r="C84" s="110" t="str">
        <f t="shared" si="22"/>
        <v>Venezuela</v>
      </c>
      <c r="D84" s="104">
        <v>1</v>
      </c>
      <c r="E84" s="99">
        <v>1</v>
      </c>
      <c r="F84" s="115">
        <f>AVERAGE(DATA!P1201:P1207)</f>
        <v>0.24300000000000002</v>
      </c>
      <c r="G84" s="115">
        <f>DATA!P1207-DATA!P1201</f>
        <v>-0.156</v>
      </c>
      <c r="I84" s="128">
        <f>AVERAGE(DATA!D1201:D1207)</f>
        <v>11712.725553182911</v>
      </c>
      <c r="J84" s="115">
        <f>((DATA!D1207/DATA!D1201)^(1/COUNT(DATA!D1207:'DATA'!D1202))-1)*100</f>
        <v>1.9517934775612478</v>
      </c>
      <c r="K84" s="128">
        <f>AVERAGE(DATA!G1201:G1207)</f>
        <v>12.872857066563199</v>
      </c>
      <c r="L84" s="128">
        <f>AVERAGE(DATA!O1201:O1207)</f>
        <v>55.025111542866334</v>
      </c>
    </row>
    <row r="85" spans="1:19" s="98" customFormat="1">
      <c r="A85" s="98">
        <f t="shared" si="21"/>
        <v>12</v>
      </c>
      <c r="B85" s="98">
        <v>7</v>
      </c>
      <c r="C85" s="111" t="str">
        <f t="shared" si="22"/>
        <v>Venezuela</v>
      </c>
      <c r="D85" s="103">
        <v>1</v>
      </c>
      <c r="E85" s="103">
        <v>1</v>
      </c>
      <c r="F85" s="114">
        <f>AVERAGE(DATA!P1208:P1213)</f>
        <v>0.15866666666666668</v>
      </c>
      <c r="G85" s="114">
        <f>DATA!P1213-DATA!P1208</f>
        <v>-9.000000000000008E-3</v>
      </c>
      <c r="H85" s="103"/>
      <c r="I85" s="129">
        <f>AVERAGE(DATA!D1208:D1213)</f>
        <v>14379.09472856</v>
      </c>
      <c r="J85" s="114">
        <f>((DATA!D1213/DATA!D1208)^(1/COUNT(DATA!D1213:'DATA'!D1209))-1)*100</f>
        <v>0.49803232126146568</v>
      </c>
      <c r="K85" s="129">
        <f>AVERAGE(DATA!G1208:G1213)</f>
        <v>6.706666666666667</v>
      </c>
      <c r="L85" s="129">
        <f>AVERAGE(DATA!O1208:O1213)</f>
        <v>99.502944968788498</v>
      </c>
      <c r="M85" s="103"/>
      <c r="N85" s="103"/>
      <c r="O85" s="103"/>
      <c r="P85" s="103"/>
      <c r="Q85" s="103"/>
      <c r="R85" s="103"/>
      <c r="S85" s="103"/>
    </row>
    <row r="88" spans="1:19">
      <c r="C88" s="112" t="s">
        <v>362</v>
      </c>
      <c r="D88" s="99">
        <f>COUNTIF(D2:D85,0)</f>
        <v>48</v>
      </c>
      <c r="F88" s="115">
        <f>CORREL(D2:D85,F2:F85)</f>
        <v>-2.9480303060287035E-2</v>
      </c>
      <c r="G88" s="115">
        <f>CORREL(D2:D85,G2:G85)</f>
        <v>-0.18724437500034757</v>
      </c>
      <c r="I88" s="115"/>
      <c r="J88" s="115"/>
      <c r="L88" s="115">
        <f>CORREL(D2:D85,L2:L85)</f>
        <v>0.15023410731584014</v>
      </c>
    </row>
    <row r="89" spans="1:19">
      <c r="C89" s="112" t="s">
        <v>361</v>
      </c>
      <c r="D89" s="99">
        <f>COUNTIF(D2:D85,1)</f>
        <v>36</v>
      </c>
      <c r="F89" s="115">
        <f>CORREL(E2:E85,F2:F85)</f>
        <v>-0.25306039905754968</v>
      </c>
      <c r="G89" s="115">
        <f>CORREL(D2:D85,G2:G85)</f>
        <v>-0.18724437500034757</v>
      </c>
      <c r="I89" s="115"/>
      <c r="J89" s="115"/>
      <c r="L89" s="115">
        <f>CORREL(E2:E85,L2:L85)</f>
        <v>0.29882217483757006</v>
      </c>
    </row>
    <row r="90" spans="1:19">
      <c r="D90" s="106">
        <f>SUM(D88:D89)</f>
        <v>84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D4F36-6417-402D-A905-E76337FDD034}">
  <sheetPr>
    <tabColor theme="5" tint="-0.249977111117893"/>
  </sheetPr>
  <dimension ref="A1:Q1245"/>
  <sheetViews>
    <sheetView workbookViewId="0">
      <pane xSplit="3" ySplit="1" topLeftCell="F2" activePane="bottomRight" state="frozen"/>
      <selection pane="topRight" activeCell="D1" sqref="D1"/>
      <selection pane="bottomLeft" activeCell="A2" sqref="A2"/>
      <selection pane="bottomRight" activeCell="O2" sqref="O2"/>
    </sheetView>
  </sheetViews>
  <sheetFormatPr defaultColWidth="10.7109375" defaultRowHeight="15"/>
  <cols>
    <col min="1" max="3" width="11.5703125" style="13"/>
    <col min="4" max="4" width="15.42578125" style="13" bestFit="1" customWidth="1"/>
    <col min="5" max="5" width="14.42578125" style="13" bestFit="1" customWidth="1"/>
    <col min="6" max="6" width="17.7109375" style="13" bestFit="1" customWidth="1"/>
    <col min="7" max="7" width="15.5703125" style="13" bestFit="1" customWidth="1"/>
    <col min="8" max="8" width="14.7109375" style="13" bestFit="1" customWidth="1"/>
    <col min="9" max="9" width="15.85546875" style="13" bestFit="1" customWidth="1"/>
    <col min="10" max="10" width="7.5703125" style="13" bestFit="1" customWidth="1"/>
    <col min="11" max="11" width="15.140625" style="13" bestFit="1" customWidth="1"/>
    <col min="12" max="15" width="15.140625" style="13" customWidth="1"/>
    <col min="16" max="17" width="11.5703125" style="12"/>
  </cols>
  <sheetData>
    <row r="1" spans="1:17" s="16" customFormat="1" ht="15.75" thickBot="1">
      <c r="A1" s="17" t="s">
        <v>42</v>
      </c>
      <c r="B1" s="18" t="s">
        <v>34</v>
      </c>
      <c r="C1" s="18" t="s">
        <v>2</v>
      </c>
      <c r="D1" s="18" t="s">
        <v>37</v>
      </c>
      <c r="E1" s="18" t="s">
        <v>36</v>
      </c>
      <c r="F1" s="18" t="s">
        <v>38</v>
      </c>
      <c r="G1" s="18" t="s">
        <v>44</v>
      </c>
      <c r="H1" s="18" t="s">
        <v>43</v>
      </c>
      <c r="I1" s="19" t="s">
        <v>39</v>
      </c>
      <c r="J1" s="19" t="s">
        <v>40</v>
      </c>
      <c r="K1" s="19" t="s">
        <v>41</v>
      </c>
      <c r="L1" s="19" t="s">
        <v>408</v>
      </c>
      <c r="M1" s="19" t="s">
        <v>409</v>
      </c>
      <c r="N1" s="19" t="s">
        <v>410</v>
      </c>
      <c r="O1" s="19" t="s">
        <v>412</v>
      </c>
      <c r="P1" s="20" t="s">
        <v>12</v>
      </c>
      <c r="Q1" s="20" t="s">
        <v>13</v>
      </c>
    </row>
    <row r="2" spans="1:17" s="11" customFormat="1">
      <c r="A2" s="13">
        <v>1</v>
      </c>
      <c r="B2" s="13">
        <v>1960</v>
      </c>
      <c r="C2" s="13" t="s">
        <v>4</v>
      </c>
      <c r="D2" s="91">
        <v>5642.7645871299128</v>
      </c>
      <c r="E2" s="13" t="s">
        <v>35</v>
      </c>
      <c r="F2" s="92" t="s">
        <v>35</v>
      </c>
      <c r="G2" s="92" t="s">
        <v>35</v>
      </c>
      <c r="H2" s="91" t="s">
        <v>35</v>
      </c>
      <c r="I2" s="13" t="s">
        <v>35</v>
      </c>
      <c r="J2" s="13" t="s">
        <v>35</v>
      </c>
      <c r="K2" s="22" t="s">
        <v>35</v>
      </c>
      <c r="L2" s="183">
        <v>11.1501758147351</v>
      </c>
      <c r="M2" s="183">
        <v>96.679859992020994</v>
      </c>
      <c r="N2" s="183">
        <v>17.075583767544501</v>
      </c>
      <c r="O2" s="183">
        <f>AVERAGE(L2:N2)</f>
        <v>41.635206524766865</v>
      </c>
      <c r="P2" s="93">
        <v>0.33900000000000002</v>
      </c>
      <c r="Q2" s="21"/>
    </row>
    <row r="3" spans="1:17" s="11" customFormat="1">
      <c r="A3" s="13">
        <v>1</v>
      </c>
      <c r="B3" s="13">
        <v>1961</v>
      </c>
      <c r="C3" s="13" t="s">
        <v>4</v>
      </c>
      <c r="D3" s="91">
        <v>5853.1707808251058</v>
      </c>
      <c r="E3" s="13" t="s">
        <v>35</v>
      </c>
      <c r="F3" s="92">
        <v>3.7287785170958756</v>
      </c>
      <c r="G3" s="92" t="s">
        <v>35</v>
      </c>
      <c r="H3" s="91" t="s">
        <v>35</v>
      </c>
      <c r="I3" s="13" t="s">
        <v>35</v>
      </c>
      <c r="J3" s="13" t="s">
        <v>35</v>
      </c>
      <c r="K3" s="22" t="s">
        <v>35</v>
      </c>
      <c r="L3" s="183">
        <v>10.6754491073712</v>
      </c>
      <c r="M3" s="183">
        <v>94.6956383239704</v>
      </c>
      <c r="N3" s="183">
        <v>16.794910870340999</v>
      </c>
      <c r="O3" s="183">
        <f t="shared" ref="O3:O66" si="0">AVERAGE(L3:N3)</f>
        <v>40.721999433894204</v>
      </c>
      <c r="P3" s="93">
        <v>0.34699999999999998</v>
      </c>
      <c r="Q3" s="21"/>
    </row>
    <row r="4" spans="1:17" s="11" customFormat="1">
      <c r="A4" s="13">
        <v>1</v>
      </c>
      <c r="B4" s="13">
        <v>1962</v>
      </c>
      <c r="C4" s="13" t="s">
        <v>4</v>
      </c>
      <c r="D4" s="91">
        <v>5711.1820382069591</v>
      </c>
      <c r="E4" s="13" t="s">
        <v>35</v>
      </c>
      <c r="F4" s="92">
        <v>-2.4258431529676159</v>
      </c>
      <c r="G4" s="92" t="s">
        <v>35</v>
      </c>
      <c r="H4" s="91">
        <v>122000</v>
      </c>
      <c r="I4" s="14">
        <v>96.5</v>
      </c>
      <c r="J4" s="14" t="s">
        <v>35</v>
      </c>
      <c r="K4" s="22" t="s">
        <v>35</v>
      </c>
      <c r="L4" s="183">
        <v>10.2765802129124</v>
      </c>
      <c r="M4" s="183">
        <v>91.724228853714493</v>
      </c>
      <c r="N4" s="183">
        <v>17.233560240690899</v>
      </c>
      <c r="O4" s="183">
        <f t="shared" si="0"/>
        <v>39.744789769105928</v>
      </c>
      <c r="P4" s="93">
        <v>0.19800000000000001</v>
      </c>
      <c r="Q4" s="21"/>
    </row>
    <row r="5" spans="1:17" s="11" customFormat="1">
      <c r="A5" s="13">
        <v>1</v>
      </c>
      <c r="B5" s="13">
        <v>1963</v>
      </c>
      <c r="C5" s="13" t="s">
        <v>4</v>
      </c>
      <c r="D5" s="91">
        <v>5323.4933178245856</v>
      </c>
      <c r="E5" s="13" t="s">
        <v>35</v>
      </c>
      <c r="F5" s="92">
        <v>-6.788239593639176</v>
      </c>
      <c r="G5" s="92" t="s">
        <v>35</v>
      </c>
      <c r="H5" s="91" t="s">
        <v>35</v>
      </c>
      <c r="I5" s="14">
        <v>94.3</v>
      </c>
      <c r="J5" s="14" t="s">
        <v>35</v>
      </c>
      <c r="K5" s="22" t="s">
        <v>35</v>
      </c>
      <c r="L5" s="183">
        <v>10.323463166163</v>
      </c>
      <c r="M5" s="183">
        <v>98.592045034306594</v>
      </c>
      <c r="N5" s="183">
        <v>18.423256915350301</v>
      </c>
      <c r="O5" s="183">
        <f t="shared" si="0"/>
        <v>42.44625503860663</v>
      </c>
      <c r="P5" s="93">
        <v>0.21199999999999999</v>
      </c>
      <c r="Q5" s="21"/>
    </row>
    <row r="6" spans="1:17" s="11" customFormat="1">
      <c r="A6" s="13">
        <v>1</v>
      </c>
      <c r="B6" s="13">
        <v>1964</v>
      </c>
      <c r="C6" s="13" t="s">
        <v>4</v>
      </c>
      <c r="D6" s="91">
        <v>5772.649437744697</v>
      </c>
      <c r="E6" s="13" t="s">
        <v>35</v>
      </c>
      <c r="F6" s="92">
        <v>8.4372439881948935</v>
      </c>
      <c r="G6" s="92" t="s">
        <v>35</v>
      </c>
      <c r="H6" s="91" t="s">
        <v>35</v>
      </c>
      <c r="I6" s="14">
        <v>92.7</v>
      </c>
      <c r="J6" s="14" t="s">
        <v>35</v>
      </c>
      <c r="K6" s="22" t="s">
        <v>35</v>
      </c>
      <c r="L6" s="183">
        <v>9.8258898648187003</v>
      </c>
      <c r="M6" s="183">
        <v>101.432028867932</v>
      </c>
      <c r="N6" s="183">
        <v>18.315868475135201</v>
      </c>
      <c r="O6" s="183">
        <f t="shared" si="0"/>
        <v>43.191262402628638</v>
      </c>
      <c r="P6" s="93">
        <v>0.39900000000000002</v>
      </c>
      <c r="Q6" s="21"/>
    </row>
    <row r="7" spans="1:17" s="11" customFormat="1">
      <c r="A7" s="13">
        <v>1</v>
      </c>
      <c r="B7" s="13">
        <v>1965</v>
      </c>
      <c r="C7" s="13" t="s">
        <v>4</v>
      </c>
      <c r="D7" s="91">
        <v>6286.2310485899225</v>
      </c>
      <c r="E7" s="13" t="s">
        <v>35</v>
      </c>
      <c r="F7" s="92">
        <v>8.8968092794125369</v>
      </c>
      <c r="G7" s="92" t="s">
        <v>35</v>
      </c>
      <c r="H7" s="91" t="s">
        <v>35</v>
      </c>
      <c r="I7" s="14">
        <v>94.4</v>
      </c>
      <c r="J7" s="14" t="s">
        <v>35</v>
      </c>
      <c r="K7" s="22" t="s">
        <v>35</v>
      </c>
      <c r="L7" s="183">
        <v>9.7052995756424902</v>
      </c>
      <c r="M7" s="183">
        <v>101.9698766107</v>
      </c>
      <c r="N7" s="183">
        <v>18.2452101518648</v>
      </c>
      <c r="O7" s="183">
        <f t="shared" si="0"/>
        <v>43.306795446069096</v>
      </c>
      <c r="P7" s="93">
        <v>0.40400000000000003</v>
      </c>
      <c r="Q7" s="21"/>
    </row>
    <row r="8" spans="1:17" s="11" customFormat="1">
      <c r="A8" s="13">
        <v>1</v>
      </c>
      <c r="B8" s="13">
        <v>1966</v>
      </c>
      <c r="C8" s="13" t="s">
        <v>4</v>
      </c>
      <c r="D8" s="91">
        <v>6151.9271199152172</v>
      </c>
      <c r="E8" s="13" t="s">
        <v>35</v>
      </c>
      <c r="F8" s="92">
        <v>-2.1364777660348722</v>
      </c>
      <c r="G8" s="92" t="s">
        <v>35</v>
      </c>
      <c r="H8" s="91" t="s">
        <v>35</v>
      </c>
      <c r="I8" s="14">
        <v>93.8</v>
      </c>
      <c r="J8" s="14" t="s">
        <v>35</v>
      </c>
      <c r="K8" s="22" t="s">
        <v>35</v>
      </c>
      <c r="L8" s="183">
        <v>9.0853083135936501</v>
      </c>
      <c r="M8" s="183">
        <v>102.211102363873</v>
      </c>
      <c r="N8" s="183">
        <v>17.6160391373088</v>
      </c>
      <c r="O8" s="183">
        <f t="shared" si="0"/>
        <v>42.970816604925147</v>
      </c>
      <c r="P8" s="93">
        <v>0.18</v>
      </c>
      <c r="Q8" s="21"/>
    </row>
    <row r="9" spans="1:17" s="11" customFormat="1">
      <c r="A9" s="13">
        <v>1</v>
      </c>
      <c r="B9" s="13">
        <v>1967</v>
      </c>
      <c r="C9" s="13" t="s">
        <v>4</v>
      </c>
      <c r="D9" s="91">
        <v>6255.1831996068013</v>
      </c>
      <c r="E9" s="13" t="s">
        <v>35</v>
      </c>
      <c r="F9" s="92">
        <v>1.6784347031244948</v>
      </c>
      <c r="G9" s="92" t="s">
        <v>35</v>
      </c>
      <c r="H9" s="91">
        <v>130000</v>
      </c>
      <c r="I9" s="14">
        <v>91.9</v>
      </c>
      <c r="J9" s="14" t="s">
        <v>35</v>
      </c>
      <c r="K9" s="22" t="s">
        <v>35</v>
      </c>
      <c r="L9" s="183">
        <v>8.93027221276426</v>
      </c>
      <c r="M9" s="183">
        <v>97.516277137853606</v>
      </c>
      <c r="N9" s="183">
        <v>18.662088637408601</v>
      </c>
      <c r="O9" s="183">
        <f t="shared" si="0"/>
        <v>41.70287932934216</v>
      </c>
      <c r="P9" s="93">
        <v>8.5000000000000006E-2</v>
      </c>
      <c r="Q9" s="21"/>
    </row>
    <row r="10" spans="1:17" s="11" customFormat="1">
      <c r="A10" s="13">
        <v>1</v>
      </c>
      <c r="B10" s="13">
        <v>1968</v>
      </c>
      <c r="C10" s="13" t="s">
        <v>4</v>
      </c>
      <c r="D10" s="91">
        <v>6460.7871731293426</v>
      </c>
      <c r="E10" s="13" t="s">
        <v>35</v>
      </c>
      <c r="F10" s="92">
        <v>3.2869376797064263</v>
      </c>
      <c r="G10" s="92" t="s">
        <v>35</v>
      </c>
      <c r="H10" s="91" t="s">
        <v>35</v>
      </c>
      <c r="I10" s="14">
        <v>87.9</v>
      </c>
      <c r="J10" s="14" t="s">
        <v>35</v>
      </c>
      <c r="K10" s="22" t="s">
        <v>35</v>
      </c>
      <c r="L10" s="183">
        <v>8.9451350378277397</v>
      </c>
      <c r="M10" s="183">
        <v>96.320176706744903</v>
      </c>
      <c r="N10" s="183">
        <v>22.813658586060299</v>
      </c>
      <c r="O10" s="183">
        <f t="shared" si="0"/>
        <v>42.692990110210985</v>
      </c>
      <c r="P10" s="93">
        <v>8.5999999999999993E-2</v>
      </c>
      <c r="Q10" s="21"/>
    </row>
    <row r="11" spans="1:17" s="11" customFormat="1">
      <c r="A11" s="13">
        <v>1</v>
      </c>
      <c r="B11" s="13">
        <v>1969</v>
      </c>
      <c r="C11" s="13" t="s">
        <v>4</v>
      </c>
      <c r="D11" s="91">
        <v>6980.8985843047412</v>
      </c>
      <c r="E11" s="13" t="s">
        <v>35</v>
      </c>
      <c r="F11" s="92">
        <v>8.050279280805924</v>
      </c>
      <c r="G11" s="92" t="s">
        <v>35</v>
      </c>
      <c r="H11" s="91" t="s">
        <v>35</v>
      </c>
      <c r="I11" s="14">
        <v>86.4</v>
      </c>
      <c r="J11" s="14" t="s">
        <v>35</v>
      </c>
      <c r="K11" s="22" t="s">
        <v>35</v>
      </c>
      <c r="L11" s="183">
        <v>8.3054309076896509</v>
      </c>
      <c r="M11" s="183">
        <v>96.356965004930998</v>
      </c>
      <c r="N11" s="183">
        <v>20.824098915881699</v>
      </c>
      <c r="O11" s="183">
        <f t="shared" si="0"/>
        <v>41.828831609500781</v>
      </c>
      <c r="P11" s="93">
        <v>8.3000000000000004E-2</v>
      </c>
      <c r="Q11" s="21"/>
    </row>
    <row r="12" spans="1:17" s="11" customFormat="1">
      <c r="A12" s="13">
        <v>1</v>
      </c>
      <c r="B12" s="13">
        <v>1970</v>
      </c>
      <c r="C12" s="13" t="s">
        <v>4</v>
      </c>
      <c r="D12" s="91">
        <v>7084.1805885299773</v>
      </c>
      <c r="E12" s="13" t="s">
        <v>35</v>
      </c>
      <c r="F12" s="92">
        <v>1.4794944086058592</v>
      </c>
      <c r="G12" s="92">
        <v>4.8</v>
      </c>
      <c r="H12" s="91" t="s">
        <v>35</v>
      </c>
      <c r="I12" s="14">
        <v>86.1</v>
      </c>
      <c r="J12" s="14" t="s">
        <v>35</v>
      </c>
      <c r="K12" s="22" t="s">
        <v>35</v>
      </c>
      <c r="L12" s="183">
        <v>9.1025213585986204</v>
      </c>
      <c r="M12" s="183">
        <v>95.025298999133199</v>
      </c>
      <c r="N12" s="183">
        <v>18.162733651383</v>
      </c>
      <c r="O12" s="183">
        <f t="shared" si="0"/>
        <v>40.763518003038278</v>
      </c>
      <c r="P12" s="93">
        <v>8.3000000000000004E-2</v>
      </c>
      <c r="Q12" s="21"/>
    </row>
    <row r="13" spans="1:17" s="11" customFormat="1">
      <c r="A13" s="13">
        <v>1</v>
      </c>
      <c r="B13" s="13">
        <v>1971</v>
      </c>
      <c r="C13" s="13" t="s">
        <v>4</v>
      </c>
      <c r="D13" s="91">
        <v>7368.0766689498505</v>
      </c>
      <c r="E13" s="13" t="s">
        <v>35</v>
      </c>
      <c r="F13" s="92">
        <v>4.0074653218119778</v>
      </c>
      <c r="G13" s="92">
        <v>6</v>
      </c>
      <c r="H13" s="91" t="s">
        <v>35</v>
      </c>
      <c r="I13" s="14">
        <v>84.9</v>
      </c>
      <c r="J13" s="14" t="s">
        <v>35</v>
      </c>
      <c r="K13" s="22" t="s">
        <v>35</v>
      </c>
      <c r="L13" s="183">
        <v>11.0973105181316</v>
      </c>
      <c r="M13" s="183">
        <v>88.372538244244396</v>
      </c>
      <c r="N13" s="183">
        <v>17.589662579193799</v>
      </c>
      <c r="O13" s="183">
        <f t="shared" si="0"/>
        <v>39.019837113856596</v>
      </c>
      <c r="P13" s="93">
        <v>8.4000000000000005E-2</v>
      </c>
      <c r="Q13" s="21"/>
    </row>
    <row r="14" spans="1:17" s="11" customFormat="1">
      <c r="A14" s="13">
        <v>1</v>
      </c>
      <c r="B14" s="13">
        <v>1972</v>
      </c>
      <c r="C14" s="13" t="s">
        <v>4</v>
      </c>
      <c r="D14" s="91">
        <v>7368.5066662668805</v>
      </c>
      <c r="E14" s="13" t="s">
        <v>35</v>
      </c>
      <c r="F14" s="92">
        <v>5.835950633368725E-3</v>
      </c>
      <c r="G14" s="92">
        <v>6.6</v>
      </c>
      <c r="H14" s="91">
        <v>142000</v>
      </c>
      <c r="I14" s="14">
        <v>79.7</v>
      </c>
      <c r="J14" s="14" t="s">
        <v>35</v>
      </c>
      <c r="K14" s="22" t="s">
        <v>35</v>
      </c>
      <c r="L14" s="183">
        <v>10.9838267647691</v>
      </c>
      <c r="M14" s="183">
        <v>84.646850291007596</v>
      </c>
      <c r="N14" s="183">
        <v>20.7851743549007</v>
      </c>
      <c r="O14" s="183">
        <f t="shared" si="0"/>
        <v>38.805283803559135</v>
      </c>
      <c r="P14" s="93">
        <v>8.6999999999999994E-2</v>
      </c>
      <c r="Q14" s="21"/>
    </row>
    <row r="15" spans="1:17" s="11" customFormat="1">
      <c r="A15" s="13">
        <v>1</v>
      </c>
      <c r="B15" s="13">
        <v>1973</v>
      </c>
      <c r="C15" s="13" t="s">
        <v>4</v>
      </c>
      <c r="D15" s="91">
        <v>7453.7544492777306</v>
      </c>
      <c r="E15" s="13" t="s">
        <v>35</v>
      </c>
      <c r="F15" s="92">
        <v>1.1569207557498089</v>
      </c>
      <c r="G15" s="92">
        <v>5.6</v>
      </c>
      <c r="H15" s="91" t="s">
        <v>35</v>
      </c>
      <c r="I15" s="14">
        <v>77.599999999999994</v>
      </c>
      <c r="J15" s="14" t="s">
        <v>35</v>
      </c>
      <c r="K15" s="22" t="s">
        <v>35</v>
      </c>
      <c r="L15" s="183">
        <v>13.513983062905201</v>
      </c>
      <c r="M15" s="183">
        <v>113.87149398928</v>
      </c>
      <c r="N15" s="183">
        <v>28.797574235433199</v>
      </c>
      <c r="O15" s="183">
        <f t="shared" si="0"/>
        <v>52.061017095872792</v>
      </c>
      <c r="P15" s="93">
        <v>0.22</v>
      </c>
      <c r="Q15" s="21"/>
    </row>
    <row r="16" spans="1:17" s="11" customFormat="1">
      <c r="A16" s="13">
        <v>1</v>
      </c>
      <c r="B16" s="13">
        <v>1974</v>
      </c>
      <c r="C16" s="13" t="s">
        <v>4</v>
      </c>
      <c r="D16" s="91">
        <v>7740.8550164536491</v>
      </c>
      <c r="E16" s="13" t="s">
        <v>35</v>
      </c>
      <c r="F16" s="92">
        <v>3.8517577836729089</v>
      </c>
      <c r="G16" s="92">
        <v>3.4</v>
      </c>
      <c r="H16" s="91" t="s">
        <v>35</v>
      </c>
      <c r="I16" s="14">
        <v>75.599999999999994</v>
      </c>
      <c r="J16" s="14" t="s">
        <v>35</v>
      </c>
      <c r="K16" s="22" t="s">
        <v>35</v>
      </c>
      <c r="L16" s="183">
        <v>36.671052788075997</v>
      </c>
      <c r="M16" s="183">
        <v>125.89574862672799</v>
      </c>
      <c r="N16" s="183">
        <v>39.624164796887598</v>
      </c>
      <c r="O16" s="183">
        <f t="shared" si="0"/>
        <v>67.396988737230529</v>
      </c>
      <c r="P16" s="93">
        <v>0.34</v>
      </c>
      <c r="Q16" s="21"/>
    </row>
    <row r="17" spans="1:17" s="11" customFormat="1">
      <c r="A17" s="13">
        <v>1</v>
      </c>
      <c r="B17" s="13">
        <v>1975</v>
      </c>
      <c r="C17" s="13" t="s">
        <v>4</v>
      </c>
      <c r="D17" s="91">
        <v>7617.9434458056212</v>
      </c>
      <c r="E17" s="13" t="s">
        <v>35</v>
      </c>
      <c r="F17" s="92">
        <v>-1.5878293856011112</v>
      </c>
      <c r="G17" s="92">
        <v>2.2999999999999998</v>
      </c>
      <c r="H17" s="91" t="s">
        <v>35</v>
      </c>
      <c r="I17" s="14">
        <v>75.599999999999994</v>
      </c>
      <c r="J17" s="14" t="s">
        <v>35</v>
      </c>
      <c r="K17" s="22" t="s">
        <v>35</v>
      </c>
      <c r="L17" s="183">
        <v>33.130179085776902</v>
      </c>
      <c r="M17" s="183">
        <v>92.3738202919169</v>
      </c>
      <c r="N17" s="183">
        <v>35.225232956529197</v>
      </c>
      <c r="O17" s="183">
        <f t="shared" si="0"/>
        <v>53.57641077807434</v>
      </c>
      <c r="P17" s="93">
        <v>0.31900000000000001</v>
      </c>
      <c r="Q17" s="21"/>
    </row>
    <row r="18" spans="1:17" s="11" customFormat="1">
      <c r="A18" s="13">
        <v>1</v>
      </c>
      <c r="B18" s="13">
        <v>1976</v>
      </c>
      <c r="C18" s="13" t="s">
        <v>4</v>
      </c>
      <c r="D18" s="91">
        <v>7350.828566649795</v>
      </c>
      <c r="E18" s="13" t="s">
        <v>35</v>
      </c>
      <c r="F18" s="92">
        <v>-3.5063909446964772</v>
      </c>
      <c r="G18" s="92">
        <v>4.5</v>
      </c>
      <c r="H18" s="91" t="s">
        <v>35</v>
      </c>
      <c r="I18" s="14">
        <v>75.2</v>
      </c>
      <c r="J18" s="14" t="s">
        <v>35</v>
      </c>
      <c r="K18" s="22" t="s">
        <v>35</v>
      </c>
      <c r="L18" s="183">
        <v>36.322337874808902</v>
      </c>
      <c r="M18" s="183">
        <v>95.053349031452797</v>
      </c>
      <c r="N18" s="183">
        <v>29.173421169853398</v>
      </c>
      <c r="O18" s="183">
        <f t="shared" si="0"/>
        <v>53.516369358705028</v>
      </c>
      <c r="P18" s="93">
        <v>7.0000000000000007E-2</v>
      </c>
      <c r="Q18" s="21"/>
    </row>
    <row r="19" spans="1:17" s="11" customFormat="1">
      <c r="A19" s="13">
        <v>1</v>
      </c>
      <c r="B19" s="13">
        <v>1977</v>
      </c>
      <c r="C19" s="13" t="s">
        <v>4</v>
      </c>
      <c r="D19" s="91">
        <v>7743.5826053153178</v>
      </c>
      <c r="E19" s="13" t="s">
        <v>35</v>
      </c>
      <c r="F19" s="92">
        <v>5.3429900466924067</v>
      </c>
      <c r="G19" s="92">
        <v>2.8</v>
      </c>
      <c r="H19" s="91">
        <v>-230000</v>
      </c>
      <c r="I19" s="14">
        <v>76.099999999999994</v>
      </c>
      <c r="J19" s="14" t="s">
        <v>35</v>
      </c>
      <c r="K19" s="22" t="s">
        <v>35</v>
      </c>
      <c r="L19" s="183">
        <v>37.048427942247002</v>
      </c>
      <c r="M19" s="183">
        <v>102.166230262708</v>
      </c>
      <c r="N19" s="183">
        <v>30.738881355535199</v>
      </c>
      <c r="O19" s="183">
        <f t="shared" si="0"/>
        <v>56.651179853496735</v>
      </c>
      <c r="P19" s="93">
        <v>4.7E-2</v>
      </c>
      <c r="Q19" s="21"/>
    </row>
    <row r="20" spans="1:17" s="11" customFormat="1">
      <c r="A20" s="13">
        <v>1</v>
      </c>
      <c r="B20" s="13">
        <v>1978</v>
      </c>
      <c r="C20" s="13" t="s">
        <v>4</v>
      </c>
      <c r="D20" s="91">
        <v>7285.4411715450742</v>
      </c>
      <c r="E20" s="91" t="s">
        <v>35</v>
      </c>
      <c r="F20" s="92">
        <v>-5.9164014529368671</v>
      </c>
      <c r="G20" s="92">
        <v>2.8</v>
      </c>
      <c r="H20" s="91" t="s">
        <v>35</v>
      </c>
      <c r="I20" s="14">
        <v>73.900000000000006</v>
      </c>
      <c r="J20" s="14" t="s">
        <v>35</v>
      </c>
      <c r="K20" s="22" t="s">
        <v>35</v>
      </c>
      <c r="L20" s="183">
        <v>33.434988225937097</v>
      </c>
      <c r="M20" s="183">
        <v>88.675673098493803</v>
      </c>
      <c r="N20" s="183">
        <v>33.665186134461401</v>
      </c>
      <c r="O20" s="183">
        <f t="shared" si="0"/>
        <v>51.925282486297441</v>
      </c>
      <c r="P20" s="93">
        <v>4.7E-2</v>
      </c>
      <c r="Q20" s="21"/>
    </row>
    <row r="21" spans="1:17" s="11" customFormat="1">
      <c r="A21" s="13">
        <v>1</v>
      </c>
      <c r="B21" s="13">
        <v>1979</v>
      </c>
      <c r="C21" s="13" t="s">
        <v>4</v>
      </c>
      <c r="D21" s="91">
        <v>7910.363742817246</v>
      </c>
      <c r="E21" s="91" t="s">
        <v>35</v>
      </c>
      <c r="F21" s="92">
        <v>8.5776901708155719</v>
      </c>
      <c r="G21" s="92">
        <v>2</v>
      </c>
      <c r="H21" s="91" t="s">
        <v>35</v>
      </c>
      <c r="I21" s="14">
        <v>75.900000000000006</v>
      </c>
      <c r="J21" s="14" t="s">
        <v>35</v>
      </c>
      <c r="K21" s="22" t="s">
        <v>35</v>
      </c>
      <c r="L21" s="183">
        <v>64.195115609327203</v>
      </c>
      <c r="M21" s="183">
        <v>92.4803050009305</v>
      </c>
      <c r="N21" s="183">
        <v>51.954065548043602</v>
      </c>
      <c r="O21" s="183">
        <f t="shared" si="0"/>
        <v>69.543162052767101</v>
      </c>
      <c r="P21" s="93">
        <v>4.7E-2</v>
      </c>
      <c r="Q21" s="21"/>
    </row>
    <row r="22" spans="1:17" s="11" customFormat="1">
      <c r="A22" s="13">
        <v>1</v>
      </c>
      <c r="B22" s="13">
        <v>1980</v>
      </c>
      <c r="C22" s="13" t="s">
        <v>4</v>
      </c>
      <c r="D22" s="91">
        <v>7908.0214842566911</v>
      </c>
      <c r="E22" s="91" t="s">
        <v>35</v>
      </c>
      <c r="F22" s="92">
        <v>-2.9609998183474318E-2</v>
      </c>
      <c r="G22" s="92">
        <v>2.2999999999999998</v>
      </c>
      <c r="H22" s="91" t="s">
        <v>35</v>
      </c>
      <c r="I22" s="14">
        <v>76.8</v>
      </c>
      <c r="J22" s="14" t="s">
        <v>35</v>
      </c>
      <c r="K22" s="22" t="s">
        <v>35</v>
      </c>
      <c r="L22" s="183">
        <v>70.514664663519298</v>
      </c>
      <c r="M22" s="183">
        <v>91.991910725589307</v>
      </c>
      <c r="N22" s="183">
        <v>91.281344051760499</v>
      </c>
      <c r="O22" s="183">
        <f t="shared" si="0"/>
        <v>84.595973146956368</v>
      </c>
      <c r="P22" s="93">
        <v>4.9000000000000002E-2</v>
      </c>
      <c r="Q22" s="21"/>
    </row>
    <row r="23" spans="1:17" s="11" customFormat="1">
      <c r="A23" s="13">
        <v>1</v>
      </c>
      <c r="B23" s="13">
        <v>1981</v>
      </c>
      <c r="C23" s="13" t="s">
        <v>4</v>
      </c>
      <c r="D23" s="91">
        <v>7380.6752440081546</v>
      </c>
      <c r="E23" s="91" t="s">
        <v>35</v>
      </c>
      <c r="F23" s="92">
        <v>-6.6684978195668521</v>
      </c>
      <c r="G23" s="92">
        <v>4.5</v>
      </c>
      <c r="H23" s="91" t="s">
        <v>35</v>
      </c>
      <c r="I23" s="14">
        <v>80.400000000000006</v>
      </c>
      <c r="J23" s="14" t="s">
        <v>35</v>
      </c>
      <c r="K23" s="22" t="s">
        <v>35</v>
      </c>
      <c r="L23" s="183">
        <v>70.263236037919199</v>
      </c>
      <c r="M23" s="183">
        <v>80.380607265871106</v>
      </c>
      <c r="N23" s="183">
        <v>61.256814736659301</v>
      </c>
      <c r="O23" s="183">
        <f t="shared" si="0"/>
        <v>70.633552680149862</v>
      </c>
      <c r="P23" s="93">
        <v>4.9000000000000002E-2</v>
      </c>
      <c r="Q23" s="21"/>
    </row>
    <row r="24" spans="1:17" s="11" customFormat="1">
      <c r="A24" s="13">
        <v>1</v>
      </c>
      <c r="B24" s="13">
        <v>1982</v>
      </c>
      <c r="C24" s="13" t="s">
        <v>4</v>
      </c>
      <c r="D24" s="91">
        <v>7210.3465199659167</v>
      </c>
      <c r="E24" s="91" t="s">
        <v>35</v>
      </c>
      <c r="F24" s="92">
        <v>-2.3077661380714005</v>
      </c>
      <c r="G24" s="92">
        <v>4.7300000000000004</v>
      </c>
      <c r="H24" s="91">
        <v>140000</v>
      </c>
      <c r="I24" s="14">
        <v>75.8</v>
      </c>
      <c r="J24" s="14" t="s">
        <v>35</v>
      </c>
      <c r="K24" s="22" t="s">
        <v>35</v>
      </c>
      <c r="L24" s="183">
        <v>68.588539177327107</v>
      </c>
      <c r="M24" s="183">
        <v>70.405227093750995</v>
      </c>
      <c r="N24" s="183">
        <v>50.4912295138706</v>
      </c>
      <c r="O24" s="183">
        <f t="shared" si="0"/>
        <v>63.161665261649567</v>
      </c>
      <c r="P24" s="93">
        <v>4.9000000000000002E-2</v>
      </c>
      <c r="Q24" s="21"/>
    </row>
    <row r="25" spans="1:17" s="11" customFormat="1">
      <c r="A25" s="13">
        <v>1</v>
      </c>
      <c r="B25" s="13">
        <v>1983</v>
      </c>
      <c r="C25" s="13" t="s">
        <v>4</v>
      </c>
      <c r="D25" s="91">
        <v>7403.7267039224316</v>
      </c>
      <c r="E25" s="91" t="s">
        <v>35</v>
      </c>
      <c r="F25" s="92">
        <v>2.6819818357000287</v>
      </c>
      <c r="G25" s="92">
        <v>4.17</v>
      </c>
      <c r="H25" s="91" t="s">
        <v>35</v>
      </c>
      <c r="I25" s="14">
        <v>83.7</v>
      </c>
      <c r="J25" s="14" t="s">
        <v>35</v>
      </c>
      <c r="K25" s="22" t="s">
        <v>35</v>
      </c>
      <c r="L25" s="183">
        <v>63.883938995688901</v>
      </c>
      <c r="M25" s="183">
        <v>79.648532434342599</v>
      </c>
      <c r="N25" s="183">
        <v>62.319210363331699</v>
      </c>
      <c r="O25" s="183">
        <f t="shared" si="0"/>
        <v>68.617227264454399</v>
      </c>
      <c r="P25" s="93">
        <v>0.17399999999999999</v>
      </c>
      <c r="Q25" s="21"/>
    </row>
    <row r="26" spans="1:17" s="11" customFormat="1">
      <c r="A26" s="13">
        <v>1</v>
      </c>
      <c r="B26" s="13">
        <v>1984</v>
      </c>
      <c r="C26" s="13" t="s">
        <v>4</v>
      </c>
      <c r="D26" s="91">
        <v>7399.8881239610801</v>
      </c>
      <c r="E26" s="91" t="s">
        <v>35</v>
      </c>
      <c r="F26" s="92">
        <v>-5.1846591788930141E-2</v>
      </c>
      <c r="G26" s="92">
        <v>3.54</v>
      </c>
      <c r="H26" s="91" t="s">
        <v>35</v>
      </c>
      <c r="I26" s="14">
        <v>82.5</v>
      </c>
      <c r="J26" s="14" t="s">
        <v>35</v>
      </c>
      <c r="K26" s="22" t="s">
        <v>35</v>
      </c>
      <c r="L26" s="183">
        <v>62.657713355343297</v>
      </c>
      <c r="M26" s="183">
        <v>82.726403592118601</v>
      </c>
      <c r="N26" s="183">
        <v>51.853755100948099</v>
      </c>
      <c r="O26" s="183">
        <f t="shared" si="0"/>
        <v>65.745957349470004</v>
      </c>
      <c r="P26" s="93">
        <v>0.66300000000000003</v>
      </c>
      <c r="Q26" s="21"/>
    </row>
    <row r="27" spans="1:17" s="11" customFormat="1">
      <c r="A27" s="13">
        <v>1</v>
      </c>
      <c r="B27" s="13">
        <v>1985</v>
      </c>
      <c r="C27" s="13" t="s">
        <v>4</v>
      </c>
      <c r="D27" s="91">
        <v>6904.6439015049536</v>
      </c>
      <c r="E27" s="91" t="s">
        <v>35</v>
      </c>
      <c r="F27" s="92">
        <v>-6.6925906738036929</v>
      </c>
      <c r="G27" s="92">
        <v>5.3</v>
      </c>
      <c r="H27" s="91" t="s">
        <v>35</v>
      </c>
      <c r="I27" s="14">
        <v>78.599999999999994</v>
      </c>
      <c r="J27" s="14" t="s">
        <v>35</v>
      </c>
      <c r="K27" s="22" t="s">
        <v>35</v>
      </c>
      <c r="L27" s="183">
        <v>60.663513403148798</v>
      </c>
      <c r="M27" s="183">
        <v>71.490191196213502</v>
      </c>
      <c r="N27" s="183">
        <v>44.454032438533801</v>
      </c>
      <c r="O27" s="183">
        <f t="shared" si="0"/>
        <v>58.8692456792987</v>
      </c>
      <c r="P27" s="93">
        <v>0.66300000000000003</v>
      </c>
      <c r="Q27" s="21"/>
    </row>
    <row r="28" spans="1:17" s="11" customFormat="1">
      <c r="A28" s="13">
        <v>1</v>
      </c>
      <c r="B28" s="13">
        <v>1986</v>
      </c>
      <c r="C28" s="13" t="s">
        <v>4</v>
      </c>
      <c r="D28" s="91">
        <v>7214.2707026746275</v>
      </c>
      <c r="E28" s="91" t="s">
        <v>35</v>
      </c>
      <c r="F28" s="92">
        <v>4.4843268615516507</v>
      </c>
      <c r="G28" s="92">
        <v>4.4000000000000004</v>
      </c>
      <c r="H28" s="91" t="s">
        <v>35</v>
      </c>
      <c r="I28" s="14">
        <v>73.7</v>
      </c>
      <c r="J28" s="14" t="s">
        <v>35</v>
      </c>
      <c r="K28" s="22" t="s">
        <v>35</v>
      </c>
      <c r="L28" s="183">
        <v>31.3444335336164</v>
      </c>
      <c r="M28" s="183">
        <v>59.718977740723197</v>
      </c>
      <c r="N28" s="183">
        <v>42.8435174264186</v>
      </c>
      <c r="O28" s="183">
        <f t="shared" si="0"/>
        <v>44.635642900252741</v>
      </c>
      <c r="P28" s="93">
        <v>0.66100000000000003</v>
      </c>
      <c r="Q28" s="21"/>
    </row>
    <row r="29" spans="1:17" s="11" customFormat="1">
      <c r="A29" s="13">
        <v>1</v>
      </c>
      <c r="B29" s="13">
        <v>1987</v>
      </c>
      <c r="C29" s="13" t="s">
        <v>4</v>
      </c>
      <c r="D29" s="91">
        <v>7294.065191594811</v>
      </c>
      <c r="E29" s="91" t="s">
        <v>35</v>
      </c>
      <c r="F29" s="92">
        <v>1.1060645241742719</v>
      </c>
      <c r="G29" s="92">
        <v>5.3</v>
      </c>
      <c r="H29" s="91">
        <v>160000</v>
      </c>
      <c r="I29" s="14">
        <v>68.400000000000006</v>
      </c>
      <c r="J29" s="14" t="s">
        <v>35</v>
      </c>
      <c r="K29" s="22" t="s">
        <v>35</v>
      </c>
      <c r="L29" s="183">
        <v>32.506869004891101</v>
      </c>
      <c r="M29" s="183">
        <v>59.269735100745201</v>
      </c>
      <c r="N29" s="183">
        <v>47.955055459916899</v>
      </c>
      <c r="O29" s="183">
        <f t="shared" si="0"/>
        <v>46.577219855184403</v>
      </c>
      <c r="P29" s="93">
        <v>0.66600000000000004</v>
      </c>
      <c r="Q29" s="21"/>
    </row>
    <row r="30" spans="1:17" s="11" customFormat="1">
      <c r="A30" s="13">
        <v>1</v>
      </c>
      <c r="B30" s="13">
        <v>1988</v>
      </c>
      <c r="C30" s="13" t="s">
        <v>4</v>
      </c>
      <c r="D30" s="91">
        <v>7104.1834440700559</v>
      </c>
      <c r="E30" s="91" t="s">
        <v>35</v>
      </c>
      <c r="F30" s="92">
        <v>-2.6032362274957705</v>
      </c>
      <c r="G30" s="92">
        <v>6</v>
      </c>
      <c r="H30" s="91" t="s">
        <v>35</v>
      </c>
      <c r="I30" s="14">
        <v>68.400000000000006</v>
      </c>
      <c r="J30" s="14" t="s">
        <v>35</v>
      </c>
      <c r="K30" s="22" t="s">
        <v>35</v>
      </c>
      <c r="L30" s="183">
        <v>26.264131428879299</v>
      </c>
      <c r="M30" s="183">
        <v>69.820025674837396</v>
      </c>
      <c r="N30" s="183">
        <v>43.658019422625301</v>
      </c>
      <c r="O30" s="183">
        <f t="shared" si="0"/>
        <v>46.580725508780667</v>
      </c>
      <c r="P30" s="93">
        <v>0.66200000000000003</v>
      </c>
      <c r="Q30" s="21"/>
    </row>
    <row r="31" spans="1:17" s="11" customFormat="1">
      <c r="A31" s="13">
        <v>1</v>
      </c>
      <c r="B31" s="13">
        <v>1989</v>
      </c>
      <c r="C31" s="13" t="s">
        <v>4</v>
      </c>
      <c r="D31" s="91">
        <v>6497.4249390154382</v>
      </c>
      <c r="E31" s="91" t="s">
        <v>35</v>
      </c>
      <c r="F31" s="92">
        <v>-8.5408620122427408</v>
      </c>
      <c r="G31" s="92">
        <v>7.3</v>
      </c>
      <c r="H31" s="91" t="s">
        <v>35</v>
      </c>
      <c r="I31" s="14">
        <v>64.900000000000006</v>
      </c>
      <c r="J31" s="14" t="s">
        <v>35</v>
      </c>
      <c r="K31" s="22" t="s">
        <v>35</v>
      </c>
      <c r="L31" s="183">
        <v>30.645846764704402</v>
      </c>
      <c r="M31" s="183">
        <v>68.744649036432804</v>
      </c>
      <c r="N31" s="183">
        <v>38.224796995110097</v>
      </c>
      <c r="O31" s="183">
        <f t="shared" si="0"/>
        <v>45.87176426541577</v>
      </c>
      <c r="P31" s="93">
        <v>0.66500000000000004</v>
      </c>
      <c r="Q31" s="21"/>
    </row>
    <row r="32" spans="1:17" s="11" customFormat="1">
      <c r="A32" s="13">
        <v>1</v>
      </c>
      <c r="B32" s="13">
        <v>1990</v>
      </c>
      <c r="C32" s="13" t="s">
        <v>4</v>
      </c>
      <c r="D32" s="91">
        <v>6245.7091510517621</v>
      </c>
      <c r="E32" s="91">
        <v>14144.763670185041</v>
      </c>
      <c r="F32" s="92">
        <v>-3.8740853542175699</v>
      </c>
      <c r="G32" s="92">
        <v>7.06</v>
      </c>
      <c r="H32" s="91" t="s">
        <v>35</v>
      </c>
      <c r="I32" s="14">
        <v>70.900000000000006</v>
      </c>
      <c r="J32" s="14" t="s">
        <v>35</v>
      </c>
      <c r="K32" s="22" t="s">
        <v>35</v>
      </c>
      <c r="L32" s="183">
        <v>36.623943740372503</v>
      </c>
      <c r="M32" s="183">
        <v>61.995953147585602</v>
      </c>
      <c r="N32" s="183">
        <v>36.116444780317401</v>
      </c>
      <c r="O32" s="183">
        <f t="shared" si="0"/>
        <v>44.912113889425171</v>
      </c>
      <c r="P32" s="93">
        <v>0.61</v>
      </c>
      <c r="Q32" s="21"/>
    </row>
    <row r="33" spans="1:17" s="11" customFormat="1">
      <c r="A33" s="13">
        <v>1</v>
      </c>
      <c r="B33" s="13">
        <v>1991</v>
      </c>
      <c r="C33" s="13" t="s">
        <v>4</v>
      </c>
      <c r="D33" s="91">
        <v>6721.2778327321967</v>
      </c>
      <c r="E33" s="91">
        <v>15221.792146635697</v>
      </c>
      <c r="F33" s="92">
        <v>7.6143264148051344</v>
      </c>
      <c r="G33" s="92">
        <v>5.44</v>
      </c>
      <c r="H33" s="91" t="s">
        <v>35</v>
      </c>
      <c r="I33" s="14">
        <v>71.8</v>
      </c>
      <c r="J33" s="14" t="s">
        <v>35</v>
      </c>
      <c r="K33" s="22" t="s">
        <v>35</v>
      </c>
      <c r="L33" s="183">
        <v>32.258220056387003</v>
      </c>
      <c r="M33" s="183">
        <v>59.564721148624798</v>
      </c>
      <c r="N33" s="183">
        <v>33.666301842659998</v>
      </c>
      <c r="O33" s="183">
        <f t="shared" si="0"/>
        <v>41.829747682557269</v>
      </c>
      <c r="P33" s="93">
        <v>0.62</v>
      </c>
      <c r="Q33" s="21"/>
    </row>
    <row r="34" spans="1:17" s="11" customFormat="1">
      <c r="A34" s="13">
        <v>1</v>
      </c>
      <c r="B34" s="13">
        <v>1992</v>
      </c>
      <c r="C34" s="13" t="s">
        <v>4</v>
      </c>
      <c r="D34" s="91">
        <v>7157.3295919884258</v>
      </c>
      <c r="E34" s="91">
        <v>16209.32597721907</v>
      </c>
      <c r="F34" s="92">
        <v>6.4876318180552488</v>
      </c>
      <c r="G34" s="92">
        <v>6.36</v>
      </c>
      <c r="H34" s="91">
        <v>-105000</v>
      </c>
      <c r="I34" s="14">
        <v>73.7</v>
      </c>
      <c r="J34" s="14" t="s">
        <v>35</v>
      </c>
      <c r="K34" s="22" t="s">
        <v>35</v>
      </c>
      <c r="L34" s="183">
        <v>31.2263954850626</v>
      </c>
      <c r="M34" s="183">
        <v>57.395348524929901</v>
      </c>
      <c r="N34" s="183">
        <v>31.486218148894899</v>
      </c>
      <c r="O34" s="183">
        <f t="shared" si="0"/>
        <v>40.035987386295801</v>
      </c>
      <c r="P34" s="93">
        <v>0.622</v>
      </c>
      <c r="Q34" s="21"/>
    </row>
    <row r="35" spans="1:17" s="11" customFormat="1">
      <c r="A35" s="13">
        <v>1</v>
      </c>
      <c r="B35" s="13">
        <v>1993</v>
      </c>
      <c r="C35" s="13" t="s">
        <v>4</v>
      </c>
      <c r="D35" s="91">
        <v>7644.2374922310009</v>
      </c>
      <c r="E35" s="91">
        <v>17312.03457467553</v>
      </c>
      <c r="F35" s="92">
        <v>6.8029269015024312</v>
      </c>
      <c r="G35" s="92">
        <v>10.1</v>
      </c>
      <c r="H35" s="91" t="s">
        <v>35</v>
      </c>
      <c r="I35" s="14">
        <v>68.099999999999994</v>
      </c>
      <c r="J35" s="14" t="s">
        <v>35</v>
      </c>
      <c r="K35" s="22" t="s">
        <v>35</v>
      </c>
      <c r="L35" s="183">
        <v>27.678438923524201</v>
      </c>
      <c r="M35" s="183">
        <v>56.0814560634035</v>
      </c>
      <c r="N35" s="183">
        <v>32.044165765723001</v>
      </c>
      <c r="O35" s="183">
        <f t="shared" si="0"/>
        <v>38.601353584216902</v>
      </c>
      <c r="P35" s="93">
        <v>0.623</v>
      </c>
      <c r="Q35" s="21"/>
    </row>
    <row r="36" spans="1:17" s="11" customFormat="1">
      <c r="A36" s="13">
        <v>1</v>
      </c>
      <c r="B36" s="13">
        <v>1994</v>
      </c>
      <c r="C36" s="13" t="s">
        <v>4</v>
      </c>
      <c r="D36" s="91">
        <v>7988.6453102409978</v>
      </c>
      <c r="E36" s="91">
        <v>18092.020813883475</v>
      </c>
      <c r="F36" s="92">
        <v>4.505456801414482</v>
      </c>
      <c r="G36" s="92">
        <v>11.76</v>
      </c>
      <c r="H36" s="91" t="s">
        <v>35</v>
      </c>
      <c r="I36" s="14">
        <v>67.099999999999994</v>
      </c>
      <c r="J36" s="14" t="s">
        <v>35</v>
      </c>
      <c r="K36" s="22" t="s">
        <v>35</v>
      </c>
      <c r="L36" s="183">
        <v>26.887600810147301</v>
      </c>
      <c r="M36" s="183">
        <v>65.527732004633194</v>
      </c>
      <c r="N36" s="183">
        <v>36.046761021854103</v>
      </c>
      <c r="O36" s="183">
        <f t="shared" si="0"/>
        <v>42.820697945544872</v>
      </c>
      <c r="P36" s="93">
        <v>0.628</v>
      </c>
      <c r="Q36" s="21"/>
    </row>
    <row r="37" spans="1:17" s="11" customFormat="1">
      <c r="A37" s="13">
        <v>1</v>
      </c>
      <c r="B37" s="13">
        <v>1995</v>
      </c>
      <c r="C37" s="13" t="s">
        <v>4</v>
      </c>
      <c r="D37" s="91">
        <v>7666.5304444939875</v>
      </c>
      <c r="E37" s="91">
        <v>17362.52180256983</v>
      </c>
      <c r="F37" s="92">
        <v>-4.0321588108822084</v>
      </c>
      <c r="G37" s="92">
        <v>18.8</v>
      </c>
      <c r="H37" s="91" t="s">
        <v>35</v>
      </c>
      <c r="I37" s="14">
        <v>66.099999999999994</v>
      </c>
      <c r="J37" s="14" t="s">
        <v>35</v>
      </c>
      <c r="K37" s="22" t="s">
        <v>35</v>
      </c>
      <c r="L37" s="183">
        <v>26.261924785721401</v>
      </c>
      <c r="M37" s="183">
        <v>64.8040798359783</v>
      </c>
      <c r="N37" s="183">
        <v>32.801476266121199</v>
      </c>
      <c r="O37" s="183">
        <f t="shared" si="0"/>
        <v>41.289160295940299</v>
      </c>
      <c r="P37" s="93">
        <v>0.63</v>
      </c>
      <c r="Q37" s="21"/>
    </row>
    <row r="38" spans="1:17" s="11" customFormat="1">
      <c r="A38" s="13">
        <v>1</v>
      </c>
      <c r="B38" s="13">
        <v>1996</v>
      </c>
      <c r="C38" s="13" t="s">
        <v>4</v>
      </c>
      <c r="D38" s="91">
        <v>7994.2429171964941</v>
      </c>
      <c r="E38" s="91">
        <v>18104.697809495858</v>
      </c>
      <c r="F38" s="92">
        <v>4.2745864648312306</v>
      </c>
      <c r="G38" s="92">
        <v>17.11</v>
      </c>
      <c r="H38" s="91" t="s">
        <v>35</v>
      </c>
      <c r="I38" s="14">
        <v>69.900000000000006</v>
      </c>
      <c r="J38" s="14" t="s">
        <v>35</v>
      </c>
      <c r="K38" s="22" t="s">
        <v>35</v>
      </c>
      <c r="L38" s="183">
        <v>32.096553512291003</v>
      </c>
      <c r="M38" s="183">
        <v>64.862615577557506</v>
      </c>
      <c r="N38" s="183">
        <v>33.626984143699801</v>
      </c>
      <c r="O38" s="183">
        <f t="shared" si="0"/>
        <v>43.528717744516108</v>
      </c>
      <c r="P38" s="93">
        <v>0.61899999999999999</v>
      </c>
      <c r="Q38" s="21"/>
    </row>
    <row r="39" spans="1:17" s="11" customFormat="1">
      <c r="A39" s="13">
        <v>1</v>
      </c>
      <c r="B39" s="13">
        <v>1997</v>
      </c>
      <c r="C39" s="13" t="s">
        <v>4</v>
      </c>
      <c r="D39" s="91">
        <v>8543.0263777574528</v>
      </c>
      <c r="E39" s="91">
        <v>19347.537040079289</v>
      </c>
      <c r="F39" s="92">
        <v>6.8647333618104796</v>
      </c>
      <c r="G39" s="92">
        <v>14.82</v>
      </c>
      <c r="H39" s="91">
        <v>-128000</v>
      </c>
      <c r="I39" s="14">
        <v>65.7</v>
      </c>
      <c r="J39" s="14" t="s">
        <v>35</v>
      </c>
      <c r="K39" s="22" t="s">
        <v>35</v>
      </c>
      <c r="L39" s="183">
        <v>31.5377177966737</v>
      </c>
      <c r="M39" s="183">
        <v>66.474521219155903</v>
      </c>
      <c r="N39" s="183">
        <v>30.776686081245199</v>
      </c>
      <c r="O39" s="183">
        <f t="shared" si="0"/>
        <v>42.929641699024934</v>
      </c>
      <c r="P39" s="93">
        <v>0.61899999999999999</v>
      </c>
      <c r="Q39" s="21"/>
    </row>
    <row r="40" spans="1:17" s="11" customFormat="1">
      <c r="A40" s="13">
        <v>1</v>
      </c>
      <c r="B40" s="13">
        <v>1998</v>
      </c>
      <c r="C40" s="13" t="s">
        <v>4</v>
      </c>
      <c r="D40" s="91">
        <v>8772.0651555234217</v>
      </c>
      <c r="E40" s="91">
        <v>19866.245052965558</v>
      </c>
      <c r="F40" s="92">
        <v>2.6810028160780632</v>
      </c>
      <c r="G40" s="92">
        <v>12.65</v>
      </c>
      <c r="H40" s="91" t="s">
        <v>35</v>
      </c>
      <c r="I40" s="14">
        <v>65.099999999999994</v>
      </c>
      <c r="J40" s="14" t="s">
        <v>35</v>
      </c>
      <c r="K40" s="22" t="s">
        <v>35</v>
      </c>
      <c r="L40" s="183">
        <v>23.781358079748902</v>
      </c>
      <c r="M40" s="183">
        <v>59.668481375878997</v>
      </c>
      <c r="N40" s="183">
        <v>30.0075571704329</v>
      </c>
      <c r="O40" s="183">
        <f t="shared" si="0"/>
        <v>37.819132208686931</v>
      </c>
      <c r="P40" s="93">
        <v>0.625</v>
      </c>
      <c r="Q40" s="21"/>
    </row>
    <row r="41" spans="1:17" s="11" customFormat="1">
      <c r="A41" s="13">
        <v>1</v>
      </c>
      <c r="B41" s="13">
        <v>1999</v>
      </c>
      <c r="C41" s="13" t="s">
        <v>4</v>
      </c>
      <c r="D41" s="91">
        <v>8381.253998294982</v>
      </c>
      <c r="E41" s="91">
        <v>18981.168382730779</v>
      </c>
      <c r="F41" s="92">
        <v>-4.4551784591153023</v>
      </c>
      <c r="G41" s="92">
        <v>14.05</v>
      </c>
      <c r="H41" s="91" t="s">
        <v>35</v>
      </c>
      <c r="I41" s="14">
        <v>68.2</v>
      </c>
      <c r="J41" s="14" t="s">
        <v>35</v>
      </c>
      <c r="K41" s="22" t="s">
        <v>35</v>
      </c>
      <c r="L41" s="183">
        <v>30.821270392359501</v>
      </c>
      <c r="M41" s="183">
        <v>55.292014873376502</v>
      </c>
      <c r="N41" s="183">
        <v>29.0034510109335</v>
      </c>
      <c r="O41" s="183">
        <f t="shared" si="0"/>
        <v>38.372245425556507</v>
      </c>
      <c r="P41" s="93">
        <v>0.624</v>
      </c>
      <c r="Q41" s="21"/>
    </row>
    <row r="42" spans="1:17" s="11" customFormat="1">
      <c r="A42" s="13">
        <v>1</v>
      </c>
      <c r="B42" s="13">
        <v>2000</v>
      </c>
      <c r="C42" s="13" t="s">
        <v>4</v>
      </c>
      <c r="D42" s="91">
        <v>8224.1108190436698</v>
      </c>
      <c r="E42" s="91">
        <v>18625.28355378113</v>
      </c>
      <c r="F42" s="92">
        <v>-1.8749363673178436</v>
      </c>
      <c r="G42" s="92">
        <v>15</v>
      </c>
      <c r="H42" s="91" t="s">
        <v>35</v>
      </c>
      <c r="I42" s="14">
        <v>67.5</v>
      </c>
      <c r="J42" s="14" t="s">
        <v>35</v>
      </c>
      <c r="K42" s="22" t="s">
        <v>35</v>
      </c>
      <c r="L42" s="183">
        <v>49.516806095367301</v>
      </c>
      <c r="M42" s="183">
        <v>56.627100182487602</v>
      </c>
      <c r="N42" s="183">
        <v>29.520363682404501</v>
      </c>
      <c r="O42" s="183">
        <f t="shared" si="0"/>
        <v>45.221423320086473</v>
      </c>
      <c r="P42" s="93">
        <v>0.65700000000000003</v>
      </c>
      <c r="Q42" s="21"/>
    </row>
    <row r="43" spans="1:17" s="11" customFormat="1">
      <c r="A43" s="13">
        <v>1</v>
      </c>
      <c r="B43" s="13">
        <v>2001</v>
      </c>
      <c r="C43" s="13" t="s">
        <v>4</v>
      </c>
      <c r="D43" s="91">
        <v>7776.139540960964</v>
      </c>
      <c r="E43" s="91">
        <v>17610.755386320183</v>
      </c>
      <c r="F43" s="92">
        <v>-5.4470481726168742</v>
      </c>
      <c r="G43" s="92">
        <v>17.32</v>
      </c>
      <c r="H43" s="91" t="s">
        <v>35</v>
      </c>
      <c r="I43" s="14">
        <v>67.400000000000006</v>
      </c>
      <c r="J43" s="14" t="s">
        <v>35</v>
      </c>
      <c r="K43" s="22" t="s">
        <v>35</v>
      </c>
      <c r="L43" s="183">
        <v>45.923349869098402</v>
      </c>
      <c r="M43" s="183">
        <v>55.668159786510003</v>
      </c>
      <c r="N43" s="183">
        <v>29.254810372022199</v>
      </c>
      <c r="O43" s="183">
        <f t="shared" si="0"/>
        <v>43.615440009210204</v>
      </c>
      <c r="P43" s="93">
        <v>0.66900000000000004</v>
      </c>
      <c r="Q43" s="21"/>
    </row>
    <row r="44" spans="1:17" s="11" customFormat="1">
      <c r="A44" s="13">
        <v>1</v>
      </c>
      <c r="B44" s="13">
        <v>2002</v>
      </c>
      <c r="C44" s="13" t="s">
        <v>4</v>
      </c>
      <c r="D44" s="91">
        <v>6854.2951722616745</v>
      </c>
      <c r="E44" s="91">
        <v>15523.038776310152</v>
      </c>
      <c r="F44" s="92">
        <v>-11.854781718402265</v>
      </c>
      <c r="G44" s="92">
        <v>19.59</v>
      </c>
      <c r="H44" s="91">
        <v>-125000</v>
      </c>
      <c r="I44" s="14">
        <v>69.400000000000006</v>
      </c>
      <c r="J44" s="14" t="s">
        <v>35</v>
      </c>
      <c r="K44" s="22" t="s">
        <v>35</v>
      </c>
      <c r="L44" s="183">
        <v>45.091603922970499</v>
      </c>
      <c r="M44" s="183">
        <v>58.8295746992723</v>
      </c>
      <c r="N44" s="183">
        <v>33.178324966535698</v>
      </c>
      <c r="O44" s="183">
        <f t="shared" si="0"/>
        <v>45.699834529592827</v>
      </c>
      <c r="P44" s="93">
        <v>0.66300000000000003</v>
      </c>
      <c r="Q44" s="21"/>
    </row>
    <row r="45" spans="1:17" s="11" customFormat="1">
      <c r="A45" s="13">
        <v>1</v>
      </c>
      <c r="B45" s="13">
        <v>2003</v>
      </c>
      <c r="C45" s="13" t="s">
        <v>4</v>
      </c>
      <c r="D45" s="91">
        <v>7380.4674748784237</v>
      </c>
      <c r="E45" s="91">
        <v>16714.670133184609</v>
      </c>
      <c r="F45" s="92">
        <v>7.6765340475281931</v>
      </c>
      <c r="G45" s="92">
        <v>15.36</v>
      </c>
      <c r="H45" s="91" t="s">
        <v>35</v>
      </c>
      <c r="I45" s="14">
        <v>73.2</v>
      </c>
      <c r="J45" s="14" t="s">
        <v>35</v>
      </c>
      <c r="K45" s="22" t="s">
        <v>35</v>
      </c>
      <c r="L45" s="183">
        <v>52.347799598459297</v>
      </c>
      <c r="M45" s="183">
        <v>61.237365661047903</v>
      </c>
      <c r="N45" s="183">
        <v>36.523785981620598</v>
      </c>
      <c r="O45" s="183">
        <f t="shared" si="0"/>
        <v>50.03631708037593</v>
      </c>
      <c r="P45" s="93">
        <v>0.64800000000000002</v>
      </c>
      <c r="Q45" s="21"/>
    </row>
    <row r="46" spans="1:17" s="11" customFormat="1">
      <c r="A46" s="13">
        <v>1</v>
      </c>
      <c r="B46" s="13">
        <v>2004</v>
      </c>
      <c r="C46" s="13" t="s">
        <v>4</v>
      </c>
      <c r="D46" s="91">
        <v>7962.4127228862553</v>
      </c>
      <c r="E46" s="91">
        <v>18032.611427436495</v>
      </c>
      <c r="F46" s="92">
        <v>7.88493750549884</v>
      </c>
      <c r="G46" s="92">
        <v>13.52</v>
      </c>
      <c r="H46" s="91" t="s">
        <v>35</v>
      </c>
      <c r="I46" s="14">
        <v>71.400000000000006</v>
      </c>
      <c r="J46" s="14" t="s">
        <v>35</v>
      </c>
      <c r="K46" s="22" t="s">
        <v>35</v>
      </c>
      <c r="L46" s="183">
        <v>62.499189533404397</v>
      </c>
      <c r="M46" s="183">
        <v>66.565301113444903</v>
      </c>
      <c r="N46" s="183">
        <v>39.951379769386897</v>
      </c>
      <c r="O46" s="183">
        <f t="shared" si="0"/>
        <v>56.33862347207873</v>
      </c>
      <c r="P46" s="93">
        <v>0.64900000000000002</v>
      </c>
      <c r="Q46" s="21"/>
    </row>
    <row r="47" spans="1:17" s="11" customFormat="1">
      <c r="A47" s="13">
        <v>1</v>
      </c>
      <c r="B47" s="13">
        <v>2005</v>
      </c>
      <c r="C47" s="13" t="s">
        <v>4</v>
      </c>
      <c r="D47" s="91">
        <v>8577.8665381500978</v>
      </c>
      <c r="E47" s="91">
        <v>19426.440143484659</v>
      </c>
      <c r="F47" s="92">
        <v>7.7294889964049815</v>
      </c>
      <c r="G47" s="92">
        <v>11.51</v>
      </c>
      <c r="H47" s="91" t="s">
        <v>35</v>
      </c>
      <c r="I47" s="14">
        <v>69.2</v>
      </c>
      <c r="J47" s="14" t="s">
        <v>35</v>
      </c>
      <c r="K47" s="22" t="s">
        <v>35</v>
      </c>
      <c r="L47" s="183">
        <v>85.180180730017597</v>
      </c>
      <c r="M47" s="183">
        <v>69.884890561069398</v>
      </c>
      <c r="N47" s="183">
        <v>42.127523635253397</v>
      </c>
      <c r="O47" s="183">
        <f t="shared" si="0"/>
        <v>65.730864975446806</v>
      </c>
      <c r="P47" s="93">
        <v>0.64100000000000001</v>
      </c>
      <c r="Q47" s="21"/>
    </row>
    <row r="48" spans="1:17" s="11" customFormat="1">
      <c r="A48" s="13">
        <v>1</v>
      </c>
      <c r="B48" s="13">
        <v>2006</v>
      </c>
      <c r="C48" s="13" t="s">
        <v>4</v>
      </c>
      <c r="D48" s="91">
        <v>9174.5029253327211</v>
      </c>
      <c r="E48" s="91">
        <v>20777.652710325063</v>
      </c>
      <c r="F48" s="92">
        <v>6.9555335761996417</v>
      </c>
      <c r="G48" s="92">
        <v>10.08</v>
      </c>
      <c r="H48" s="91" t="s">
        <v>35</v>
      </c>
      <c r="I48" s="14">
        <v>67.8</v>
      </c>
      <c r="J48" s="14" t="s">
        <v>35</v>
      </c>
      <c r="K48" s="22" t="s">
        <v>35</v>
      </c>
      <c r="L48" s="183">
        <v>94.232870316464002</v>
      </c>
      <c r="M48" s="183">
        <v>84.020702784940596</v>
      </c>
      <c r="N48" s="183">
        <v>57.346259138415597</v>
      </c>
      <c r="O48" s="183">
        <f t="shared" si="0"/>
        <v>78.533277413273396</v>
      </c>
      <c r="P48" s="93">
        <v>0.624</v>
      </c>
      <c r="Q48" s="21"/>
    </row>
    <row r="49" spans="1:17" s="11" customFormat="1">
      <c r="A49" s="13">
        <v>1</v>
      </c>
      <c r="B49" s="13">
        <v>2007</v>
      </c>
      <c r="C49" s="13" t="s">
        <v>4</v>
      </c>
      <c r="D49" s="91">
        <v>9901.5098851002385</v>
      </c>
      <c r="E49" s="91">
        <v>22424.117728754482</v>
      </c>
      <c r="F49" s="92">
        <v>7.9242108884187985</v>
      </c>
      <c r="G49" s="92">
        <v>8.4700000000000006</v>
      </c>
      <c r="H49" s="91">
        <v>-120000</v>
      </c>
      <c r="I49" s="14">
        <v>68.7</v>
      </c>
      <c r="J49" s="14" t="s">
        <v>35</v>
      </c>
      <c r="K49" s="22" t="s">
        <v>35</v>
      </c>
      <c r="L49" s="183">
        <v>97.726409182701005</v>
      </c>
      <c r="M49" s="183">
        <v>94.121897892805194</v>
      </c>
      <c r="N49" s="183">
        <v>62.342757117053203</v>
      </c>
      <c r="O49" s="183">
        <f t="shared" si="0"/>
        <v>84.730354730853136</v>
      </c>
      <c r="P49" s="93">
        <v>0.621</v>
      </c>
      <c r="Q49" s="21"/>
    </row>
    <row r="50" spans="1:17" s="11" customFormat="1">
      <c r="A50" s="13">
        <v>1</v>
      </c>
      <c r="B50" s="13">
        <v>2008</v>
      </c>
      <c r="C50" s="13" t="s">
        <v>4</v>
      </c>
      <c r="D50" s="91">
        <v>10201.476191619127</v>
      </c>
      <c r="E50" s="91">
        <v>23103.456521534077</v>
      </c>
      <c r="F50" s="92">
        <v>3.0295006519185108</v>
      </c>
      <c r="G50" s="92">
        <v>7.84</v>
      </c>
      <c r="H50" s="91" t="s">
        <v>35</v>
      </c>
      <c r="I50" s="14">
        <v>68.8</v>
      </c>
      <c r="J50" s="14" t="s">
        <v>35</v>
      </c>
      <c r="K50" s="22" t="s">
        <v>35</v>
      </c>
      <c r="L50" s="183">
        <v>125.564825304621</v>
      </c>
      <c r="M50" s="183">
        <v>102.806160742072</v>
      </c>
      <c r="N50" s="183">
        <v>70.662411642855403</v>
      </c>
      <c r="O50" s="183">
        <f t="shared" si="0"/>
        <v>99.677799229849469</v>
      </c>
      <c r="P50" s="93">
        <v>0.60599999999999998</v>
      </c>
      <c r="Q50" s="21"/>
    </row>
    <row r="51" spans="1:17" s="11" customFormat="1">
      <c r="A51" s="13">
        <v>1</v>
      </c>
      <c r="B51" s="13">
        <v>2009</v>
      </c>
      <c r="C51" s="13" t="s">
        <v>4</v>
      </c>
      <c r="D51" s="91">
        <v>9502.2440544927194</v>
      </c>
      <c r="E51" s="91">
        <v>21519.893616017427</v>
      </c>
      <c r="F51" s="92">
        <v>-6.8542250552018373</v>
      </c>
      <c r="G51" s="92">
        <v>8.65</v>
      </c>
      <c r="H51" s="91" t="s">
        <v>35</v>
      </c>
      <c r="I51" s="14">
        <v>67.400000000000006</v>
      </c>
      <c r="J51" s="14" t="s">
        <v>35</v>
      </c>
      <c r="K51" s="22" t="s">
        <v>35</v>
      </c>
      <c r="L51" s="183">
        <v>82.662871078498895</v>
      </c>
      <c r="M51" s="183">
        <v>87.0161710168871</v>
      </c>
      <c r="N51" s="183">
        <v>80.870213604300602</v>
      </c>
      <c r="O51" s="183">
        <f t="shared" si="0"/>
        <v>83.516418566562194</v>
      </c>
      <c r="P51" s="93">
        <v>0.60199999999999998</v>
      </c>
      <c r="Q51" s="21"/>
    </row>
    <row r="52" spans="1:17" s="11" customFormat="1">
      <c r="A52" s="13">
        <v>1</v>
      </c>
      <c r="B52" s="13">
        <v>2010</v>
      </c>
      <c r="C52" s="13" t="s">
        <v>4</v>
      </c>
      <c r="D52" s="91">
        <v>10385.964431955526</v>
      </c>
      <c r="E52" s="91">
        <v>23521.270175096095</v>
      </c>
      <c r="F52" s="92">
        <v>9.3001229224898481</v>
      </c>
      <c r="G52" s="92">
        <v>7.71</v>
      </c>
      <c r="H52" s="91" t="s">
        <v>35</v>
      </c>
      <c r="I52" s="14">
        <v>66.8</v>
      </c>
      <c r="J52" s="14" t="s">
        <v>35</v>
      </c>
      <c r="K52" s="22" t="s">
        <v>35</v>
      </c>
      <c r="L52" s="183">
        <v>100</v>
      </c>
      <c r="M52" s="183">
        <v>100</v>
      </c>
      <c r="N52" s="183">
        <v>100</v>
      </c>
      <c r="O52" s="183">
        <f t="shared" si="0"/>
        <v>100</v>
      </c>
      <c r="P52" s="93">
        <v>0.59899999999999998</v>
      </c>
      <c r="Q52" s="21"/>
    </row>
    <row r="53" spans="1:17" s="11" customFormat="1">
      <c r="A53" s="13">
        <v>1</v>
      </c>
      <c r="B53" s="13">
        <v>2011</v>
      </c>
      <c r="C53" s="13" t="s">
        <v>4</v>
      </c>
      <c r="D53" s="91">
        <v>10883.315359488986</v>
      </c>
      <c r="E53" s="91">
        <v>24647.629273954146</v>
      </c>
      <c r="F53" s="92">
        <v>4.7886831385943509</v>
      </c>
      <c r="G53" s="92">
        <v>7.18</v>
      </c>
      <c r="H53" s="91" t="s">
        <v>35</v>
      </c>
      <c r="I53" s="14">
        <v>67.400000000000006</v>
      </c>
      <c r="J53" s="14" t="s">
        <v>35</v>
      </c>
      <c r="K53" s="22" t="s">
        <v>35</v>
      </c>
      <c r="L53" s="183">
        <v>115.938068414604</v>
      </c>
      <c r="M53" s="183">
        <v>107.716675393419</v>
      </c>
      <c r="N53" s="183">
        <v>122.767240315002</v>
      </c>
      <c r="O53" s="183">
        <f t="shared" si="0"/>
        <v>115.473994707675</v>
      </c>
      <c r="P53" s="93">
        <v>0.59399999999999997</v>
      </c>
      <c r="Q53" s="21"/>
    </row>
    <row r="54" spans="1:17" s="11" customFormat="1">
      <c r="A54" s="13">
        <v>1</v>
      </c>
      <c r="B54" s="13">
        <v>2012</v>
      </c>
      <c r="C54" s="13" t="s">
        <v>4</v>
      </c>
      <c r="D54" s="91">
        <v>10649.837287457201</v>
      </c>
      <c r="E54" s="91">
        <v>24118.867515891186</v>
      </c>
      <c r="F54" s="92">
        <v>-2.1452844498181207</v>
      </c>
      <c r="G54" s="92">
        <v>7.22</v>
      </c>
      <c r="H54" s="91">
        <v>30000</v>
      </c>
      <c r="I54" s="14">
        <v>67.900000000000006</v>
      </c>
      <c r="J54" s="14" t="s">
        <v>35</v>
      </c>
      <c r="K54" s="22" t="s">
        <v>35</v>
      </c>
      <c r="L54" s="183">
        <v>115.792648289342</v>
      </c>
      <c r="M54" s="183">
        <v>99.396437266731795</v>
      </c>
      <c r="N54" s="183">
        <v>125.6682221773</v>
      </c>
      <c r="O54" s="183">
        <f t="shared" si="0"/>
        <v>113.61910257779125</v>
      </c>
      <c r="P54" s="93">
        <v>0.59099999999999997</v>
      </c>
      <c r="Q54" s="21"/>
    </row>
    <row r="55" spans="1:17" s="11" customFormat="1">
      <c r="A55" s="13">
        <v>1</v>
      </c>
      <c r="B55" s="13">
        <v>2013</v>
      </c>
      <c r="C55" s="13" t="s">
        <v>4</v>
      </c>
      <c r="D55" s="91">
        <v>10784.630699205656</v>
      </c>
      <c r="E55" s="91">
        <v>24424.136446507135</v>
      </c>
      <c r="F55" s="92">
        <v>1.2656851753707627</v>
      </c>
      <c r="G55" s="92">
        <v>7.1</v>
      </c>
      <c r="H55" s="91" t="s">
        <v>35</v>
      </c>
      <c r="I55" s="14">
        <v>67.599999999999994</v>
      </c>
      <c r="J55" s="14" t="s">
        <v>35</v>
      </c>
      <c r="K55" s="22" t="s">
        <v>35</v>
      </c>
      <c r="L55" s="183">
        <v>116.14962167448699</v>
      </c>
      <c r="M55" s="183">
        <v>92.340731377033407</v>
      </c>
      <c r="N55" s="183">
        <v>104.91576514142599</v>
      </c>
      <c r="O55" s="183">
        <f t="shared" si="0"/>
        <v>104.46870606431547</v>
      </c>
      <c r="P55" s="93">
        <v>0.59</v>
      </c>
      <c r="Q55" s="21"/>
    </row>
    <row r="56" spans="1:17" s="11" customFormat="1">
      <c r="A56" s="13">
        <v>1</v>
      </c>
      <c r="B56" s="13">
        <v>2014</v>
      </c>
      <c r="C56" s="13" t="s">
        <v>4</v>
      </c>
      <c r="D56" s="91">
        <v>10398.694006946427</v>
      </c>
      <c r="E56" s="91">
        <v>23550.099059937435</v>
      </c>
      <c r="F56" s="92">
        <v>-3.5785805098328893</v>
      </c>
      <c r="G56" s="92">
        <v>7.27</v>
      </c>
      <c r="H56" s="91" t="s">
        <v>35</v>
      </c>
      <c r="I56" s="14">
        <v>67.8</v>
      </c>
      <c r="J56" s="14" t="s">
        <v>35</v>
      </c>
      <c r="K56" s="22" t="s">
        <v>35</v>
      </c>
      <c r="L56" s="183">
        <v>109.31833481138101</v>
      </c>
      <c r="M56" s="183">
        <v>89.142462911620697</v>
      </c>
      <c r="N56" s="183">
        <v>93.443382132127596</v>
      </c>
      <c r="O56" s="183">
        <f t="shared" si="0"/>
        <v>97.301393285043105</v>
      </c>
      <c r="P56" s="93">
        <v>0.60699999999999998</v>
      </c>
      <c r="Q56" s="21"/>
    </row>
    <row r="57" spans="1:17" s="11" customFormat="1">
      <c r="A57" s="13">
        <v>1</v>
      </c>
      <c r="B57" s="13">
        <v>2015</v>
      </c>
      <c r="C57" s="13" t="s">
        <v>4</v>
      </c>
      <c r="D57" s="91">
        <v>10568.157808708254</v>
      </c>
      <c r="E57" s="91">
        <v>23933.886612095299</v>
      </c>
      <c r="F57" s="92">
        <v>1.6296642794626308</v>
      </c>
      <c r="G57" s="92" t="s">
        <v>35</v>
      </c>
      <c r="H57" s="91" t="s">
        <v>35</v>
      </c>
      <c r="I57" s="14">
        <v>70.599999999999994</v>
      </c>
      <c r="J57" s="14" t="s">
        <v>35</v>
      </c>
      <c r="K57" s="22" t="s">
        <v>35</v>
      </c>
      <c r="L57" s="183">
        <v>66.205440993654605</v>
      </c>
      <c r="M57" s="183">
        <v>83.411402171994197</v>
      </c>
      <c r="N57" s="183">
        <v>92.621245438256807</v>
      </c>
      <c r="O57" s="183">
        <f t="shared" si="0"/>
        <v>80.746029534635198</v>
      </c>
      <c r="P57" s="93">
        <v>0.6</v>
      </c>
      <c r="Q57" s="21"/>
    </row>
    <row r="58" spans="1:17" s="11" customFormat="1">
      <c r="A58" s="13">
        <v>1</v>
      </c>
      <c r="B58" s="13">
        <v>2016</v>
      </c>
      <c r="C58" s="13" t="s">
        <v>4</v>
      </c>
      <c r="D58" s="91">
        <v>10239.481347993267</v>
      </c>
      <c r="E58" s="91">
        <v>23189.527445132895</v>
      </c>
      <c r="F58" s="92">
        <v>-3.1100638982146478</v>
      </c>
      <c r="G58" s="92" t="s">
        <v>35</v>
      </c>
      <c r="H58" s="91" t="s">
        <v>35</v>
      </c>
      <c r="I58" s="14">
        <v>73.400000000000006</v>
      </c>
      <c r="J58" s="14" t="s">
        <v>35</v>
      </c>
      <c r="K58" s="22" t="s">
        <v>35</v>
      </c>
      <c r="L58" s="183">
        <v>58.547046867405498</v>
      </c>
      <c r="M58" s="183">
        <v>84.397205348130797</v>
      </c>
      <c r="N58" s="183">
        <v>103.635776559438</v>
      </c>
      <c r="O58" s="183">
        <f t="shared" si="0"/>
        <v>82.193342924991427</v>
      </c>
      <c r="P58" s="93">
        <v>0.622</v>
      </c>
      <c r="Q58" s="21"/>
    </row>
    <row r="59" spans="1:17" s="11" customFormat="1">
      <c r="A59" s="13">
        <v>1</v>
      </c>
      <c r="B59" s="13">
        <v>2017</v>
      </c>
      <c r="C59" s="13" t="s">
        <v>4</v>
      </c>
      <c r="D59" s="91">
        <v>10419.455405819768</v>
      </c>
      <c r="E59" s="91">
        <v>23597.117752839007</v>
      </c>
      <c r="F59" s="92">
        <v>1.7576481826569363</v>
      </c>
      <c r="G59" s="92">
        <v>8.35</v>
      </c>
      <c r="H59" s="91">
        <v>24000</v>
      </c>
      <c r="I59" s="14">
        <v>71.2</v>
      </c>
      <c r="J59" s="14" t="s">
        <v>35</v>
      </c>
      <c r="K59" s="22" t="s">
        <v>35</v>
      </c>
      <c r="L59" s="183">
        <v>69.968380303996895</v>
      </c>
      <c r="M59" s="183">
        <v>86.033349610271301</v>
      </c>
      <c r="N59" s="183">
        <v>100.535543898407</v>
      </c>
      <c r="O59" s="183">
        <f t="shared" si="0"/>
        <v>85.512424604225075</v>
      </c>
      <c r="P59" s="93">
        <v>0.60899999999999999</v>
      </c>
      <c r="Q59" s="21"/>
    </row>
    <row r="60" spans="1:17" s="11" customFormat="1">
      <c r="A60" s="13">
        <v>1</v>
      </c>
      <c r="B60" s="13">
        <v>2018</v>
      </c>
      <c r="C60" s="13" t="s">
        <v>4</v>
      </c>
      <c r="D60" s="91">
        <v>10049.555239148207</v>
      </c>
      <c r="E60" s="91">
        <v>22759.398558334055</v>
      </c>
      <c r="F60" s="92">
        <v>-3.5500911733347777</v>
      </c>
      <c r="G60" s="92">
        <v>9.2200000000000006</v>
      </c>
      <c r="H60" s="91" t="s">
        <v>35</v>
      </c>
      <c r="I60" s="14">
        <v>79.5</v>
      </c>
      <c r="J60" s="14" t="s">
        <v>35</v>
      </c>
      <c r="K60" s="22" t="s">
        <v>35</v>
      </c>
      <c r="L60" s="183">
        <v>85.489945806625698</v>
      </c>
      <c r="M60" s="183">
        <v>83.729137844272202</v>
      </c>
      <c r="N60" s="183">
        <v>95.473641610553301</v>
      </c>
      <c r="O60" s="183">
        <f t="shared" si="0"/>
        <v>88.230908420483729</v>
      </c>
      <c r="P60" s="93">
        <v>0.625</v>
      </c>
      <c r="Q60" s="21"/>
    </row>
    <row r="61" spans="1:17" s="11" customFormat="1">
      <c r="A61" s="13">
        <v>1</v>
      </c>
      <c r="B61" s="13">
        <v>2019</v>
      </c>
      <c r="C61" s="13" t="s">
        <v>4</v>
      </c>
      <c r="D61" s="91">
        <v>9742.4554171288564</v>
      </c>
      <c r="E61" s="91">
        <v>22063.904371755078</v>
      </c>
      <c r="F61" s="92">
        <v>-3.0558548583626646</v>
      </c>
      <c r="G61" s="92">
        <v>9.84</v>
      </c>
      <c r="H61" s="91" t="s">
        <v>35</v>
      </c>
      <c r="I61" s="14">
        <v>82.6</v>
      </c>
      <c r="J61" s="14" t="s">
        <v>35</v>
      </c>
      <c r="K61" s="22" t="s">
        <v>35</v>
      </c>
      <c r="L61" s="183">
        <v>76.329961218168194</v>
      </c>
      <c r="M61" s="183">
        <v>82.105128069524994</v>
      </c>
      <c r="N61" s="183">
        <v>105.997721412281</v>
      </c>
      <c r="O61" s="183">
        <f t="shared" si="0"/>
        <v>88.144270233324733</v>
      </c>
      <c r="P61" s="93">
        <v>0.60499999999999998</v>
      </c>
      <c r="Q61" s="21"/>
    </row>
    <row r="62" spans="1:17" s="11" customFormat="1">
      <c r="A62" s="13">
        <v>1</v>
      </c>
      <c r="B62" s="13">
        <v>2020</v>
      </c>
      <c r="C62" s="13" t="s">
        <v>4</v>
      </c>
      <c r="D62" s="91">
        <v>8692.7080463019829</v>
      </c>
      <c r="E62" s="91">
        <v>19686.523658910999</v>
      </c>
      <c r="F62" s="92">
        <v>-10.774977414638656</v>
      </c>
      <c r="G62" s="92" t="s">
        <v>35</v>
      </c>
      <c r="H62" s="91" t="s">
        <v>35</v>
      </c>
      <c r="I62" s="13" t="s">
        <v>35</v>
      </c>
      <c r="J62" s="13" t="s">
        <v>35</v>
      </c>
      <c r="K62" s="22" t="s">
        <v>35</v>
      </c>
      <c r="L62" s="183">
        <v>52.441960248604097</v>
      </c>
      <c r="M62" s="183">
        <v>84.965722246878798</v>
      </c>
      <c r="N62" s="183">
        <v>134.89886429714599</v>
      </c>
      <c r="O62" s="183">
        <f t="shared" si="0"/>
        <v>90.768848930876288</v>
      </c>
      <c r="P62" s="93">
        <v>0.67</v>
      </c>
      <c r="Q62" s="21"/>
    </row>
    <row r="63" spans="1:17" s="11" customFormat="1">
      <c r="A63" s="13">
        <v>2</v>
      </c>
      <c r="B63" s="13">
        <v>1960</v>
      </c>
      <c r="C63" s="13" t="s">
        <v>15</v>
      </c>
      <c r="D63" s="91">
        <v>3417.3520158013957</v>
      </c>
      <c r="E63" s="91" t="s">
        <v>35</v>
      </c>
      <c r="F63" s="92" t="s">
        <v>35</v>
      </c>
      <c r="G63" s="92" t="s">
        <v>35</v>
      </c>
      <c r="H63" s="91" t="s">
        <v>35</v>
      </c>
      <c r="I63" s="13" t="s">
        <v>35</v>
      </c>
      <c r="J63" s="13" t="s">
        <v>35</v>
      </c>
      <c r="K63" s="22" t="s">
        <v>35</v>
      </c>
      <c r="L63" s="183">
        <v>11.1501758147351</v>
      </c>
      <c r="M63" s="183">
        <v>96.679859992020994</v>
      </c>
      <c r="N63" s="183">
        <v>17.075583767544501</v>
      </c>
      <c r="O63" s="183">
        <f t="shared" si="0"/>
        <v>41.635206524766865</v>
      </c>
      <c r="P63" s="93">
        <v>0.27800000000000002</v>
      </c>
      <c r="Q63" s="21"/>
    </row>
    <row r="64" spans="1:17" s="11" customFormat="1">
      <c r="A64" s="13">
        <v>2</v>
      </c>
      <c r="B64" s="13">
        <v>1961</v>
      </c>
      <c r="C64" s="13" t="s">
        <v>15</v>
      </c>
      <c r="D64" s="91">
        <v>3660.3917453988133</v>
      </c>
      <c r="E64" s="91" t="s">
        <v>35</v>
      </c>
      <c r="F64" s="92">
        <v>7.1119313571921481</v>
      </c>
      <c r="G64" s="92" t="s">
        <v>35</v>
      </c>
      <c r="H64" s="91" t="s">
        <v>35</v>
      </c>
      <c r="I64" s="13" t="s">
        <v>35</v>
      </c>
      <c r="J64" s="13" t="s">
        <v>35</v>
      </c>
      <c r="K64" s="22" t="s">
        <v>35</v>
      </c>
      <c r="L64" s="183">
        <v>10.6754491073712</v>
      </c>
      <c r="M64" s="183">
        <v>94.6956383239704</v>
      </c>
      <c r="N64" s="183">
        <v>16.794910870340999</v>
      </c>
      <c r="O64" s="183">
        <f t="shared" si="0"/>
        <v>40.721999433894204</v>
      </c>
      <c r="P64" s="93">
        <v>0.27700000000000002</v>
      </c>
      <c r="Q64" s="21"/>
    </row>
    <row r="65" spans="1:17" s="11" customFormat="1">
      <c r="A65" s="13">
        <v>2</v>
      </c>
      <c r="B65" s="13">
        <v>1962</v>
      </c>
      <c r="C65" s="13" t="s">
        <v>15</v>
      </c>
      <c r="D65" s="91">
        <v>3740.4332309664806</v>
      </c>
      <c r="E65" s="91" t="s">
        <v>35</v>
      </c>
      <c r="F65" s="92">
        <v>2.1866917842408924</v>
      </c>
      <c r="G65" s="92" t="s">
        <v>35</v>
      </c>
      <c r="H65" s="91">
        <v>0</v>
      </c>
      <c r="I65" s="14">
        <v>96.9</v>
      </c>
      <c r="J65" s="14" t="s">
        <v>35</v>
      </c>
      <c r="K65" s="22" t="s">
        <v>35</v>
      </c>
      <c r="L65" s="183">
        <v>10.2765802129124</v>
      </c>
      <c r="M65" s="183">
        <v>91.724228853714493</v>
      </c>
      <c r="N65" s="183">
        <v>17.233560240690899</v>
      </c>
      <c r="O65" s="183">
        <f t="shared" si="0"/>
        <v>39.744789769105928</v>
      </c>
      <c r="P65" s="93">
        <v>0.27700000000000002</v>
      </c>
      <c r="Q65" s="21"/>
    </row>
    <row r="66" spans="1:17" s="11" customFormat="1">
      <c r="A66" s="13">
        <v>2</v>
      </c>
      <c r="B66" s="13">
        <v>1963</v>
      </c>
      <c r="C66" s="13" t="s">
        <v>15</v>
      </c>
      <c r="D66" s="91">
        <v>3664.9780636630539</v>
      </c>
      <c r="E66" s="91" t="s">
        <v>35</v>
      </c>
      <c r="F66" s="92">
        <v>-2.0172841658753384</v>
      </c>
      <c r="G66" s="92" t="s">
        <v>35</v>
      </c>
      <c r="H66" s="91" t="s">
        <v>35</v>
      </c>
      <c r="I66" s="14">
        <v>97</v>
      </c>
      <c r="J66" s="14" t="s">
        <v>35</v>
      </c>
      <c r="K66" s="22" t="s">
        <v>35</v>
      </c>
      <c r="L66" s="183">
        <v>10.323463166163</v>
      </c>
      <c r="M66" s="183">
        <v>98.592045034306594</v>
      </c>
      <c r="N66" s="183">
        <v>18.423256915350301</v>
      </c>
      <c r="O66" s="183">
        <f t="shared" si="0"/>
        <v>42.44625503860663</v>
      </c>
      <c r="P66" s="93">
        <v>0.27900000000000003</v>
      </c>
      <c r="Q66" s="21"/>
    </row>
    <row r="67" spans="1:17" s="11" customFormat="1">
      <c r="A67" s="13">
        <v>2</v>
      </c>
      <c r="B67" s="13">
        <v>1964</v>
      </c>
      <c r="C67" s="13" t="s">
        <v>15</v>
      </c>
      <c r="D67" s="91">
        <v>3685.4928463111469</v>
      </c>
      <c r="E67" s="91" t="s">
        <v>35</v>
      </c>
      <c r="F67" s="92">
        <v>0.55975185367383062</v>
      </c>
      <c r="G67" s="92" t="s">
        <v>35</v>
      </c>
      <c r="H67" s="91" t="s">
        <v>35</v>
      </c>
      <c r="I67" s="14">
        <v>94.7</v>
      </c>
      <c r="J67" s="14" t="s">
        <v>35</v>
      </c>
      <c r="K67" s="22" t="s">
        <v>35</v>
      </c>
      <c r="L67" s="183">
        <v>9.8258898648187003</v>
      </c>
      <c r="M67" s="183">
        <v>101.432028867932</v>
      </c>
      <c r="N67" s="183">
        <v>18.315868475135201</v>
      </c>
      <c r="O67" s="183">
        <f t="shared" ref="O67:O130" si="1">AVERAGE(L67:N67)</f>
        <v>43.191262402628638</v>
      </c>
      <c r="P67" s="93">
        <v>0.13800000000000001</v>
      </c>
      <c r="Q67" s="21"/>
    </row>
    <row r="68" spans="1:17" s="11" customFormat="1">
      <c r="A68" s="13">
        <v>2</v>
      </c>
      <c r="B68" s="13">
        <v>1965</v>
      </c>
      <c r="C68" s="13" t="s">
        <v>15</v>
      </c>
      <c r="D68" s="91">
        <v>3692.8456562289707</v>
      </c>
      <c r="E68" s="91" t="s">
        <v>35</v>
      </c>
      <c r="F68" s="92">
        <v>0.19950682919336771</v>
      </c>
      <c r="G68" s="92" t="s">
        <v>35</v>
      </c>
      <c r="H68" s="91" t="s">
        <v>35</v>
      </c>
      <c r="I68" s="14">
        <v>92.3</v>
      </c>
      <c r="J68" s="14" t="s">
        <v>35</v>
      </c>
      <c r="K68" s="22" t="s">
        <v>35</v>
      </c>
      <c r="L68" s="183">
        <v>9.7052995756424902</v>
      </c>
      <c r="M68" s="183">
        <v>101.9698766107</v>
      </c>
      <c r="N68" s="183">
        <v>18.2452101518648</v>
      </c>
      <c r="O68" s="183">
        <f t="shared" si="1"/>
        <v>43.306795446069096</v>
      </c>
      <c r="P68" s="93">
        <v>7.1999999999999995E-2</v>
      </c>
      <c r="Q68" s="21"/>
    </row>
    <row r="69" spans="1:17" s="11" customFormat="1">
      <c r="A69" s="13">
        <v>2</v>
      </c>
      <c r="B69" s="13">
        <v>1966</v>
      </c>
      <c r="C69" s="13" t="s">
        <v>15</v>
      </c>
      <c r="D69" s="91">
        <v>3741.8557672310367</v>
      </c>
      <c r="E69" s="91" t="s">
        <v>35</v>
      </c>
      <c r="F69" s="92">
        <v>1.3271638071143457</v>
      </c>
      <c r="G69" s="92" t="s">
        <v>35</v>
      </c>
      <c r="H69" s="91" t="s">
        <v>35</v>
      </c>
      <c r="I69" s="14">
        <v>92.9</v>
      </c>
      <c r="J69" s="14" t="s">
        <v>35</v>
      </c>
      <c r="K69" s="22" t="s">
        <v>35</v>
      </c>
      <c r="L69" s="183">
        <v>9.0853083135936501</v>
      </c>
      <c r="M69" s="183">
        <v>102.211102363873</v>
      </c>
      <c r="N69" s="183">
        <v>17.6160391373088</v>
      </c>
      <c r="O69" s="183">
        <f t="shared" si="1"/>
        <v>42.970816604925147</v>
      </c>
      <c r="P69" s="93">
        <v>7.2999999999999995E-2</v>
      </c>
      <c r="Q69" s="21"/>
    </row>
    <row r="70" spans="1:17" s="11" customFormat="1">
      <c r="A70" s="13">
        <v>2</v>
      </c>
      <c r="B70" s="13">
        <v>1967</v>
      </c>
      <c r="C70" s="13" t="s">
        <v>15</v>
      </c>
      <c r="D70" s="91">
        <v>3821.4610192285836</v>
      </c>
      <c r="E70" s="91" t="s">
        <v>35</v>
      </c>
      <c r="F70" s="92">
        <v>2.1274270562399238</v>
      </c>
      <c r="G70" s="92" t="s">
        <v>35</v>
      </c>
      <c r="H70" s="91">
        <v>0</v>
      </c>
      <c r="I70" s="14">
        <v>90.2</v>
      </c>
      <c r="J70" s="14" t="s">
        <v>35</v>
      </c>
      <c r="K70" s="22" t="s">
        <v>35</v>
      </c>
      <c r="L70" s="183">
        <v>8.93027221276426</v>
      </c>
      <c r="M70" s="183">
        <v>97.516277137853606</v>
      </c>
      <c r="N70" s="183">
        <v>18.662088637408601</v>
      </c>
      <c r="O70" s="183">
        <f t="shared" si="1"/>
        <v>41.70287932934216</v>
      </c>
      <c r="P70" s="93">
        <v>8.2000000000000003E-2</v>
      </c>
      <c r="Q70" s="21"/>
    </row>
    <row r="71" spans="1:17" s="11" customFormat="1">
      <c r="A71" s="13">
        <v>2</v>
      </c>
      <c r="B71" s="13">
        <v>1968</v>
      </c>
      <c r="C71" s="13" t="s">
        <v>15</v>
      </c>
      <c r="D71" s="91">
        <v>4147.3817272212345</v>
      </c>
      <c r="E71" s="91" t="s">
        <v>35</v>
      </c>
      <c r="F71" s="92">
        <v>8.5286937732114438</v>
      </c>
      <c r="G71" s="92" t="s">
        <v>35</v>
      </c>
      <c r="H71" s="91" t="s">
        <v>35</v>
      </c>
      <c r="I71" s="14">
        <v>91.9</v>
      </c>
      <c r="J71" s="14" t="s">
        <v>35</v>
      </c>
      <c r="K71" s="22" t="s">
        <v>35</v>
      </c>
      <c r="L71" s="183">
        <v>8.9451350378277397</v>
      </c>
      <c r="M71" s="183">
        <v>96.320176706744903</v>
      </c>
      <c r="N71" s="183">
        <v>22.813658586060299</v>
      </c>
      <c r="O71" s="183">
        <f t="shared" si="1"/>
        <v>42.692990110210985</v>
      </c>
      <c r="P71" s="93">
        <v>0.08</v>
      </c>
      <c r="Q71" s="21"/>
    </row>
    <row r="72" spans="1:17" s="11" customFormat="1">
      <c r="A72" s="13">
        <v>2</v>
      </c>
      <c r="B72" s="13">
        <v>1969</v>
      </c>
      <c r="C72" s="13" t="s">
        <v>15</v>
      </c>
      <c r="D72" s="91">
        <v>4435.3793644011648</v>
      </c>
      <c r="E72" s="91" t="s">
        <v>35</v>
      </c>
      <c r="F72" s="92">
        <v>6.9440831860174654</v>
      </c>
      <c r="G72" s="92" t="s">
        <v>35</v>
      </c>
      <c r="H72" s="91" t="s">
        <v>35</v>
      </c>
      <c r="I72" s="14">
        <v>90.3</v>
      </c>
      <c r="J72" s="14" t="s">
        <v>35</v>
      </c>
      <c r="K72" s="22" t="s">
        <v>35</v>
      </c>
      <c r="L72" s="183">
        <v>8.3054309076896509</v>
      </c>
      <c r="M72" s="183">
        <v>96.356965004930998</v>
      </c>
      <c r="N72" s="183">
        <v>20.824098915881699</v>
      </c>
      <c r="O72" s="183">
        <f t="shared" si="1"/>
        <v>41.828831609500781</v>
      </c>
      <c r="P72" s="93">
        <v>7.9000000000000001E-2</v>
      </c>
      <c r="Q72" s="21"/>
    </row>
    <row r="73" spans="1:17" s="11" customFormat="1">
      <c r="A73" s="13">
        <v>2</v>
      </c>
      <c r="B73" s="13">
        <v>1970</v>
      </c>
      <c r="C73" s="13" t="s">
        <v>15</v>
      </c>
      <c r="D73" s="91">
        <v>4704.3175612281875</v>
      </c>
      <c r="E73" s="91" t="s">
        <v>35</v>
      </c>
      <c r="F73" s="92">
        <v>6.0634767565893384</v>
      </c>
      <c r="G73" s="92" t="s">
        <v>35</v>
      </c>
      <c r="H73" s="91" t="s">
        <v>35</v>
      </c>
      <c r="I73" s="14">
        <v>86.8</v>
      </c>
      <c r="J73" s="14" t="s">
        <v>35</v>
      </c>
      <c r="K73" s="22" t="s">
        <v>35</v>
      </c>
      <c r="L73" s="183">
        <v>9.1025213585986204</v>
      </c>
      <c r="M73" s="183">
        <v>95.025298999133199</v>
      </c>
      <c r="N73" s="183">
        <v>18.162733651383</v>
      </c>
      <c r="O73" s="183">
        <f t="shared" si="1"/>
        <v>40.763518003038278</v>
      </c>
      <c r="P73" s="93">
        <v>7.9000000000000001E-2</v>
      </c>
      <c r="Q73" s="21"/>
    </row>
    <row r="74" spans="1:17" s="11" customFormat="1">
      <c r="A74" s="13">
        <v>2</v>
      </c>
      <c r="B74" s="13">
        <v>1971</v>
      </c>
      <c r="C74" s="13" t="s">
        <v>15</v>
      </c>
      <c r="D74" s="91">
        <v>5108.4029666314027</v>
      </c>
      <c r="E74" s="91" t="s">
        <v>35</v>
      </c>
      <c r="F74" s="92">
        <v>8.5896710871218716</v>
      </c>
      <c r="G74" s="92">
        <v>9</v>
      </c>
      <c r="H74" s="91" t="s">
        <v>35</v>
      </c>
      <c r="I74" s="14">
        <v>84.8</v>
      </c>
      <c r="J74" s="14" t="s">
        <v>35</v>
      </c>
      <c r="K74" s="22" t="s">
        <v>35</v>
      </c>
      <c r="L74" s="183">
        <v>11.0973105181316</v>
      </c>
      <c r="M74" s="183">
        <v>88.372538244244396</v>
      </c>
      <c r="N74" s="183">
        <v>17.589662579193799</v>
      </c>
      <c r="O74" s="183">
        <f t="shared" si="1"/>
        <v>39.019837113856596</v>
      </c>
      <c r="P74" s="93">
        <v>0.08</v>
      </c>
      <c r="Q74" s="21"/>
    </row>
    <row r="75" spans="1:17" s="11" customFormat="1">
      <c r="A75" s="13">
        <v>2</v>
      </c>
      <c r="B75" s="13">
        <v>1972</v>
      </c>
      <c r="C75" s="13" t="s">
        <v>15</v>
      </c>
      <c r="D75" s="91">
        <v>5587.8859758717481</v>
      </c>
      <c r="E75" s="91" t="s">
        <v>35</v>
      </c>
      <c r="F75" s="92">
        <v>9.3861626103574309</v>
      </c>
      <c r="G75" s="92">
        <v>8.1</v>
      </c>
      <c r="H75" s="91">
        <v>0</v>
      </c>
      <c r="I75" s="14">
        <v>81.2</v>
      </c>
      <c r="J75" s="14" t="s">
        <v>35</v>
      </c>
      <c r="K75" s="22" t="s">
        <v>35</v>
      </c>
      <c r="L75" s="183">
        <v>10.9838267647691</v>
      </c>
      <c r="M75" s="183">
        <v>84.646850291007596</v>
      </c>
      <c r="N75" s="183">
        <v>20.7851743549007</v>
      </c>
      <c r="O75" s="183">
        <f t="shared" si="1"/>
        <v>38.805283803559135</v>
      </c>
      <c r="P75" s="93">
        <v>0.08</v>
      </c>
      <c r="Q75" s="21"/>
    </row>
    <row r="76" spans="1:17" s="11" customFormat="1">
      <c r="A76" s="13">
        <v>2</v>
      </c>
      <c r="B76" s="13">
        <v>1973</v>
      </c>
      <c r="C76" s="13" t="s">
        <v>15</v>
      </c>
      <c r="D76" s="91">
        <v>6219.5140163069236</v>
      </c>
      <c r="E76" s="91" t="s">
        <v>35</v>
      </c>
      <c r="F76" s="92">
        <v>11.303524144238409</v>
      </c>
      <c r="G76" s="92">
        <v>7.1</v>
      </c>
      <c r="H76" s="91" t="s">
        <v>35</v>
      </c>
      <c r="I76" s="14">
        <v>80.400000000000006</v>
      </c>
      <c r="J76" s="14" t="s">
        <v>35</v>
      </c>
      <c r="K76" s="22" t="s">
        <v>35</v>
      </c>
      <c r="L76" s="183">
        <v>13.513983062905201</v>
      </c>
      <c r="M76" s="183">
        <v>113.87149398928</v>
      </c>
      <c r="N76" s="183">
        <v>28.797574235433199</v>
      </c>
      <c r="O76" s="183">
        <f t="shared" si="1"/>
        <v>52.061017095872792</v>
      </c>
      <c r="P76" s="93">
        <v>8.1000000000000003E-2</v>
      </c>
      <c r="Q76" s="21"/>
    </row>
    <row r="77" spans="1:17" s="11" customFormat="1">
      <c r="A77" s="13">
        <v>2</v>
      </c>
      <c r="B77" s="13">
        <v>1974</v>
      </c>
      <c r="C77" s="13" t="s">
        <v>15</v>
      </c>
      <c r="D77" s="91">
        <v>6623.4158247616879</v>
      </c>
      <c r="E77" s="91" t="s">
        <v>35</v>
      </c>
      <c r="F77" s="92">
        <v>6.49410560689752</v>
      </c>
      <c r="G77" s="92">
        <v>6.1</v>
      </c>
      <c r="H77" s="91" t="s">
        <v>35</v>
      </c>
      <c r="I77" s="14">
        <v>75.8</v>
      </c>
      <c r="J77" s="14" t="s">
        <v>35</v>
      </c>
      <c r="K77" s="22" t="s">
        <v>35</v>
      </c>
      <c r="L77" s="183">
        <v>36.671052788075997</v>
      </c>
      <c r="M77" s="183">
        <v>125.89574862672799</v>
      </c>
      <c r="N77" s="183">
        <v>39.624164796887598</v>
      </c>
      <c r="O77" s="183">
        <f t="shared" si="1"/>
        <v>67.396988737230529</v>
      </c>
      <c r="P77" s="93">
        <v>0.08</v>
      </c>
      <c r="Q77" s="21"/>
    </row>
    <row r="78" spans="1:17" s="11" customFormat="1">
      <c r="A78" s="13">
        <v>2</v>
      </c>
      <c r="B78" s="13">
        <v>1975</v>
      </c>
      <c r="C78" s="13" t="s">
        <v>15</v>
      </c>
      <c r="D78" s="91">
        <v>6805.2980336627052</v>
      </c>
      <c r="E78" s="91" t="s">
        <v>35</v>
      </c>
      <c r="F78" s="92">
        <v>2.7460484697495247</v>
      </c>
      <c r="G78" s="92">
        <v>5.2</v>
      </c>
      <c r="H78" s="91" t="s">
        <v>35</v>
      </c>
      <c r="I78" s="14">
        <v>74.7</v>
      </c>
      <c r="J78" s="14" t="s">
        <v>35</v>
      </c>
      <c r="K78" s="22" t="s">
        <v>35</v>
      </c>
      <c r="L78" s="183">
        <v>33.130179085776902</v>
      </c>
      <c r="M78" s="183">
        <v>92.3738202919169</v>
      </c>
      <c r="N78" s="183">
        <v>35.225232956529197</v>
      </c>
      <c r="O78" s="183">
        <f t="shared" si="1"/>
        <v>53.57641077807434</v>
      </c>
      <c r="P78" s="93">
        <v>8.3000000000000004E-2</v>
      </c>
      <c r="Q78" s="21"/>
    </row>
    <row r="79" spans="1:17" s="11" customFormat="1">
      <c r="A79" s="13">
        <v>2</v>
      </c>
      <c r="B79" s="13">
        <v>1976</v>
      </c>
      <c r="C79" s="13" t="s">
        <v>15</v>
      </c>
      <c r="D79" s="91">
        <v>7296.3471519664781</v>
      </c>
      <c r="E79" s="91" t="s">
        <v>35</v>
      </c>
      <c r="F79" s="92">
        <v>7.2156886572017669</v>
      </c>
      <c r="G79" s="92">
        <v>5.3</v>
      </c>
      <c r="H79" s="91" t="s">
        <v>35</v>
      </c>
      <c r="I79" s="14">
        <v>77</v>
      </c>
      <c r="J79" s="14" t="s">
        <v>35</v>
      </c>
      <c r="K79" s="22" t="s">
        <v>35</v>
      </c>
      <c r="L79" s="183">
        <v>36.322337874808902</v>
      </c>
      <c r="M79" s="183">
        <v>95.053349031452797</v>
      </c>
      <c r="N79" s="183">
        <v>29.173421169853398</v>
      </c>
      <c r="O79" s="183">
        <f t="shared" si="1"/>
        <v>53.516369358705028</v>
      </c>
      <c r="P79" s="93">
        <v>8.5000000000000006E-2</v>
      </c>
      <c r="Q79" s="21"/>
    </row>
    <row r="80" spans="1:17" s="11" customFormat="1">
      <c r="A80" s="13">
        <v>2</v>
      </c>
      <c r="B80" s="13">
        <v>1977</v>
      </c>
      <c r="C80" s="13" t="s">
        <v>15</v>
      </c>
      <c r="D80" s="91">
        <v>7453.5901722059216</v>
      </c>
      <c r="E80" s="91" t="s">
        <v>35</v>
      </c>
      <c r="F80" s="92">
        <v>2.155092362855342</v>
      </c>
      <c r="G80" s="92">
        <v>5.3</v>
      </c>
      <c r="H80" s="91">
        <v>0</v>
      </c>
      <c r="I80" s="14">
        <v>74.900000000000006</v>
      </c>
      <c r="J80" s="14" t="s">
        <v>35</v>
      </c>
      <c r="K80" s="22" t="s">
        <v>35</v>
      </c>
      <c r="L80" s="183">
        <v>37.048427942247002</v>
      </c>
      <c r="M80" s="183">
        <v>102.166230262708</v>
      </c>
      <c r="N80" s="183">
        <v>30.738881355535199</v>
      </c>
      <c r="O80" s="183">
        <f t="shared" si="1"/>
        <v>56.651179853496735</v>
      </c>
      <c r="P80" s="93">
        <v>8.5000000000000006E-2</v>
      </c>
      <c r="Q80" s="21"/>
    </row>
    <row r="81" spans="1:17" s="11" customFormat="1">
      <c r="A81" s="13">
        <v>2</v>
      </c>
      <c r="B81" s="13">
        <v>1978</v>
      </c>
      <c r="C81" s="13" t="s">
        <v>15</v>
      </c>
      <c r="D81" s="91">
        <v>7514.2889366499958</v>
      </c>
      <c r="E81" s="91" t="s">
        <v>35</v>
      </c>
      <c r="F81" s="92">
        <v>0.81435607595408044</v>
      </c>
      <c r="G81" s="92">
        <v>5.5</v>
      </c>
      <c r="H81" s="91" t="s">
        <v>35</v>
      </c>
      <c r="I81" s="14">
        <v>66.7</v>
      </c>
      <c r="J81" s="14" t="s">
        <v>35</v>
      </c>
      <c r="K81" s="22" t="s">
        <v>35</v>
      </c>
      <c r="L81" s="183">
        <v>33.434988225937097</v>
      </c>
      <c r="M81" s="183">
        <v>88.675673098493803</v>
      </c>
      <c r="N81" s="183">
        <v>33.665186134461401</v>
      </c>
      <c r="O81" s="183">
        <f t="shared" si="1"/>
        <v>51.925282486297441</v>
      </c>
      <c r="P81" s="93">
        <v>8.6999999999999994E-2</v>
      </c>
      <c r="Q81" s="21"/>
    </row>
    <row r="82" spans="1:17" s="11" customFormat="1">
      <c r="A82" s="13">
        <v>2</v>
      </c>
      <c r="B82" s="13">
        <v>1979</v>
      </c>
      <c r="C82" s="13" t="s">
        <v>15</v>
      </c>
      <c r="D82" s="91">
        <v>7835.070246664307</v>
      </c>
      <c r="E82" s="91" t="s">
        <v>35</v>
      </c>
      <c r="F82" s="92">
        <v>4.2689509642055441</v>
      </c>
      <c r="G82" s="92">
        <v>5.6</v>
      </c>
      <c r="H82" s="91" t="s">
        <v>35</v>
      </c>
      <c r="I82" s="14">
        <v>62.4</v>
      </c>
      <c r="J82" s="14" t="s">
        <v>35</v>
      </c>
      <c r="K82" s="22" t="s">
        <v>35</v>
      </c>
      <c r="L82" s="183">
        <v>64.195115609327203</v>
      </c>
      <c r="M82" s="183">
        <v>92.4803050009305</v>
      </c>
      <c r="N82" s="183">
        <v>51.954065548043602</v>
      </c>
      <c r="O82" s="183">
        <f t="shared" si="1"/>
        <v>69.543162052767101</v>
      </c>
      <c r="P82" s="93">
        <v>0.106</v>
      </c>
      <c r="Q82" s="21"/>
    </row>
    <row r="83" spans="1:17" s="11" customFormat="1">
      <c r="A83" s="13">
        <v>2</v>
      </c>
      <c r="B83" s="13">
        <v>1980</v>
      </c>
      <c r="C83" s="13" t="s">
        <v>15</v>
      </c>
      <c r="D83" s="91">
        <v>8349.4876126549316</v>
      </c>
      <c r="E83" s="91" t="s">
        <v>35</v>
      </c>
      <c r="F83" s="92">
        <v>6.5655743955790484</v>
      </c>
      <c r="G83" s="92">
        <v>6.1</v>
      </c>
      <c r="H83" s="91" t="s">
        <v>35</v>
      </c>
      <c r="I83" s="14">
        <v>62.8</v>
      </c>
      <c r="J83" s="14" t="s">
        <v>35</v>
      </c>
      <c r="K83" s="22" t="s">
        <v>35</v>
      </c>
      <c r="L83" s="183">
        <v>70.514664663519298</v>
      </c>
      <c r="M83" s="183">
        <v>91.991910725589307</v>
      </c>
      <c r="N83" s="183">
        <v>91.281344051760499</v>
      </c>
      <c r="O83" s="183">
        <f t="shared" si="1"/>
        <v>84.595973146956368</v>
      </c>
      <c r="P83" s="93">
        <v>0.13500000000000001</v>
      </c>
      <c r="Q83" s="21"/>
    </row>
    <row r="84" spans="1:17" s="11" customFormat="1">
      <c r="A84" s="13">
        <v>2</v>
      </c>
      <c r="B84" s="13">
        <v>1981</v>
      </c>
      <c r="C84" s="13" t="s">
        <v>15</v>
      </c>
      <c r="D84" s="91">
        <v>7796.854343949828</v>
      </c>
      <c r="E84" s="91" t="s">
        <v>35</v>
      </c>
      <c r="F84" s="92">
        <v>-6.6187686519530047</v>
      </c>
      <c r="G84" s="92">
        <v>10.16</v>
      </c>
      <c r="H84" s="91" t="s">
        <v>35</v>
      </c>
      <c r="I84" s="14">
        <v>60.9</v>
      </c>
      <c r="J84" s="14" t="s">
        <v>35</v>
      </c>
      <c r="K84" s="22" t="s">
        <v>35</v>
      </c>
      <c r="L84" s="183">
        <v>70.263236037919199</v>
      </c>
      <c r="M84" s="183">
        <v>80.380607265871106</v>
      </c>
      <c r="N84" s="183">
        <v>61.256814736659301</v>
      </c>
      <c r="O84" s="183">
        <f t="shared" si="1"/>
        <v>70.633552680149862</v>
      </c>
      <c r="P84" s="93">
        <v>0.13500000000000001</v>
      </c>
      <c r="Q84" s="21"/>
    </row>
    <row r="85" spans="1:17" s="11" customFormat="1">
      <c r="A85" s="13">
        <v>2</v>
      </c>
      <c r="B85" s="13">
        <v>1982</v>
      </c>
      <c r="C85" s="13" t="s">
        <v>15</v>
      </c>
      <c r="D85" s="91">
        <v>7660.5780884472542</v>
      </c>
      <c r="E85" s="91" t="s">
        <v>35</v>
      </c>
      <c r="F85" s="92">
        <v>-1.7478363643963775</v>
      </c>
      <c r="G85" s="92">
        <v>11.6</v>
      </c>
      <c r="H85" s="91">
        <v>0</v>
      </c>
      <c r="I85" s="14">
        <v>61.7</v>
      </c>
      <c r="J85" s="14" t="s">
        <v>35</v>
      </c>
      <c r="K85" s="22" t="s">
        <v>35</v>
      </c>
      <c r="L85" s="183">
        <v>68.588539177327107</v>
      </c>
      <c r="M85" s="183">
        <v>70.405227093750995</v>
      </c>
      <c r="N85" s="183">
        <v>50.4912295138706</v>
      </c>
      <c r="O85" s="183">
        <f t="shared" si="1"/>
        <v>63.161665261649567</v>
      </c>
      <c r="P85" s="93">
        <v>0.14699999999999999</v>
      </c>
      <c r="Q85" s="21"/>
    </row>
    <row r="86" spans="1:17" s="11" customFormat="1">
      <c r="A86" s="13">
        <v>2</v>
      </c>
      <c r="B86" s="13">
        <v>1983</v>
      </c>
      <c r="C86" s="13" t="s">
        <v>15</v>
      </c>
      <c r="D86" s="91">
        <v>7230.7163317607647</v>
      </c>
      <c r="E86" s="91" t="s">
        <v>35</v>
      </c>
      <c r="F86" s="92">
        <v>-5.6113488006180035</v>
      </c>
      <c r="G86" s="92">
        <v>14.19</v>
      </c>
      <c r="H86" s="91" t="s">
        <v>35</v>
      </c>
      <c r="I86" s="14">
        <v>60.6</v>
      </c>
      <c r="J86" s="14" t="s">
        <v>35</v>
      </c>
      <c r="K86" s="22" t="s">
        <v>35</v>
      </c>
      <c r="L86" s="183">
        <v>63.883938995688901</v>
      </c>
      <c r="M86" s="183">
        <v>79.648532434342599</v>
      </c>
      <c r="N86" s="183">
        <v>62.319210363331699</v>
      </c>
      <c r="O86" s="183">
        <f t="shared" si="1"/>
        <v>68.617227264454399</v>
      </c>
      <c r="P86" s="93">
        <v>0.161</v>
      </c>
      <c r="Q86" s="21"/>
    </row>
    <row r="87" spans="1:17" s="11" customFormat="1">
      <c r="A87" s="13">
        <v>2</v>
      </c>
      <c r="B87" s="13">
        <v>1984</v>
      </c>
      <c r="C87" s="13" t="s">
        <v>15</v>
      </c>
      <c r="D87" s="91">
        <v>7442.9723547124568</v>
      </c>
      <c r="E87" s="91" t="s">
        <v>35</v>
      </c>
      <c r="F87" s="92">
        <v>2.9354771119890444</v>
      </c>
      <c r="G87" s="92">
        <v>14.66</v>
      </c>
      <c r="H87" s="91" t="s">
        <v>35</v>
      </c>
      <c r="I87" s="14">
        <v>58.7</v>
      </c>
      <c r="J87" s="14" t="s">
        <v>35</v>
      </c>
      <c r="K87" s="22" t="s">
        <v>35</v>
      </c>
      <c r="L87" s="183">
        <v>62.657713355343297</v>
      </c>
      <c r="M87" s="183">
        <v>82.726403592118601</v>
      </c>
      <c r="N87" s="183">
        <v>51.853755100948099</v>
      </c>
      <c r="O87" s="183">
        <f t="shared" si="1"/>
        <v>65.745957349470004</v>
      </c>
      <c r="P87" s="93">
        <v>0.16300000000000001</v>
      </c>
      <c r="Q87" s="21"/>
    </row>
    <row r="88" spans="1:17" s="11" customFormat="1">
      <c r="A88" s="13">
        <v>2</v>
      </c>
      <c r="B88" s="13">
        <v>1985</v>
      </c>
      <c r="C88" s="13" t="s">
        <v>15</v>
      </c>
      <c r="D88" s="91">
        <v>7862.7033449449864</v>
      </c>
      <c r="E88" s="91" t="s">
        <v>35</v>
      </c>
      <c r="F88" s="92">
        <v>5.6392926136126249</v>
      </c>
      <c r="G88" s="92">
        <v>19.28</v>
      </c>
      <c r="H88" s="91" t="s">
        <v>35</v>
      </c>
      <c r="I88" s="14">
        <v>56.3</v>
      </c>
      <c r="J88" s="14" t="s">
        <v>35</v>
      </c>
      <c r="K88" s="22" t="s">
        <v>35</v>
      </c>
      <c r="L88" s="183">
        <v>60.663513403148798</v>
      </c>
      <c r="M88" s="183">
        <v>71.490191196213502</v>
      </c>
      <c r="N88" s="183">
        <v>44.454032438533801</v>
      </c>
      <c r="O88" s="183">
        <f t="shared" si="1"/>
        <v>58.8692456792987</v>
      </c>
      <c r="P88" s="93">
        <v>0.246</v>
      </c>
      <c r="Q88" s="21"/>
    </row>
    <row r="89" spans="1:17" s="11" customFormat="1">
      <c r="A89" s="13">
        <v>2</v>
      </c>
      <c r="B89" s="13">
        <v>1986</v>
      </c>
      <c r="C89" s="13" t="s">
        <v>15</v>
      </c>
      <c r="D89" s="91">
        <v>8316.5166280225512</v>
      </c>
      <c r="E89" s="91" t="s">
        <v>35</v>
      </c>
      <c r="F89" s="92">
        <v>5.7717207831492914</v>
      </c>
      <c r="G89" s="92">
        <v>19.760000000000002</v>
      </c>
      <c r="H89" s="91" t="s">
        <v>35</v>
      </c>
      <c r="I89" s="14">
        <v>52.1</v>
      </c>
      <c r="J89" s="14" t="s">
        <v>35</v>
      </c>
      <c r="K89" s="22" t="s">
        <v>35</v>
      </c>
      <c r="L89" s="183">
        <v>31.3444335336164</v>
      </c>
      <c r="M89" s="183">
        <v>59.718977740723197</v>
      </c>
      <c r="N89" s="183">
        <v>42.8435174264186</v>
      </c>
      <c r="O89" s="183">
        <f t="shared" si="1"/>
        <v>44.635642900252741</v>
      </c>
      <c r="P89" s="93">
        <v>0.32700000000000001</v>
      </c>
      <c r="Q89" s="21"/>
    </row>
    <row r="90" spans="1:17" s="11" customFormat="1">
      <c r="A90" s="13">
        <v>2</v>
      </c>
      <c r="B90" s="13">
        <v>1987</v>
      </c>
      <c r="C90" s="13" t="s">
        <v>15</v>
      </c>
      <c r="D90" s="91">
        <v>8445.7117719092148</v>
      </c>
      <c r="E90" s="91" t="s">
        <v>35</v>
      </c>
      <c r="F90" s="92">
        <v>1.5534766497230095</v>
      </c>
      <c r="G90" s="92">
        <v>20.32</v>
      </c>
      <c r="H90" s="91">
        <v>0</v>
      </c>
      <c r="I90" s="14">
        <v>50.4</v>
      </c>
      <c r="J90" s="14" t="s">
        <v>35</v>
      </c>
      <c r="K90" s="22" t="s">
        <v>35</v>
      </c>
      <c r="L90" s="183">
        <v>32.506869004891101</v>
      </c>
      <c r="M90" s="183">
        <v>59.269735100745201</v>
      </c>
      <c r="N90" s="183">
        <v>47.955055459916899</v>
      </c>
      <c r="O90" s="183">
        <f t="shared" si="1"/>
        <v>46.577219855184403</v>
      </c>
      <c r="P90" s="93">
        <v>0.38800000000000001</v>
      </c>
      <c r="Q90" s="21"/>
    </row>
    <row r="91" spans="1:17" s="11" customFormat="1">
      <c r="A91" s="13">
        <v>2</v>
      </c>
      <c r="B91" s="13">
        <v>1988</v>
      </c>
      <c r="C91" s="13" t="s">
        <v>15</v>
      </c>
      <c r="D91" s="91">
        <v>8276.3267522259812</v>
      </c>
      <c r="E91" s="91" t="s">
        <v>35</v>
      </c>
      <c r="F91" s="92">
        <v>-2.0055742400139138</v>
      </c>
      <c r="G91" s="92">
        <v>18</v>
      </c>
      <c r="H91" s="91" t="s">
        <v>35</v>
      </c>
      <c r="I91" s="14">
        <v>47.5</v>
      </c>
      <c r="J91" s="14" t="s">
        <v>35</v>
      </c>
      <c r="K91" s="22" t="s">
        <v>35</v>
      </c>
      <c r="L91" s="183">
        <v>26.264131428879299</v>
      </c>
      <c r="M91" s="183">
        <v>69.820025674837396</v>
      </c>
      <c r="N91" s="183">
        <v>43.658019422625301</v>
      </c>
      <c r="O91" s="183">
        <f t="shared" si="1"/>
        <v>46.580725508780667</v>
      </c>
      <c r="P91" s="93">
        <v>0.42399999999999999</v>
      </c>
      <c r="Q91" s="21"/>
    </row>
    <row r="92" spans="1:17" s="11" customFormat="1">
      <c r="A92" s="13">
        <v>2</v>
      </c>
      <c r="B92" s="13">
        <v>1989</v>
      </c>
      <c r="C92" s="13" t="s">
        <v>15</v>
      </c>
      <c r="D92" s="91">
        <v>8389.9786654440941</v>
      </c>
      <c r="E92" s="91" t="s">
        <v>35</v>
      </c>
      <c r="F92" s="92">
        <v>1.3732168463207017</v>
      </c>
      <c r="G92" s="92">
        <v>10.1</v>
      </c>
      <c r="H92" s="91" t="s">
        <v>35</v>
      </c>
      <c r="I92" s="14">
        <v>46.1</v>
      </c>
      <c r="J92" s="14" t="s">
        <v>35</v>
      </c>
      <c r="K92" s="22" t="s">
        <v>35</v>
      </c>
      <c r="L92" s="183">
        <v>30.645846764704402</v>
      </c>
      <c r="M92" s="183">
        <v>68.744649036432804</v>
      </c>
      <c r="N92" s="183">
        <v>38.224796995110097</v>
      </c>
      <c r="O92" s="183">
        <f t="shared" si="1"/>
        <v>45.87176426541577</v>
      </c>
      <c r="P92" s="93">
        <v>0.57199999999999995</v>
      </c>
      <c r="Q92" s="21"/>
    </row>
    <row r="93" spans="1:17" s="11" customFormat="1">
      <c r="A93" s="13">
        <v>2</v>
      </c>
      <c r="B93" s="13">
        <v>1990</v>
      </c>
      <c r="C93" s="13" t="s">
        <v>15</v>
      </c>
      <c r="D93" s="91">
        <v>7983.7466689146877</v>
      </c>
      <c r="E93" s="91">
        <v>10521.121014506807</v>
      </c>
      <c r="F93" s="92">
        <v>-4.841871627189704</v>
      </c>
      <c r="G93" s="92">
        <v>6.69</v>
      </c>
      <c r="H93" s="91" t="s">
        <v>35</v>
      </c>
      <c r="I93" s="14">
        <v>48.1</v>
      </c>
      <c r="J93" s="14" t="s">
        <v>35</v>
      </c>
      <c r="K93" s="22" t="s">
        <v>35</v>
      </c>
      <c r="L93" s="183">
        <v>36.623943740372503</v>
      </c>
      <c r="M93" s="183">
        <v>61.995953147585602</v>
      </c>
      <c r="N93" s="183">
        <v>36.116444780317401</v>
      </c>
      <c r="O93" s="183">
        <f t="shared" si="1"/>
        <v>44.912113889425171</v>
      </c>
      <c r="P93" s="93">
        <v>0.69699999999999995</v>
      </c>
      <c r="Q93" s="21"/>
    </row>
    <row r="94" spans="1:17" s="11" customFormat="1">
      <c r="A94" s="13">
        <v>2</v>
      </c>
      <c r="B94" s="13">
        <v>1991</v>
      </c>
      <c r="C94" s="13" t="s">
        <v>15</v>
      </c>
      <c r="D94" s="91">
        <v>7963.1120185627442</v>
      </c>
      <c r="E94" s="91">
        <v>10493.928311325213</v>
      </c>
      <c r="F94" s="92">
        <v>-0.25845823029789017</v>
      </c>
      <c r="G94" s="92">
        <v>6.59</v>
      </c>
      <c r="H94" s="91" t="s">
        <v>35</v>
      </c>
      <c r="I94" s="14">
        <v>45.1</v>
      </c>
      <c r="J94" s="14" t="s">
        <v>35</v>
      </c>
      <c r="K94" s="22" t="s">
        <v>35</v>
      </c>
      <c r="L94" s="183">
        <v>32.258220056387003</v>
      </c>
      <c r="M94" s="183">
        <v>59.564721148624798</v>
      </c>
      <c r="N94" s="183">
        <v>33.666301842659998</v>
      </c>
      <c r="O94" s="183">
        <f t="shared" si="1"/>
        <v>41.829747682557269</v>
      </c>
      <c r="P94" s="93">
        <v>0.72</v>
      </c>
      <c r="Q94" s="21"/>
    </row>
    <row r="95" spans="1:17" s="11" customFormat="1">
      <c r="A95" s="13">
        <v>2</v>
      </c>
      <c r="B95" s="13">
        <v>1992</v>
      </c>
      <c r="C95" s="13" t="s">
        <v>15</v>
      </c>
      <c r="D95" s="91">
        <v>7791.7573244634896</v>
      </c>
      <c r="E95" s="91">
        <v>10268.114098050943</v>
      </c>
      <c r="F95" s="92">
        <v>-2.1518558787043389</v>
      </c>
      <c r="G95" s="92">
        <v>5.52</v>
      </c>
      <c r="H95" s="91">
        <v>0</v>
      </c>
      <c r="I95" s="14">
        <v>43</v>
      </c>
      <c r="J95" s="14" t="s">
        <v>35</v>
      </c>
      <c r="K95" s="22" t="s">
        <v>35</v>
      </c>
      <c r="L95" s="183">
        <v>31.2263954850626</v>
      </c>
      <c r="M95" s="183">
        <v>57.395348524929901</v>
      </c>
      <c r="N95" s="183">
        <v>31.486218148894899</v>
      </c>
      <c r="O95" s="183">
        <f t="shared" si="1"/>
        <v>40.035987386295801</v>
      </c>
      <c r="P95" s="93">
        <v>0.72899999999999998</v>
      </c>
      <c r="Q95" s="21"/>
    </row>
    <row r="96" spans="1:17" s="11" customFormat="1">
      <c r="A96" s="13">
        <v>2</v>
      </c>
      <c r="B96" s="13">
        <v>1993</v>
      </c>
      <c r="C96" s="13" t="s">
        <v>15</v>
      </c>
      <c r="D96" s="91">
        <v>8020.6061649259864</v>
      </c>
      <c r="E96" s="91">
        <v>10569.69510310841</v>
      </c>
      <c r="F96" s="92">
        <v>2.9370632443080211</v>
      </c>
      <c r="G96" s="92">
        <v>5.99</v>
      </c>
      <c r="H96" s="91" t="s">
        <v>35</v>
      </c>
      <c r="I96" s="14">
        <v>41.1</v>
      </c>
      <c r="J96" s="14" t="s">
        <v>35</v>
      </c>
      <c r="K96" s="22" t="s">
        <v>35</v>
      </c>
      <c r="L96" s="183">
        <v>27.678438923524201</v>
      </c>
      <c r="M96" s="183">
        <v>56.0814560634035</v>
      </c>
      <c r="N96" s="183">
        <v>32.044165765723001</v>
      </c>
      <c r="O96" s="183">
        <f t="shared" si="1"/>
        <v>38.601353584216902</v>
      </c>
      <c r="P96" s="93">
        <v>0.73099999999999998</v>
      </c>
      <c r="Q96" s="21"/>
    </row>
    <row r="97" spans="1:17" s="11" customFormat="1">
      <c r="A97" s="13">
        <v>2</v>
      </c>
      <c r="B97" s="13">
        <v>1994</v>
      </c>
      <c r="C97" s="13" t="s">
        <v>15</v>
      </c>
      <c r="D97" s="91">
        <v>8311.560836268678</v>
      </c>
      <c r="E97" s="91">
        <v>10953.120258474548</v>
      </c>
      <c r="F97" s="92">
        <v>3.627589553206505</v>
      </c>
      <c r="G97" s="92">
        <v>3.08</v>
      </c>
      <c r="H97" s="91" t="s">
        <v>35</v>
      </c>
      <c r="I97" s="14">
        <v>44.9</v>
      </c>
      <c r="J97" s="14" t="s">
        <v>35</v>
      </c>
      <c r="K97" s="22" t="s">
        <v>35</v>
      </c>
      <c r="L97" s="183">
        <v>26.887600810147301</v>
      </c>
      <c r="M97" s="183">
        <v>65.527732004633194</v>
      </c>
      <c r="N97" s="183">
        <v>36.046761021854103</v>
      </c>
      <c r="O97" s="183">
        <f t="shared" si="1"/>
        <v>42.820697945544872</v>
      </c>
      <c r="P97" s="93">
        <v>0.73599999999999999</v>
      </c>
      <c r="Q97" s="21"/>
    </row>
    <row r="98" spans="1:17" s="11" customFormat="1">
      <c r="A98" s="13">
        <v>2</v>
      </c>
      <c r="B98" s="13">
        <v>1995</v>
      </c>
      <c r="C98" s="13" t="s">
        <v>15</v>
      </c>
      <c r="D98" s="91">
        <v>8540.0772469994536</v>
      </c>
      <c r="E98" s="91">
        <v>11254.263181816586</v>
      </c>
      <c r="F98" s="92">
        <v>2.749380233537039</v>
      </c>
      <c r="G98" s="92">
        <v>3.69</v>
      </c>
      <c r="H98" s="91" t="s">
        <v>35</v>
      </c>
      <c r="I98" s="14">
        <v>46.5</v>
      </c>
      <c r="J98" s="14" t="s">
        <v>35</v>
      </c>
      <c r="K98" s="22" t="s">
        <v>35</v>
      </c>
      <c r="L98" s="183">
        <v>26.261924785721401</v>
      </c>
      <c r="M98" s="183">
        <v>64.8040798359783</v>
      </c>
      <c r="N98" s="183">
        <v>32.801476266121199</v>
      </c>
      <c r="O98" s="183">
        <f t="shared" si="1"/>
        <v>41.289160295940299</v>
      </c>
      <c r="P98" s="93">
        <v>0.74099999999999999</v>
      </c>
      <c r="Q98" s="21"/>
    </row>
    <row r="99" spans="1:17" s="11" customFormat="1">
      <c r="A99" s="13">
        <v>2</v>
      </c>
      <c r="B99" s="13">
        <v>1996</v>
      </c>
      <c r="C99" s="13" t="s">
        <v>15</v>
      </c>
      <c r="D99" s="91">
        <v>8591.0150222559387</v>
      </c>
      <c r="E99" s="91">
        <v>11321.389873069185</v>
      </c>
      <c r="F99" s="92">
        <v>0.59645567344699657</v>
      </c>
      <c r="G99" s="92">
        <v>5.23</v>
      </c>
      <c r="H99" s="91" t="s">
        <v>35</v>
      </c>
      <c r="I99" s="14">
        <v>46.2</v>
      </c>
      <c r="J99" s="14" t="s">
        <v>35</v>
      </c>
      <c r="K99" s="22" t="s">
        <v>35</v>
      </c>
      <c r="L99" s="183">
        <v>32.096553512291003</v>
      </c>
      <c r="M99" s="183">
        <v>64.862615577557506</v>
      </c>
      <c r="N99" s="183">
        <v>33.626984143699801</v>
      </c>
      <c r="O99" s="183">
        <f t="shared" si="1"/>
        <v>43.528717744516108</v>
      </c>
      <c r="P99" s="93">
        <v>0.74099999999999999</v>
      </c>
      <c r="Q99" s="21"/>
    </row>
    <row r="100" spans="1:17" s="11" customFormat="1">
      <c r="A100" s="13">
        <v>2</v>
      </c>
      <c r="B100" s="13">
        <v>1997</v>
      </c>
      <c r="C100" s="13" t="s">
        <v>15</v>
      </c>
      <c r="D100" s="91">
        <v>8744.8460323989602</v>
      </c>
      <c r="E100" s="91">
        <v>11524.111069096136</v>
      </c>
      <c r="F100" s="92">
        <v>1.7906034356185927</v>
      </c>
      <c r="G100" s="92">
        <v>2.08</v>
      </c>
      <c r="H100" s="91">
        <v>0</v>
      </c>
      <c r="I100" s="14">
        <v>46.3</v>
      </c>
      <c r="J100" s="14" t="s">
        <v>35</v>
      </c>
      <c r="K100" s="22" t="s">
        <v>35</v>
      </c>
      <c r="L100" s="183">
        <v>31.5377177966737</v>
      </c>
      <c r="M100" s="183">
        <v>66.474521219155903</v>
      </c>
      <c r="N100" s="183">
        <v>30.776686081245199</v>
      </c>
      <c r="O100" s="183">
        <f t="shared" si="1"/>
        <v>42.929641699024934</v>
      </c>
      <c r="P100" s="93">
        <v>0.74099999999999999</v>
      </c>
      <c r="Q100" s="21"/>
    </row>
    <row r="101" spans="1:17" s="11" customFormat="1">
      <c r="A101" s="13">
        <v>2</v>
      </c>
      <c r="B101" s="13">
        <v>1998</v>
      </c>
      <c r="C101" s="13" t="s">
        <v>15</v>
      </c>
      <c r="D101" s="91">
        <v>8641.2751567623764</v>
      </c>
      <c r="E101" s="91">
        <v>11387.623557487876</v>
      </c>
      <c r="F101" s="92">
        <v>-1.1843647704357636</v>
      </c>
      <c r="G101" s="92" t="s">
        <v>35</v>
      </c>
      <c r="H101" s="91" t="s">
        <v>35</v>
      </c>
      <c r="I101" s="14">
        <v>45.3</v>
      </c>
      <c r="J101" s="14" t="s">
        <v>35</v>
      </c>
      <c r="K101" s="22" t="s">
        <v>35</v>
      </c>
      <c r="L101" s="183">
        <v>23.781358079748902</v>
      </c>
      <c r="M101" s="183">
        <v>59.668481375878997</v>
      </c>
      <c r="N101" s="183">
        <v>30.0075571704329</v>
      </c>
      <c r="O101" s="183">
        <f t="shared" si="1"/>
        <v>37.819132208686931</v>
      </c>
      <c r="P101" s="93">
        <v>0.74099999999999999</v>
      </c>
      <c r="Q101" s="21"/>
    </row>
    <row r="102" spans="1:17" s="11" customFormat="1">
      <c r="A102" s="13">
        <v>2</v>
      </c>
      <c r="B102" s="13">
        <v>1999</v>
      </c>
      <c r="C102" s="13" t="s">
        <v>15</v>
      </c>
      <c r="D102" s="91">
        <v>8554.0728258021227</v>
      </c>
      <c r="E102" s="91">
        <v>11272.706800377817</v>
      </c>
      <c r="F102" s="92">
        <v>-1.0091373018253194</v>
      </c>
      <c r="G102" s="92">
        <v>3.93</v>
      </c>
      <c r="H102" s="91" t="s">
        <v>35</v>
      </c>
      <c r="I102" s="14">
        <v>45.9</v>
      </c>
      <c r="J102" s="14" t="s">
        <v>35</v>
      </c>
      <c r="K102" s="22" t="s">
        <v>35</v>
      </c>
      <c r="L102" s="183">
        <v>30.821270392359501</v>
      </c>
      <c r="M102" s="183">
        <v>55.292014873376502</v>
      </c>
      <c r="N102" s="183">
        <v>29.0034510109335</v>
      </c>
      <c r="O102" s="183">
        <f t="shared" si="1"/>
        <v>38.372245425556507</v>
      </c>
      <c r="P102" s="93">
        <v>0.74099999999999999</v>
      </c>
      <c r="Q102" s="21"/>
    </row>
    <row r="103" spans="1:17" s="11" customFormat="1">
      <c r="A103" s="13">
        <v>2</v>
      </c>
      <c r="B103" s="13">
        <v>2000</v>
      </c>
      <c r="C103" s="13" t="s">
        <v>15</v>
      </c>
      <c r="D103" s="91">
        <v>8803.152579543379</v>
      </c>
      <c r="E103" s="91">
        <v>11600.94845683954</v>
      </c>
      <c r="F103" s="92">
        <v>2.9118264341863522</v>
      </c>
      <c r="G103" s="92">
        <v>4.47</v>
      </c>
      <c r="H103" s="91" t="s">
        <v>35</v>
      </c>
      <c r="I103" s="14">
        <v>41.6</v>
      </c>
      <c r="J103" s="22" t="s">
        <v>35</v>
      </c>
      <c r="K103" s="22" t="s">
        <v>35</v>
      </c>
      <c r="L103" s="183">
        <v>49.516806095367301</v>
      </c>
      <c r="M103" s="183">
        <v>56.627100182487602</v>
      </c>
      <c r="N103" s="183">
        <v>29.520363682404501</v>
      </c>
      <c r="O103" s="183">
        <f t="shared" si="1"/>
        <v>45.221423320086473</v>
      </c>
      <c r="P103" s="93">
        <v>0.749</v>
      </c>
      <c r="Q103" s="21"/>
    </row>
    <row r="104" spans="1:17" s="11" customFormat="1">
      <c r="A104" s="13">
        <v>2</v>
      </c>
      <c r="B104" s="13">
        <v>2001</v>
      </c>
      <c r="C104" s="13" t="s">
        <v>15</v>
      </c>
      <c r="D104" s="91">
        <v>8804.329636705681</v>
      </c>
      <c r="E104" s="91">
        <v>11602.499603357475</v>
      </c>
      <c r="F104" s="92">
        <v>1.3370859492283671E-2</v>
      </c>
      <c r="G104" s="92">
        <v>5.24</v>
      </c>
      <c r="H104" s="91" t="s">
        <v>35</v>
      </c>
      <c r="I104" s="14">
        <v>45.7</v>
      </c>
      <c r="J104" s="23">
        <v>38.4</v>
      </c>
      <c r="K104" s="23">
        <v>7.4</v>
      </c>
      <c r="L104" s="183">
        <v>45.923349869098402</v>
      </c>
      <c r="M104" s="183">
        <v>55.668159786510003</v>
      </c>
      <c r="N104" s="183">
        <v>29.254810372022199</v>
      </c>
      <c r="O104" s="183">
        <f t="shared" si="1"/>
        <v>43.615440009210204</v>
      </c>
      <c r="P104" s="93">
        <v>0.749</v>
      </c>
      <c r="Q104" s="21"/>
    </row>
    <row r="105" spans="1:17" s="11" customFormat="1">
      <c r="A105" s="13">
        <v>2</v>
      </c>
      <c r="B105" s="13">
        <v>2002</v>
      </c>
      <c r="C105" s="13" t="s">
        <v>15</v>
      </c>
      <c r="D105" s="91">
        <v>8954.8370957099978</v>
      </c>
      <c r="E105" s="91">
        <v>11800.840965557234</v>
      </c>
      <c r="F105" s="92">
        <v>1.7094709672936546</v>
      </c>
      <c r="G105" s="92">
        <v>5.48</v>
      </c>
      <c r="H105" s="91">
        <v>0</v>
      </c>
      <c r="I105" s="14">
        <v>47.4</v>
      </c>
      <c r="J105" s="23">
        <v>37.799999999999997</v>
      </c>
      <c r="K105" s="23">
        <v>6.2</v>
      </c>
      <c r="L105" s="183">
        <v>45.091603922970499</v>
      </c>
      <c r="M105" s="183">
        <v>58.8295746992723</v>
      </c>
      <c r="N105" s="183">
        <v>33.178324966535698</v>
      </c>
      <c r="O105" s="183">
        <f t="shared" si="1"/>
        <v>45.699834529592827</v>
      </c>
      <c r="P105" s="93">
        <v>0.748</v>
      </c>
      <c r="Q105" s="21"/>
    </row>
    <row r="106" spans="1:17" s="11" customFormat="1">
      <c r="A106" s="13">
        <v>2</v>
      </c>
      <c r="B106" s="13">
        <v>2003</v>
      </c>
      <c r="C106" s="13" t="s">
        <v>15</v>
      </c>
      <c r="D106" s="91">
        <v>8943.8285809447971</v>
      </c>
      <c r="E106" s="91">
        <v>11786.333752235245</v>
      </c>
      <c r="F106" s="92">
        <v>-0.12293372450599804</v>
      </c>
      <c r="G106" s="92" t="s">
        <v>35</v>
      </c>
      <c r="H106" s="91" t="s">
        <v>35</v>
      </c>
      <c r="I106" s="14">
        <v>48.2</v>
      </c>
      <c r="J106" s="23">
        <v>38.799999999999997</v>
      </c>
      <c r="K106" s="23">
        <v>7.6</v>
      </c>
      <c r="L106" s="183">
        <v>52.347799598459297</v>
      </c>
      <c r="M106" s="183">
        <v>61.237365661047903</v>
      </c>
      <c r="N106" s="183">
        <v>36.523785981620598</v>
      </c>
      <c r="O106" s="183">
        <f t="shared" si="1"/>
        <v>50.03631708037593</v>
      </c>
      <c r="P106" s="93">
        <v>0.749</v>
      </c>
      <c r="Q106" s="21"/>
    </row>
    <row r="107" spans="1:17" s="11" customFormat="1">
      <c r="A107" s="13">
        <v>2</v>
      </c>
      <c r="B107" s="13">
        <v>2004</v>
      </c>
      <c r="C107" s="13" t="s">
        <v>15</v>
      </c>
      <c r="D107" s="91">
        <v>9346.0394447474901</v>
      </c>
      <c r="E107" s="91">
        <v>12316.374264153532</v>
      </c>
      <c r="F107" s="92">
        <v>4.4970770645092557</v>
      </c>
      <c r="G107" s="92">
        <v>4.17</v>
      </c>
      <c r="H107" s="91" t="s">
        <v>35</v>
      </c>
      <c r="I107" s="14">
        <v>46.6</v>
      </c>
      <c r="J107" s="23">
        <v>36.799999999999997</v>
      </c>
      <c r="K107" s="23">
        <v>6.4</v>
      </c>
      <c r="L107" s="183">
        <v>62.499189533404397</v>
      </c>
      <c r="M107" s="183">
        <v>66.565301113444903</v>
      </c>
      <c r="N107" s="183">
        <v>39.951379769386897</v>
      </c>
      <c r="O107" s="183">
        <f t="shared" si="1"/>
        <v>56.33862347207873</v>
      </c>
      <c r="P107" s="93">
        <v>0.749</v>
      </c>
      <c r="Q107" s="21"/>
    </row>
    <row r="108" spans="1:17" s="11" customFormat="1">
      <c r="A108" s="13">
        <v>2</v>
      </c>
      <c r="B108" s="13">
        <v>2005</v>
      </c>
      <c r="C108" s="13" t="s">
        <v>15</v>
      </c>
      <c r="D108" s="91">
        <v>9535.4185742123627</v>
      </c>
      <c r="E108" s="91">
        <v>12565.941393641711</v>
      </c>
      <c r="F108" s="92">
        <v>2.0263035544034977</v>
      </c>
      <c r="G108" s="92">
        <v>5.45</v>
      </c>
      <c r="H108" s="91" t="s">
        <v>35</v>
      </c>
      <c r="I108" s="14">
        <v>47</v>
      </c>
      <c r="J108" s="23">
        <v>34.4</v>
      </c>
      <c r="K108" s="23">
        <v>5.0999999999999996</v>
      </c>
      <c r="L108" s="183">
        <v>85.180180730017597</v>
      </c>
      <c r="M108" s="183">
        <v>69.884890561069398</v>
      </c>
      <c r="N108" s="183">
        <v>42.127523635253397</v>
      </c>
      <c r="O108" s="183">
        <f t="shared" si="1"/>
        <v>65.730864975446806</v>
      </c>
      <c r="P108" s="93">
        <v>0.78900000000000003</v>
      </c>
      <c r="Q108" s="21"/>
    </row>
    <row r="109" spans="1:17" s="11" customFormat="1">
      <c r="A109" s="13">
        <v>2</v>
      </c>
      <c r="B109" s="13">
        <v>2006</v>
      </c>
      <c r="C109" s="13" t="s">
        <v>15</v>
      </c>
      <c r="D109" s="91">
        <v>9805.7246624449308</v>
      </c>
      <c r="E109" s="91">
        <v>12922.155484993811</v>
      </c>
      <c r="F109" s="92">
        <v>2.8347584967437456</v>
      </c>
      <c r="G109" s="92">
        <v>5.08</v>
      </c>
      <c r="H109" s="91" t="s">
        <v>35</v>
      </c>
      <c r="I109" s="14">
        <v>49.2</v>
      </c>
      <c r="J109" s="23">
        <v>29.1</v>
      </c>
      <c r="K109" s="23">
        <v>4.0999999999999996</v>
      </c>
      <c r="L109" s="183">
        <v>94.232870316464002</v>
      </c>
      <c r="M109" s="183">
        <v>84.020702784940596</v>
      </c>
      <c r="N109" s="183">
        <v>57.346259138415597</v>
      </c>
      <c r="O109" s="183">
        <f t="shared" si="1"/>
        <v>78.533277413273396</v>
      </c>
      <c r="P109" s="93">
        <v>0.78800000000000003</v>
      </c>
      <c r="Q109" s="21"/>
    </row>
    <row r="110" spans="1:17" s="11" customFormat="1">
      <c r="A110" s="13">
        <v>2</v>
      </c>
      <c r="B110" s="13">
        <v>2007</v>
      </c>
      <c r="C110" s="13" t="s">
        <v>15</v>
      </c>
      <c r="D110" s="91">
        <v>10293.53023318437</v>
      </c>
      <c r="E110" s="91">
        <v>13564.994198962911</v>
      </c>
      <c r="F110" s="92">
        <v>4.9747018964105223</v>
      </c>
      <c r="G110" s="92">
        <v>5.18</v>
      </c>
      <c r="H110" s="91">
        <v>0</v>
      </c>
      <c r="I110" s="14">
        <v>52.2</v>
      </c>
      <c r="J110" s="23">
        <v>27.8</v>
      </c>
      <c r="K110" s="23">
        <v>4.7</v>
      </c>
      <c r="L110" s="183">
        <v>97.726409182701005</v>
      </c>
      <c r="M110" s="183">
        <v>94.121897892805194</v>
      </c>
      <c r="N110" s="183">
        <v>62.342757117053203</v>
      </c>
      <c r="O110" s="183">
        <f t="shared" si="1"/>
        <v>84.730354730853136</v>
      </c>
      <c r="P110" s="93">
        <v>0.78</v>
      </c>
      <c r="Q110" s="21"/>
    </row>
    <row r="111" spans="1:17" s="11" customFormat="1">
      <c r="A111" s="13">
        <v>2</v>
      </c>
      <c r="B111" s="13">
        <v>2008</v>
      </c>
      <c r="C111" s="13" t="s">
        <v>15</v>
      </c>
      <c r="D111" s="91">
        <v>10710.872220560266</v>
      </c>
      <c r="E111" s="91">
        <v>14114.974770204339</v>
      </c>
      <c r="F111" s="92">
        <v>4.0544106630246546</v>
      </c>
      <c r="G111" s="92">
        <v>2.6</v>
      </c>
      <c r="H111" s="91" t="s">
        <v>35</v>
      </c>
      <c r="I111" s="14">
        <v>55.2</v>
      </c>
      <c r="J111" s="23">
        <v>25.3</v>
      </c>
      <c r="K111" s="23">
        <v>4.3</v>
      </c>
      <c r="L111" s="183">
        <v>125.564825304621</v>
      </c>
      <c r="M111" s="183">
        <v>102.806160742072</v>
      </c>
      <c r="N111" s="183">
        <v>70.662411642855403</v>
      </c>
      <c r="O111" s="183">
        <f t="shared" si="1"/>
        <v>99.677799229849469</v>
      </c>
      <c r="P111" s="93">
        <v>0.78</v>
      </c>
      <c r="Q111" s="21"/>
    </row>
    <row r="112" spans="1:17" s="11" customFormat="1">
      <c r="A112" s="13">
        <v>2</v>
      </c>
      <c r="B112" s="13">
        <v>2009</v>
      </c>
      <c r="C112" s="13" t="s">
        <v>15</v>
      </c>
      <c r="D112" s="91">
        <v>10594.986756328273</v>
      </c>
      <c r="E112" s="91">
        <v>13962.258878334385</v>
      </c>
      <c r="F112" s="92">
        <v>-1.0819423651562516</v>
      </c>
      <c r="G112" s="92">
        <v>2.97</v>
      </c>
      <c r="H112" s="91" t="s">
        <v>35</v>
      </c>
      <c r="I112" s="14">
        <v>60.5</v>
      </c>
      <c r="J112" s="23">
        <v>23.8</v>
      </c>
      <c r="K112" s="23">
        <v>4.3</v>
      </c>
      <c r="L112" s="183">
        <v>82.662871078498895</v>
      </c>
      <c r="M112" s="183">
        <v>87.0161710168871</v>
      </c>
      <c r="N112" s="183">
        <v>80.870213604300602</v>
      </c>
      <c r="O112" s="183">
        <f t="shared" si="1"/>
        <v>83.516418566562194</v>
      </c>
      <c r="P112" s="93">
        <v>0.78</v>
      </c>
      <c r="Q112" s="21"/>
    </row>
    <row r="113" spans="1:17" s="11" customFormat="1">
      <c r="A113" s="13">
        <v>2</v>
      </c>
      <c r="B113" s="13">
        <v>2010</v>
      </c>
      <c r="C113" s="13" t="s">
        <v>15</v>
      </c>
      <c r="D113" s="91">
        <v>11286.242900911495</v>
      </c>
      <c r="E113" s="91">
        <v>14873.208317336332</v>
      </c>
      <c r="F113" s="92">
        <v>6.5243700674787846</v>
      </c>
      <c r="G113" s="92" t="s">
        <v>35</v>
      </c>
      <c r="H113" s="91" t="s">
        <v>35</v>
      </c>
      <c r="I113" s="14">
        <v>63.4</v>
      </c>
      <c r="J113" s="22" t="s">
        <v>35</v>
      </c>
      <c r="K113" s="22" t="s">
        <v>35</v>
      </c>
      <c r="L113" s="183">
        <v>100</v>
      </c>
      <c r="M113" s="183">
        <v>100</v>
      </c>
      <c r="N113" s="183">
        <v>100</v>
      </c>
      <c r="O113" s="183">
        <f t="shared" si="1"/>
        <v>100</v>
      </c>
      <c r="P113" s="93">
        <v>0.78600000000000003</v>
      </c>
      <c r="Q113" s="21"/>
    </row>
    <row r="114" spans="1:17" s="11" customFormat="1">
      <c r="A114" s="13">
        <v>2</v>
      </c>
      <c r="B114" s="13">
        <v>2011</v>
      </c>
      <c r="C114" s="13" t="s">
        <v>15</v>
      </c>
      <c r="D114" s="91">
        <v>11627.810238497123</v>
      </c>
      <c r="E114" s="91">
        <v>15323.331729610109</v>
      </c>
      <c r="F114" s="92">
        <v>3.0264042745176312</v>
      </c>
      <c r="G114" s="92">
        <v>2.25</v>
      </c>
      <c r="H114" s="91" t="s">
        <v>35</v>
      </c>
      <c r="I114" s="14">
        <v>65.900000000000006</v>
      </c>
      <c r="J114" s="23">
        <v>21</v>
      </c>
      <c r="K114" s="23">
        <v>4.4000000000000004</v>
      </c>
      <c r="L114" s="183">
        <v>115.938068414604</v>
      </c>
      <c r="M114" s="183">
        <v>107.716675393419</v>
      </c>
      <c r="N114" s="183">
        <v>122.767240315002</v>
      </c>
      <c r="O114" s="183">
        <f t="shared" si="1"/>
        <v>115.473994707675</v>
      </c>
      <c r="P114" s="93">
        <v>0.79500000000000004</v>
      </c>
      <c r="Q114" s="21"/>
    </row>
    <row r="115" spans="1:17" s="11" customFormat="1">
      <c r="A115" s="13">
        <v>2</v>
      </c>
      <c r="B115" s="13">
        <v>2012</v>
      </c>
      <c r="C115" s="13" t="s">
        <v>15</v>
      </c>
      <c r="D115" s="91">
        <v>11745.776162045342</v>
      </c>
      <c r="E115" s="91">
        <v>15478.789287159036</v>
      </c>
      <c r="F115" s="92">
        <v>1.0145153827644862</v>
      </c>
      <c r="G115" s="92">
        <v>2.0699999999999998</v>
      </c>
      <c r="H115" s="91">
        <v>15924</v>
      </c>
      <c r="I115" s="14">
        <v>65</v>
      </c>
      <c r="J115" s="23">
        <v>18.5</v>
      </c>
      <c r="K115" s="23">
        <v>3.9</v>
      </c>
      <c r="L115" s="183">
        <v>115.792648289342</v>
      </c>
      <c r="M115" s="183">
        <v>99.396437266731795</v>
      </c>
      <c r="N115" s="183">
        <v>125.6682221773</v>
      </c>
      <c r="O115" s="183">
        <f t="shared" si="1"/>
        <v>113.61910257779125</v>
      </c>
      <c r="P115" s="93">
        <v>0.78900000000000003</v>
      </c>
      <c r="Q115" s="21"/>
    </row>
    <row r="116" spans="1:17" s="11" customFormat="1">
      <c r="A116" s="13">
        <v>2</v>
      </c>
      <c r="B116" s="13">
        <v>2013</v>
      </c>
      <c r="C116" s="13" t="s">
        <v>15</v>
      </c>
      <c r="D116" s="91">
        <v>11993.483925214709</v>
      </c>
      <c r="E116" s="91">
        <v>15805.222910445829</v>
      </c>
      <c r="F116" s="92">
        <v>2.108909277275302</v>
      </c>
      <c r="G116" s="92">
        <v>2.44</v>
      </c>
      <c r="H116" s="91" t="s">
        <v>35</v>
      </c>
      <c r="I116" s="14">
        <v>63.7</v>
      </c>
      <c r="J116" s="23">
        <v>18.100000000000001</v>
      </c>
      <c r="K116" s="23">
        <v>4.5</v>
      </c>
      <c r="L116" s="183">
        <v>116.14962167448699</v>
      </c>
      <c r="M116" s="183">
        <v>92.340731377033407</v>
      </c>
      <c r="N116" s="183">
        <v>104.91576514142599</v>
      </c>
      <c r="O116" s="183">
        <f t="shared" si="1"/>
        <v>104.46870606431547</v>
      </c>
      <c r="P116" s="93">
        <v>0.79500000000000004</v>
      </c>
      <c r="Q116" s="21"/>
    </row>
    <row r="117" spans="1:17" s="11" customFormat="1">
      <c r="A117" s="13">
        <v>2</v>
      </c>
      <c r="B117" s="13">
        <v>2014</v>
      </c>
      <c r="C117" s="13" t="s">
        <v>15</v>
      </c>
      <c r="D117" s="91">
        <v>11951.208915875715</v>
      </c>
      <c r="E117" s="91">
        <v>15749.512163651125</v>
      </c>
      <c r="F117" s="92">
        <v>-0.35248314503608924</v>
      </c>
      <c r="G117" s="92">
        <v>2.02</v>
      </c>
      <c r="H117" s="91" t="s">
        <v>35</v>
      </c>
      <c r="I117" s="14">
        <v>65.2</v>
      </c>
      <c r="J117" s="23">
        <v>16.5</v>
      </c>
      <c r="K117" s="23">
        <v>3.3</v>
      </c>
      <c r="L117" s="183">
        <v>109.31833481138101</v>
      </c>
      <c r="M117" s="183">
        <v>89.142462911620697</v>
      </c>
      <c r="N117" s="183">
        <v>93.443382132127596</v>
      </c>
      <c r="O117" s="183">
        <f t="shared" si="1"/>
        <v>97.301393285043105</v>
      </c>
      <c r="P117" s="93">
        <v>0.79300000000000004</v>
      </c>
      <c r="Q117" s="21"/>
    </row>
    <row r="118" spans="1:17" s="11" customFormat="1">
      <c r="A118" s="13">
        <v>2</v>
      </c>
      <c r="B118" s="13">
        <v>2015</v>
      </c>
      <c r="C118" s="13" t="s">
        <v>15</v>
      </c>
      <c r="D118" s="91">
        <v>11431.155039902804</v>
      </c>
      <c r="E118" s="91">
        <v>15064.176068947847</v>
      </c>
      <c r="F118" s="92">
        <v>-4.3514750652721119</v>
      </c>
      <c r="G118" s="92">
        <v>3.11</v>
      </c>
      <c r="H118" s="91" t="s">
        <v>35</v>
      </c>
      <c r="I118" s="14">
        <v>61.9</v>
      </c>
      <c r="J118" s="23">
        <v>18.8</v>
      </c>
      <c r="K118" s="23">
        <v>4</v>
      </c>
      <c r="L118" s="183">
        <v>66.205440993654605</v>
      </c>
      <c r="M118" s="183">
        <v>83.411402171994197</v>
      </c>
      <c r="N118" s="183">
        <v>92.621245438256807</v>
      </c>
      <c r="O118" s="183">
        <f t="shared" si="1"/>
        <v>80.746029534635198</v>
      </c>
      <c r="P118" s="93">
        <v>0.78500000000000003</v>
      </c>
      <c r="Q118" s="21"/>
    </row>
    <row r="119" spans="1:17" s="11" customFormat="1">
      <c r="A119" s="13">
        <v>2</v>
      </c>
      <c r="B119" s="13">
        <v>2016</v>
      </c>
      <c r="C119" s="13" t="s">
        <v>15</v>
      </c>
      <c r="D119" s="91">
        <v>10965.974367820712</v>
      </c>
      <c r="E119" s="91">
        <v>14451.15284219125</v>
      </c>
      <c r="F119" s="92">
        <v>-4.0694109253026909</v>
      </c>
      <c r="G119" s="92">
        <v>3.5</v>
      </c>
      <c r="H119" s="91" t="s">
        <v>35</v>
      </c>
      <c r="I119" s="14">
        <v>60.1</v>
      </c>
      <c r="J119" s="23">
        <v>19.8</v>
      </c>
      <c r="K119" s="23">
        <v>5</v>
      </c>
      <c r="L119" s="183">
        <v>58.547046867405498</v>
      </c>
      <c r="M119" s="183">
        <v>84.397205348130797</v>
      </c>
      <c r="N119" s="183">
        <v>103.635776559438</v>
      </c>
      <c r="O119" s="183">
        <f t="shared" si="1"/>
        <v>82.193342924991427</v>
      </c>
      <c r="P119" s="93">
        <v>0.69</v>
      </c>
      <c r="Q119" s="21"/>
    </row>
    <row r="120" spans="1:17" s="11" customFormat="1">
      <c r="A120" s="13">
        <v>2</v>
      </c>
      <c r="B120" s="13">
        <v>2017</v>
      </c>
      <c r="C120" s="13" t="s">
        <v>15</v>
      </c>
      <c r="D120" s="91">
        <v>11021.718580547154</v>
      </c>
      <c r="E120" s="91">
        <v>14524.613540817478</v>
      </c>
      <c r="F120" s="92">
        <v>0.50833798125609064</v>
      </c>
      <c r="G120" s="92">
        <v>3.65</v>
      </c>
      <c r="H120" s="91">
        <v>106000</v>
      </c>
      <c r="I120" s="14">
        <v>62.4</v>
      </c>
      <c r="J120" s="23">
        <v>20.3</v>
      </c>
      <c r="K120" s="23">
        <v>5.5</v>
      </c>
      <c r="L120" s="183">
        <v>69.968380303996895</v>
      </c>
      <c r="M120" s="183">
        <v>86.033349610271301</v>
      </c>
      <c r="N120" s="183">
        <v>100.535543898407</v>
      </c>
      <c r="O120" s="183">
        <f t="shared" si="1"/>
        <v>85.512424604225075</v>
      </c>
      <c r="P120" s="93">
        <v>0.626</v>
      </c>
      <c r="Q120" s="21"/>
    </row>
    <row r="121" spans="1:17" s="11" customFormat="1">
      <c r="A121" s="13">
        <v>2</v>
      </c>
      <c r="B121" s="13">
        <v>2018</v>
      </c>
      <c r="C121" s="13" t="s">
        <v>15</v>
      </c>
      <c r="D121" s="91">
        <v>11130.718972217015</v>
      </c>
      <c r="E121" s="91">
        <v>14668.256163629199</v>
      </c>
      <c r="F121" s="92">
        <v>0.98896003262358079</v>
      </c>
      <c r="G121" s="92">
        <v>3.52</v>
      </c>
      <c r="H121" s="91" t="s">
        <v>35</v>
      </c>
      <c r="I121" s="14">
        <v>63.9</v>
      </c>
      <c r="J121" s="23">
        <v>19.399999999999999</v>
      </c>
      <c r="K121" s="23">
        <v>5.4</v>
      </c>
      <c r="L121" s="183">
        <v>85.489945806625698</v>
      </c>
      <c r="M121" s="183">
        <v>83.729137844272202</v>
      </c>
      <c r="N121" s="183">
        <v>95.473641610553301</v>
      </c>
      <c r="O121" s="183">
        <f t="shared" si="1"/>
        <v>88.230908420483729</v>
      </c>
      <c r="P121" s="93">
        <v>0.59899999999999998</v>
      </c>
      <c r="Q121" s="21"/>
    </row>
    <row r="122" spans="1:17" s="11" customFormat="1">
      <c r="A122" s="13">
        <v>2</v>
      </c>
      <c r="B122" s="13">
        <v>2019</v>
      </c>
      <c r="C122" s="13" t="s">
        <v>15</v>
      </c>
      <c r="D122" s="91">
        <v>11203.27494738186</v>
      </c>
      <c r="E122" s="91">
        <v>14763.871696873397</v>
      </c>
      <c r="F122" s="92">
        <v>0.65185344581917093</v>
      </c>
      <c r="G122" s="92">
        <v>3.82</v>
      </c>
      <c r="H122" s="91" t="s">
        <v>35</v>
      </c>
      <c r="I122" s="14">
        <v>66.599999999999994</v>
      </c>
      <c r="J122" s="23">
        <v>19.2</v>
      </c>
      <c r="K122" s="23">
        <v>5.5</v>
      </c>
      <c r="L122" s="183">
        <v>76.329961218168194</v>
      </c>
      <c r="M122" s="183">
        <v>82.105128069524994</v>
      </c>
      <c r="N122" s="183">
        <v>105.997721412281</v>
      </c>
      <c r="O122" s="183">
        <f t="shared" si="1"/>
        <v>88.144270233324733</v>
      </c>
      <c r="P122" s="93">
        <v>0.52300000000000002</v>
      </c>
      <c r="Q122" s="21"/>
    </row>
    <row r="123" spans="1:17" s="11" customFormat="1">
      <c r="A123" s="13">
        <v>2</v>
      </c>
      <c r="B123" s="13">
        <v>2020</v>
      </c>
      <c r="C123" s="13" t="s">
        <v>15</v>
      </c>
      <c r="D123" s="91">
        <v>10672.177738875291</v>
      </c>
      <c r="E123" s="91">
        <v>14063.98250538381</v>
      </c>
      <c r="F123" s="92">
        <v>-4.7405531953911861</v>
      </c>
      <c r="G123" s="92">
        <v>7.9</v>
      </c>
      <c r="H123" s="91" t="s">
        <v>35</v>
      </c>
      <c r="I123" s="13" t="s">
        <v>35</v>
      </c>
      <c r="J123" s="13" t="s">
        <v>35</v>
      </c>
      <c r="K123" s="22" t="s">
        <v>35</v>
      </c>
      <c r="L123" s="183">
        <v>52.441960248604097</v>
      </c>
      <c r="M123" s="183">
        <v>84.965722246878798</v>
      </c>
      <c r="N123" s="183">
        <v>134.89886429714599</v>
      </c>
      <c r="O123" s="183">
        <f t="shared" si="1"/>
        <v>90.768848930876288</v>
      </c>
      <c r="P123" s="93">
        <v>0.51100000000000001</v>
      </c>
      <c r="Q123" s="21"/>
    </row>
    <row r="124" spans="1:17" s="11" customFormat="1">
      <c r="A124" s="13">
        <v>3</v>
      </c>
      <c r="B124" s="13">
        <v>1960</v>
      </c>
      <c r="C124" s="13" t="s">
        <v>16</v>
      </c>
      <c r="D124" s="91">
        <v>1005.4068187134699</v>
      </c>
      <c r="E124" s="91" t="s">
        <v>35</v>
      </c>
      <c r="F124" s="92" t="s">
        <v>35</v>
      </c>
      <c r="G124" s="92" t="s">
        <v>35</v>
      </c>
      <c r="H124" s="91" t="s">
        <v>35</v>
      </c>
      <c r="I124" s="13" t="s">
        <v>35</v>
      </c>
      <c r="J124" s="13" t="s">
        <v>35</v>
      </c>
      <c r="K124" s="22" t="s">
        <v>35</v>
      </c>
      <c r="L124" s="183">
        <v>11.1501758147351</v>
      </c>
      <c r="M124" s="183">
        <v>96.679859992020994</v>
      </c>
      <c r="N124" s="183">
        <v>17.075583767544501</v>
      </c>
      <c r="O124" s="183">
        <f t="shared" si="1"/>
        <v>41.635206524766865</v>
      </c>
      <c r="P124" s="93">
        <v>0.11700000000000001</v>
      </c>
      <c r="Q124" s="21"/>
    </row>
    <row r="125" spans="1:17" s="11" customFormat="1">
      <c r="A125" s="13">
        <v>3</v>
      </c>
      <c r="B125" s="13">
        <v>1961</v>
      </c>
      <c r="C125" s="13" t="s">
        <v>16</v>
      </c>
      <c r="D125" s="91">
        <v>1006.5963187757478</v>
      </c>
      <c r="E125" s="91" t="s">
        <v>35</v>
      </c>
      <c r="F125" s="92">
        <v>0.11831032375533823</v>
      </c>
      <c r="G125" s="92" t="s">
        <v>35</v>
      </c>
      <c r="H125" s="91" t="s">
        <v>35</v>
      </c>
      <c r="I125" s="13" t="s">
        <v>35</v>
      </c>
      <c r="J125" s="13" t="s">
        <v>35</v>
      </c>
      <c r="K125" s="22" t="s">
        <v>35</v>
      </c>
      <c r="L125" s="183">
        <v>10.6754491073712</v>
      </c>
      <c r="M125" s="183">
        <v>94.6956383239704</v>
      </c>
      <c r="N125" s="183">
        <v>16.794910870340999</v>
      </c>
      <c r="O125" s="183">
        <f t="shared" si="1"/>
        <v>40.721999433894204</v>
      </c>
      <c r="P125" s="93">
        <v>0.11700000000000001</v>
      </c>
      <c r="Q125" s="21"/>
    </row>
    <row r="126" spans="1:17" s="11" customFormat="1">
      <c r="A126" s="13">
        <v>3</v>
      </c>
      <c r="B126" s="13">
        <v>1962</v>
      </c>
      <c r="C126" s="13" t="s">
        <v>16</v>
      </c>
      <c r="D126" s="91">
        <v>1042.0623416221588</v>
      </c>
      <c r="E126" s="91" t="s">
        <v>35</v>
      </c>
      <c r="F126" s="92">
        <v>3.5233610718491235</v>
      </c>
      <c r="G126" s="92" t="s">
        <v>35</v>
      </c>
      <c r="H126" s="91">
        <v>-20760</v>
      </c>
      <c r="I126" s="14">
        <v>95.1</v>
      </c>
      <c r="J126" s="14" t="s">
        <v>35</v>
      </c>
      <c r="K126" s="22" t="s">
        <v>35</v>
      </c>
      <c r="L126" s="183">
        <v>10.2765802129124</v>
      </c>
      <c r="M126" s="183">
        <v>91.724228853714493</v>
      </c>
      <c r="N126" s="183">
        <v>17.233560240690899</v>
      </c>
      <c r="O126" s="183">
        <f t="shared" si="1"/>
        <v>39.744789769105928</v>
      </c>
      <c r="P126" s="93">
        <v>0.115</v>
      </c>
      <c r="Q126" s="21"/>
    </row>
    <row r="127" spans="1:17" s="11" customFormat="1">
      <c r="A127" s="13">
        <v>3</v>
      </c>
      <c r="B127" s="13">
        <v>1963</v>
      </c>
      <c r="C127" s="13" t="s">
        <v>16</v>
      </c>
      <c r="D127" s="91">
        <v>1091.0383205726207</v>
      </c>
      <c r="E127" s="91" t="s">
        <v>35</v>
      </c>
      <c r="F127" s="92">
        <v>4.6999087285144441</v>
      </c>
      <c r="G127" s="92" t="s">
        <v>35</v>
      </c>
      <c r="H127" s="91" t="s">
        <v>35</v>
      </c>
      <c r="I127" s="14">
        <v>92.9</v>
      </c>
      <c r="J127" s="14" t="s">
        <v>35</v>
      </c>
      <c r="K127" s="22" t="s">
        <v>35</v>
      </c>
      <c r="L127" s="183">
        <v>10.323463166163</v>
      </c>
      <c r="M127" s="183">
        <v>98.592045034306594</v>
      </c>
      <c r="N127" s="183">
        <v>18.423256915350301</v>
      </c>
      <c r="O127" s="183">
        <f t="shared" si="1"/>
        <v>42.44625503860663</v>
      </c>
      <c r="P127" s="93">
        <v>0.114</v>
      </c>
      <c r="Q127" s="21"/>
    </row>
    <row r="128" spans="1:17" s="11" customFormat="1">
      <c r="A128" s="13">
        <v>3</v>
      </c>
      <c r="B128" s="13">
        <v>1964</v>
      </c>
      <c r="C128" s="13" t="s">
        <v>16</v>
      </c>
      <c r="D128" s="91">
        <v>1111.6904516570603</v>
      </c>
      <c r="E128" s="91" t="s">
        <v>35</v>
      </c>
      <c r="F128" s="92">
        <v>1.8928877835931956</v>
      </c>
      <c r="G128" s="92" t="s">
        <v>35</v>
      </c>
      <c r="H128" s="91" t="s">
        <v>35</v>
      </c>
      <c r="I128" s="14">
        <v>94.7</v>
      </c>
      <c r="J128" s="14" t="s">
        <v>35</v>
      </c>
      <c r="K128" s="22" t="s">
        <v>35</v>
      </c>
      <c r="L128" s="183">
        <v>9.8258898648187003</v>
      </c>
      <c r="M128" s="183">
        <v>101.432028867932</v>
      </c>
      <c r="N128" s="183">
        <v>18.315868475135201</v>
      </c>
      <c r="O128" s="183">
        <f t="shared" si="1"/>
        <v>43.191262402628638</v>
      </c>
      <c r="P128" s="93">
        <v>5.6000000000000001E-2</v>
      </c>
      <c r="Q128" s="21"/>
    </row>
    <row r="129" spans="1:17" s="11" customFormat="1">
      <c r="A129" s="13">
        <v>3</v>
      </c>
      <c r="B129" s="13">
        <v>1965</v>
      </c>
      <c r="C129" s="13" t="s">
        <v>16</v>
      </c>
      <c r="D129" s="91">
        <v>1142.891542900205</v>
      </c>
      <c r="E129" s="91" t="s">
        <v>35</v>
      </c>
      <c r="F129" s="92">
        <v>2.8066348142719875</v>
      </c>
      <c r="G129" s="92" t="s">
        <v>35</v>
      </c>
      <c r="H129" s="91" t="s">
        <v>35</v>
      </c>
      <c r="I129" s="14">
        <v>95.7</v>
      </c>
      <c r="J129" s="14" t="s">
        <v>35</v>
      </c>
      <c r="K129" s="22" t="s">
        <v>35</v>
      </c>
      <c r="L129" s="183">
        <v>9.7052995756424902</v>
      </c>
      <c r="M129" s="183">
        <v>101.9698766107</v>
      </c>
      <c r="N129" s="183">
        <v>18.2452101518648</v>
      </c>
      <c r="O129" s="183">
        <f t="shared" si="1"/>
        <v>43.306795446069096</v>
      </c>
      <c r="P129" s="93">
        <v>4.2000000000000003E-2</v>
      </c>
      <c r="Q129" s="21"/>
    </row>
    <row r="130" spans="1:17" s="11" customFormat="1">
      <c r="A130" s="13">
        <v>3</v>
      </c>
      <c r="B130" s="13">
        <v>1966</v>
      </c>
      <c r="C130" s="13" t="s">
        <v>16</v>
      </c>
      <c r="D130" s="91">
        <v>1199.9897076620939</v>
      </c>
      <c r="E130" s="91" t="s">
        <v>35</v>
      </c>
      <c r="F130" s="92">
        <v>4.9959390387119811</v>
      </c>
      <c r="G130" s="92" t="s">
        <v>35</v>
      </c>
      <c r="H130" s="91" t="s">
        <v>35</v>
      </c>
      <c r="I130" s="14">
        <v>96.8</v>
      </c>
      <c r="J130" s="14" t="s">
        <v>35</v>
      </c>
      <c r="K130" s="22" t="s">
        <v>35</v>
      </c>
      <c r="L130" s="183">
        <v>9.0853083135936501</v>
      </c>
      <c r="M130" s="183">
        <v>102.211102363873</v>
      </c>
      <c r="N130" s="183">
        <v>17.6160391373088</v>
      </c>
      <c r="O130" s="183">
        <f t="shared" si="1"/>
        <v>42.970816604925147</v>
      </c>
      <c r="P130" s="93">
        <v>3.5999999999999997E-2</v>
      </c>
      <c r="Q130" s="21"/>
    </row>
    <row r="131" spans="1:17" s="11" customFormat="1">
      <c r="A131" s="13">
        <v>3</v>
      </c>
      <c r="B131" s="13">
        <v>1967</v>
      </c>
      <c r="C131" s="13" t="s">
        <v>16</v>
      </c>
      <c r="D131" s="91">
        <v>1249.675831489018</v>
      </c>
      <c r="E131" s="91" t="s">
        <v>35</v>
      </c>
      <c r="F131" s="92">
        <v>4.1405458321576845</v>
      </c>
      <c r="G131" s="92" t="s">
        <v>35</v>
      </c>
      <c r="H131" s="91">
        <v>-23150</v>
      </c>
      <c r="I131" s="14">
        <v>97</v>
      </c>
      <c r="J131" s="14" t="s">
        <v>35</v>
      </c>
      <c r="K131" s="22" t="s">
        <v>35</v>
      </c>
      <c r="L131" s="183">
        <v>8.93027221276426</v>
      </c>
      <c r="M131" s="183">
        <v>97.516277137853606</v>
      </c>
      <c r="N131" s="183">
        <v>18.662088637408601</v>
      </c>
      <c r="O131" s="183">
        <f t="shared" ref="O131:O194" si="2">AVERAGE(L131:N131)</f>
        <v>41.70287932934216</v>
      </c>
      <c r="P131" s="93">
        <v>4.7E-2</v>
      </c>
      <c r="Q131" s="21"/>
    </row>
    <row r="132" spans="1:17" s="11" customFormat="1">
      <c r="A132" s="13">
        <v>3</v>
      </c>
      <c r="B132" s="13">
        <v>1968</v>
      </c>
      <c r="C132" s="13" t="s">
        <v>16</v>
      </c>
      <c r="D132" s="91">
        <v>1328.2292876489894</v>
      </c>
      <c r="E132" s="91" t="s">
        <v>35</v>
      </c>
      <c r="F132" s="92">
        <v>6.2859066471961</v>
      </c>
      <c r="G132" s="92" t="s">
        <v>35</v>
      </c>
      <c r="H132" s="91" t="s">
        <v>35</v>
      </c>
      <c r="I132" s="14">
        <v>99.7</v>
      </c>
      <c r="J132" s="14" t="s">
        <v>35</v>
      </c>
      <c r="K132" s="22" t="s">
        <v>35</v>
      </c>
      <c r="L132" s="183">
        <v>8.9451350378277397</v>
      </c>
      <c r="M132" s="183">
        <v>96.320176706744903</v>
      </c>
      <c r="N132" s="183">
        <v>22.813658586060299</v>
      </c>
      <c r="O132" s="183">
        <f t="shared" si="2"/>
        <v>42.692990110210985</v>
      </c>
      <c r="P132" s="93">
        <v>4.7E-2</v>
      </c>
      <c r="Q132" s="21"/>
    </row>
    <row r="133" spans="1:17" s="11" customFormat="1">
      <c r="A133" s="13">
        <v>3</v>
      </c>
      <c r="B133" s="13">
        <v>1969</v>
      </c>
      <c r="C133" s="13" t="s">
        <v>16</v>
      </c>
      <c r="D133" s="91">
        <v>1358.6564924550398</v>
      </c>
      <c r="E133" s="91" t="s">
        <v>35</v>
      </c>
      <c r="F133" s="92">
        <v>2.2908096583164053</v>
      </c>
      <c r="G133" s="92" t="s">
        <v>35</v>
      </c>
      <c r="H133" s="91" t="s">
        <v>35</v>
      </c>
      <c r="I133" s="14">
        <v>99.6</v>
      </c>
      <c r="J133" s="14" t="s">
        <v>35</v>
      </c>
      <c r="K133" s="22" t="s">
        <v>35</v>
      </c>
      <c r="L133" s="183">
        <v>8.3054309076896509</v>
      </c>
      <c r="M133" s="183">
        <v>96.356965004930998</v>
      </c>
      <c r="N133" s="183">
        <v>20.824098915881699</v>
      </c>
      <c r="O133" s="183">
        <f t="shared" si="2"/>
        <v>41.828831609500781</v>
      </c>
      <c r="P133" s="93">
        <v>2.7E-2</v>
      </c>
      <c r="Q133" s="21"/>
    </row>
    <row r="134" spans="1:17" s="11" customFormat="1">
      <c r="A134" s="13">
        <v>3</v>
      </c>
      <c r="B134" s="13">
        <v>1970</v>
      </c>
      <c r="C134" s="13" t="s">
        <v>16</v>
      </c>
      <c r="D134" s="91">
        <v>1399.5151863504025</v>
      </c>
      <c r="E134" s="91" t="s">
        <v>35</v>
      </c>
      <c r="F134" s="92">
        <v>3.0072865453675206</v>
      </c>
      <c r="G134" s="92" t="s">
        <v>35</v>
      </c>
      <c r="H134" s="91" t="s">
        <v>35</v>
      </c>
      <c r="I134" s="14">
        <v>97</v>
      </c>
      <c r="J134" s="14" t="s">
        <v>35</v>
      </c>
      <c r="K134" s="22" t="s">
        <v>35</v>
      </c>
      <c r="L134" s="183">
        <v>9.1025213585986204</v>
      </c>
      <c r="M134" s="183">
        <v>95.025298999133199</v>
      </c>
      <c r="N134" s="183">
        <v>18.162733651383</v>
      </c>
      <c r="O134" s="183">
        <f t="shared" si="2"/>
        <v>40.763518003038278</v>
      </c>
      <c r="P134" s="93">
        <v>2.8000000000000001E-2</v>
      </c>
      <c r="Q134" s="21"/>
    </row>
    <row r="135" spans="1:17" s="11" customFormat="1">
      <c r="A135" s="13">
        <v>3</v>
      </c>
      <c r="B135" s="13">
        <v>1971</v>
      </c>
      <c r="C135" s="13" t="s">
        <v>16</v>
      </c>
      <c r="D135" s="91">
        <v>1439.0080285939266</v>
      </c>
      <c r="E135" s="91" t="s">
        <v>35</v>
      </c>
      <c r="F135" s="92">
        <v>2.8218945123783925</v>
      </c>
      <c r="G135" s="92" t="s">
        <v>35</v>
      </c>
      <c r="H135" s="91" t="s">
        <v>35</v>
      </c>
      <c r="I135" s="14">
        <v>97.4</v>
      </c>
      <c r="J135" s="14" t="s">
        <v>35</v>
      </c>
      <c r="K135" s="22" t="s">
        <v>35</v>
      </c>
      <c r="L135" s="183">
        <v>11.0973105181316</v>
      </c>
      <c r="M135" s="183">
        <v>88.372538244244396</v>
      </c>
      <c r="N135" s="183">
        <v>17.589662579193799</v>
      </c>
      <c r="O135" s="183">
        <f t="shared" si="2"/>
        <v>39.019837113856596</v>
      </c>
      <c r="P135" s="93">
        <v>2.5999999999999999E-2</v>
      </c>
      <c r="Q135" s="21"/>
    </row>
    <row r="136" spans="1:17" s="11" customFormat="1">
      <c r="A136" s="13">
        <v>3</v>
      </c>
      <c r="B136" s="13">
        <v>1972</v>
      </c>
      <c r="C136" s="13" t="s">
        <v>16</v>
      </c>
      <c r="D136" s="91">
        <v>1520.2675018026923</v>
      </c>
      <c r="E136" s="91" t="s">
        <v>35</v>
      </c>
      <c r="F136" s="92">
        <v>5.6469089535355437</v>
      </c>
      <c r="G136" s="92">
        <v>3.06</v>
      </c>
      <c r="H136" s="91">
        <v>-26620</v>
      </c>
      <c r="I136" s="14">
        <v>99.4</v>
      </c>
      <c r="J136" s="14" t="s">
        <v>35</v>
      </c>
      <c r="K136" s="22" t="s">
        <v>35</v>
      </c>
      <c r="L136" s="183">
        <v>10.9838267647691</v>
      </c>
      <c r="M136" s="183">
        <v>84.646850291007596</v>
      </c>
      <c r="N136" s="183">
        <v>20.7851743549007</v>
      </c>
      <c r="O136" s="183">
        <f t="shared" si="2"/>
        <v>38.805283803559135</v>
      </c>
      <c r="P136" s="93">
        <v>1.7999999999999999E-2</v>
      </c>
      <c r="Q136" s="21"/>
    </row>
    <row r="137" spans="1:17" s="11" customFormat="1">
      <c r="A137" s="13">
        <v>3</v>
      </c>
      <c r="B137" s="13">
        <v>1973</v>
      </c>
      <c r="C137" s="13" t="s">
        <v>16</v>
      </c>
      <c r="D137" s="91">
        <v>1572.7459351360044</v>
      </c>
      <c r="E137" s="91" t="s">
        <v>35</v>
      </c>
      <c r="F137" s="92">
        <v>3.4519210119984933</v>
      </c>
      <c r="G137" s="92">
        <v>2.78</v>
      </c>
      <c r="H137" s="91" t="s">
        <v>35</v>
      </c>
      <c r="I137" s="14">
        <v>97.2</v>
      </c>
      <c r="J137" s="14" t="s">
        <v>35</v>
      </c>
      <c r="K137" s="22" t="s">
        <v>35</v>
      </c>
      <c r="L137" s="183">
        <v>13.513983062905201</v>
      </c>
      <c r="M137" s="183">
        <v>113.87149398928</v>
      </c>
      <c r="N137" s="183">
        <v>28.797574235433199</v>
      </c>
      <c r="O137" s="183">
        <f t="shared" si="2"/>
        <v>52.061017095872792</v>
      </c>
      <c r="P137" s="93">
        <v>1.7999999999999999E-2</v>
      </c>
      <c r="Q137" s="21"/>
    </row>
    <row r="138" spans="1:17" s="11" customFormat="1">
      <c r="A138" s="13">
        <v>3</v>
      </c>
      <c r="B138" s="13">
        <v>1974</v>
      </c>
      <c r="C138" s="13" t="s">
        <v>16</v>
      </c>
      <c r="D138" s="91">
        <v>1583.7748271797657</v>
      </c>
      <c r="E138" s="91" t="s">
        <v>35</v>
      </c>
      <c r="F138" s="92">
        <v>0.70125071045295329</v>
      </c>
      <c r="G138" s="92" t="s">
        <v>35</v>
      </c>
      <c r="H138" s="91" t="s">
        <v>35</v>
      </c>
      <c r="I138" s="14">
        <v>97.8</v>
      </c>
      <c r="J138" s="14" t="s">
        <v>35</v>
      </c>
      <c r="K138" s="22" t="s">
        <v>35</v>
      </c>
      <c r="L138" s="183">
        <v>36.671052788075997</v>
      </c>
      <c r="M138" s="183">
        <v>125.89574862672799</v>
      </c>
      <c r="N138" s="183">
        <v>39.624164796887598</v>
      </c>
      <c r="O138" s="183">
        <f t="shared" si="2"/>
        <v>67.396988737230529</v>
      </c>
      <c r="P138" s="93">
        <v>1.7000000000000001E-2</v>
      </c>
      <c r="Q138" s="21"/>
    </row>
    <row r="139" spans="1:17" s="11" customFormat="1">
      <c r="A139" s="13">
        <v>3</v>
      </c>
      <c r="B139" s="13">
        <v>1975</v>
      </c>
      <c r="C139" s="13" t="s">
        <v>16</v>
      </c>
      <c r="D139" s="91">
        <v>1662.4844003449227</v>
      </c>
      <c r="E139" s="91" t="s">
        <v>35</v>
      </c>
      <c r="F139" s="92">
        <v>4.9697451818523604</v>
      </c>
      <c r="G139" s="92" t="s">
        <v>35</v>
      </c>
      <c r="H139" s="91" t="s">
        <v>35</v>
      </c>
      <c r="I139" s="14">
        <v>96.5</v>
      </c>
      <c r="J139" s="14" t="s">
        <v>35</v>
      </c>
      <c r="K139" s="22" t="s">
        <v>35</v>
      </c>
      <c r="L139" s="183">
        <v>33.130179085776902</v>
      </c>
      <c r="M139" s="183">
        <v>92.3738202919169</v>
      </c>
      <c r="N139" s="183">
        <v>35.225232956529197</v>
      </c>
      <c r="O139" s="183">
        <f t="shared" si="2"/>
        <v>53.57641077807434</v>
      </c>
      <c r="P139" s="93">
        <v>1.7000000000000001E-2</v>
      </c>
      <c r="Q139" s="21"/>
    </row>
    <row r="140" spans="1:17" s="11" customFormat="1">
      <c r="A140" s="13">
        <v>3</v>
      </c>
      <c r="B140" s="13">
        <v>1976</v>
      </c>
      <c r="C140" s="13" t="s">
        <v>16</v>
      </c>
      <c r="D140" s="91">
        <v>1701.0918668936049</v>
      </c>
      <c r="E140" s="91" t="s">
        <v>35</v>
      </c>
      <c r="F140" s="92">
        <v>2.3222754174819329</v>
      </c>
      <c r="G140" s="92">
        <v>1.92</v>
      </c>
      <c r="H140" s="91" t="s">
        <v>35</v>
      </c>
      <c r="I140" s="14">
        <v>97.6</v>
      </c>
      <c r="J140" s="14" t="s">
        <v>35</v>
      </c>
      <c r="K140" s="22" t="s">
        <v>35</v>
      </c>
      <c r="L140" s="183">
        <v>36.322337874808902</v>
      </c>
      <c r="M140" s="183">
        <v>95.053349031452797</v>
      </c>
      <c r="N140" s="183">
        <v>29.173421169853398</v>
      </c>
      <c r="O140" s="183">
        <f t="shared" si="2"/>
        <v>53.516369358705028</v>
      </c>
      <c r="P140" s="93">
        <v>1.7000000000000001E-2</v>
      </c>
      <c r="Q140" s="21"/>
    </row>
    <row r="141" spans="1:17" s="11" customFormat="1">
      <c r="A141" s="13">
        <v>3</v>
      </c>
      <c r="B141" s="13">
        <v>1977</v>
      </c>
      <c r="C141" s="13" t="s">
        <v>16</v>
      </c>
      <c r="D141" s="91">
        <v>1746.4497435337689</v>
      </c>
      <c r="E141" s="91" t="s">
        <v>35</v>
      </c>
      <c r="F141" s="92">
        <v>2.6663978308821896</v>
      </c>
      <c r="G141" s="92">
        <v>2.3199999999999998</v>
      </c>
      <c r="H141" s="91">
        <v>-40130</v>
      </c>
      <c r="I141" s="14">
        <v>98.6</v>
      </c>
      <c r="J141" s="14" t="s">
        <v>35</v>
      </c>
      <c r="K141" s="22" t="s">
        <v>35</v>
      </c>
      <c r="L141" s="183">
        <v>37.048427942247002</v>
      </c>
      <c r="M141" s="183">
        <v>102.166230262708</v>
      </c>
      <c r="N141" s="183">
        <v>30.738881355535199</v>
      </c>
      <c r="O141" s="183">
        <f t="shared" si="2"/>
        <v>56.651179853496735</v>
      </c>
      <c r="P141" s="93">
        <v>1.7000000000000001E-2</v>
      </c>
      <c r="Q141" s="21"/>
    </row>
    <row r="142" spans="1:17" s="11" customFormat="1">
      <c r="A142" s="13">
        <v>3</v>
      </c>
      <c r="B142" s="13">
        <v>1978</v>
      </c>
      <c r="C142" s="13" t="s">
        <v>16</v>
      </c>
      <c r="D142" s="91">
        <v>1743.3871571154523</v>
      </c>
      <c r="E142" s="91" t="s">
        <v>35</v>
      </c>
      <c r="F142" s="92">
        <v>-0.17536069558575207</v>
      </c>
      <c r="G142" s="92">
        <v>2.36</v>
      </c>
      <c r="H142" s="91" t="s">
        <v>35</v>
      </c>
      <c r="I142" s="14">
        <v>98.4</v>
      </c>
      <c r="J142" s="14" t="s">
        <v>35</v>
      </c>
      <c r="K142" s="22" t="s">
        <v>35</v>
      </c>
      <c r="L142" s="183">
        <v>33.434988225937097</v>
      </c>
      <c r="M142" s="183">
        <v>88.675673098493803</v>
      </c>
      <c r="N142" s="183">
        <v>33.665186134461401</v>
      </c>
      <c r="O142" s="183">
        <f t="shared" si="2"/>
        <v>51.925282486297441</v>
      </c>
      <c r="P142" s="93">
        <v>0.02</v>
      </c>
      <c r="Q142" s="21"/>
    </row>
    <row r="143" spans="1:17" s="11" customFormat="1">
      <c r="A143" s="13">
        <v>3</v>
      </c>
      <c r="B143" s="13">
        <v>1979</v>
      </c>
      <c r="C143" s="13" t="s">
        <v>16</v>
      </c>
      <c r="D143" s="91">
        <v>1708.1710268916806</v>
      </c>
      <c r="E143" s="91" t="s">
        <v>35</v>
      </c>
      <c r="F143" s="92">
        <v>-2.0199833456407532</v>
      </c>
      <c r="G143" s="92">
        <v>2.76</v>
      </c>
      <c r="H143" s="91" t="s">
        <v>35</v>
      </c>
      <c r="I143" s="14">
        <v>97.8</v>
      </c>
      <c r="J143" s="14" t="s">
        <v>35</v>
      </c>
      <c r="K143" s="22" t="s">
        <v>35</v>
      </c>
      <c r="L143" s="183">
        <v>64.195115609327203</v>
      </c>
      <c r="M143" s="183">
        <v>92.4803050009305</v>
      </c>
      <c r="N143" s="183">
        <v>51.954065548043602</v>
      </c>
      <c r="O143" s="183">
        <f t="shared" si="2"/>
        <v>69.543162052767101</v>
      </c>
      <c r="P143" s="93">
        <v>0.04</v>
      </c>
      <c r="Q143" s="21"/>
    </row>
    <row r="144" spans="1:17" s="11" customFormat="1">
      <c r="A144" s="13">
        <v>3</v>
      </c>
      <c r="B144" s="13">
        <v>1980</v>
      </c>
      <c r="C144" s="13" t="s">
        <v>16</v>
      </c>
      <c r="D144" s="91">
        <v>1649.2564628457981</v>
      </c>
      <c r="E144" s="91" t="s">
        <v>35</v>
      </c>
      <c r="F144" s="92">
        <v>-3.4489850909769615</v>
      </c>
      <c r="G144" s="92" t="s">
        <v>35</v>
      </c>
      <c r="H144" s="91" t="s">
        <v>35</v>
      </c>
      <c r="I144" s="14">
        <v>97.1</v>
      </c>
      <c r="J144" s="14" t="s">
        <v>35</v>
      </c>
      <c r="K144" s="22" t="s">
        <v>35</v>
      </c>
      <c r="L144" s="183">
        <v>70.514664663519298</v>
      </c>
      <c r="M144" s="183">
        <v>91.991910725589307</v>
      </c>
      <c r="N144" s="183">
        <v>91.281344051760499</v>
      </c>
      <c r="O144" s="183">
        <f t="shared" si="2"/>
        <v>84.595973146956368</v>
      </c>
      <c r="P144" s="93">
        <v>3.2000000000000001E-2</v>
      </c>
      <c r="Q144" s="21"/>
    </row>
    <row r="145" spans="1:17" s="11" customFormat="1">
      <c r="A145" s="13">
        <v>3</v>
      </c>
      <c r="B145" s="13">
        <v>1981</v>
      </c>
      <c r="C145" s="13" t="s">
        <v>16</v>
      </c>
      <c r="D145" s="91">
        <v>1619.7901991987501</v>
      </c>
      <c r="E145" s="91" t="s">
        <v>35</v>
      </c>
      <c r="F145" s="92">
        <v>-1.7866392711418655</v>
      </c>
      <c r="G145" s="92">
        <v>3.99</v>
      </c>
      <c r="H145" s="91" t="s">
        <v>35</v>
      </c>
      <c r="I145" s="14">
        <v>96.2</v>
      </c>
      <c r="J145" s="14" t="s">
        <v>35</v>
      </c>
      <c r="K145" s="22" t="s">
        <v>35</v>
      </c>
      <c r="L145" s="183">
        <v>70.263236037919199</v>
      </c>
      <c r="M145" s="183">
        <v>80.380607265871106</v>
      </c>
      <c r="N145" s="183">
        <v>61.256814736659301</v>
      </c>
      <c r="O145" s="183">
        <f t="shared" si="2"/>
        <v>70.633552680149862</v>
      </c>
      <c r="P145" s="93">
        <v>2.4E-2</v>
      </c>
      <c r="Q145" s="21"/>
    </row>
    <row r="146" spans="1:17" s="11" customFormat="1">
      <c r="A146" s="13">
        <v>3</v>
      </c>
      <c r="B146" s="13">
        <v>1982</v>
      </c>
      <c r="C146" s="13" t="s">
        <v>16</v>
      </c>
      <c r="D146" s="91">
        <v>1524.6143685685151</v>
      </c>
      <c r="E146" s="91" t="s">
        <v>35</v>
      </c>
      <c r="F146" s="92">
        <v>-5.8758122303317322</v>
      </c>
      <c r="G146" s="92">
        <v>4.83</v>
      </c>
      <c r="H146" s="91">
        <v>-73670</v>
      </c>
      <c r="I146" s="14">
        <v>97.4</v>
      </c>
      <c r="J146" s="14" t="s">
        <v>35</v>
      </c>
      <c r="K146" s="22" t="s">
        <v>35</v>
      </c>
      <c r="L146" s="183">
        <v>68.588539177327107</v>
      </c>
      <c r="M146" s="183">
        <v>70.405227093750995</v>
      </c>
      <c r="N146" s="183">
        <v>50.4912295138706</v>
      </c>
      <c r="O146" s="183">
        <f t="shared" si="2"/>
        <v>63.161665261649567</v>
      </c>
      <c r="P146" s="93">
        <v>0.107</v>
      </c>
      <c r="Q146" s="21"/>
    </row>
    <row r="147" spans="1:17" s="11" customFormat="1">
      <c r="A147" s="13">
        <v>3</v>
      </c>
      <c r="B147" s="13">
        <v>1983</v>
      </c>
      <c r="C147" s="13" t="s">
        <v>16</v>
      </c>
      <c r="D147" s="91">
        <v>1433.7743151836094</v>
      </c>
      <c r="E147" s="91" t="s">
        <v>35</v>
      </c>
      <c r="F147" s="92">
        <v>-5.9582314884121956</v>
      </c>
      <c r="G147" s="92">
        <v>4.62</v>
      </c>
      <c r="H147" s="91" t="s">
        <v>35</v>
      </c>
      <c r="I147" s="14">
        <v>99.2</v>
      </c>
      <c r="J147" s="14" t="s">
        <v>35</v>
      </c>
      <c r="K147" s="22" t="s">
        <v>35</v>
      </c>
      <c r="L147" s="183">
        <v>63.883938995688901</v>
      </c>
      <c r="M147" s="183">
        <v>79.648532434342599</v>
      </c>
      <c r="N147" s="183">
        <v>62.319210363331699</v>
      </c>
      <c r="O147" s="183">
        <f t="shared" si="2"/>
        <v>68.617227264454399</v>
      </c>
      <c r="P147" s="93">
        <v>0.20699999999999999</v>
      </c>
      <c r="Q147" s="21"/>
    </row>
    <row r="148" spans="1:17" s="11" customFormat="1">
      <c r="A148" s="13">
        <v>3</v>
      </c>
      <c r="B148" s="13">
        <v>1984</v>
      </c>
      <c r="C148" s="13" t="s">
        <v>16</v>
      </c>
      <c r="D148" s="91">
        <v>1402.2244223607906</v>
      </c>
      <c r="E148" s="91" t="s">
        <v>35</v>
      </c>
      <c r="F148" s="92">
        <v>-2.200478310198946</v>
      </c>
      <c r="G148" s="92">
        <v>4.04</v>
      </c>
      <c r="H148" s="91" t="s">
        <v>35</v>
      </c>
      <c r="I148" s="14">
        <v>99.6</v>
      </c>
      <c r="J148" s="14" t="s">
        <v>35</v>
      </c>
      <c r="K148" s="22" t="s">
        <v>35</v>
      </c>
      <c r="L148" s="183">
        <v>62.657713355343297</v>
      </c>
      <c r="M148" s="183">
        <v>82.726403592118601</v>
      </c>
      <c r="N148" s="183">
        <v>51.853755100948099</v>
      </c>
      <c r="O148" s="183">
        <f t="shared" si="2"/>
        <v>65.745957349470004</v>
      </c>
      <c r="P148" s="93">
        <v>0.224</v>
      </c>
      <c r="Q148" s="21"/>
    </row>
    <row r="149" spans="1:17" s="11" customFormat="1">
      <c r="A149" s="13">
        <v>3</v>
      </c>
      <c r="B149" s="13">
        <v>1985</v>
      </c>
      <c r="C149" s="13" t="s">
        <v>16</v>
      </c>
      <c r="D149" s="91">
        <v>1350.754070651117</v>
      </c>
      <c r="E149" s="91" t="s">
        <v>35</v>
      </c>
      <c r="F149" s="92">
        <v>-3.6706215416657813</v>
      </c>
      <c r="G149" s="92">
        <v>3.38</v>
      </c>
      <c r="H149" s="91" t="s">
        <v>35</v>
      </c>
      <c r="I149" s="14">
        <v>99.6</v>
      </c>
      <c r="J149" s="14" t="s">
        <v>35</v>
      </c>
      <c r="K149" s="22" t="s">
        <v>35</v>
      </c>
      <c r="L149" s="183">
        <v>60.663513403148798</v>
      </c>
      <c r="M149" s="183">
        <v>71.490191196213502</v>
      </c>
      <c r="N149" s="183">
        <v>44.454032438533801</v>
      </c>
      <c r="O149" s="183">
        <f t="shared" si="2"/>
        <v>58.8692456792987</v>
      </c>
      <c r="P149" s="93">
        <v>0.32900000000000001</v>
      </c>
      <c r="Q149" s="21"/>
    </row>
    <row r="150" spans="1:17" s="11" customFormat="1">
      <c r="A150" s="13">
        <v>3</v>
      </c>
      <c r="B150" s="13">
        <v>1986</v>
      </c>
      <c r="C150" s="13" t="s">
        <v>16</v>
      </c>
      <c r="D150" s="91">
        <v>1288.9403944914527</v>
      </c>
      <c r="E150" s="91" t="s">
        <v>35</v>
      </c>
      <c r="F150" s="92">
        <v>-4.5762346753371332</v>
      </c>
      <c r="G150" s="92">
        <v>2.37</v>
      </c>
      <c r="H150" s="91" t="s">
        <v>35</v>
      </c>
      <c r="I150" s="14">
        <v>97.3</v>
      </c>
      <c r="J150" s="14" t="s">
        <v>35</v>
      </c>
      <c r="K150" s="22" t="s">
        <v>35</v>
      </c>
      <c r="L150" s="183">
        <v>31.3444335336164</v>
      </c>
      <c r="M150" s="183">
        <v>59.718977740723197</v>
      </c>
      <c r="N150" s="183">
        <v>42.8435174264186</v>
      </c>
      <c r="O150" s="183">
        <f t="shared" si="2"/>
        <v>44.635642900252741</v>
      </c>
      <c r="P150" s="93">
        <v>0.41899999999999998</v>
      </c>
      <c r="Q150" s="21"/>
    </row>
    <row r="151" spans="1:17" s="11" customFormat="1">
      <c r="A151" s="13">
        <v>3</v>
      </c>
      <c r="B151" s="13">
        <v>1987</v>
      </c>
      <c r="C151" s="13" t="s">
        <v>16</v>
      </c>
      <c r="D151" s="91">
        <v>1293.2874514484693</v>
      </c>
      <c r="E151" s="91" t="s">
        <v>35</v>
      </c>
      <c r="F151" s="92">
        <v>0.33725818320182555</v>
      </c>
      <c r="G151" s="92">
        <v>3.56</v>
      </c>
      <c r="H151" s="91">
        <v>-64260</v>
      </c>
      <c r="I151" s="14">
        <v>97.3</v>
      </c>
      <c r="J151" s="14" t="s">
        <v>35</v>
      </c>
      <c r="K151" s="22" t="s">
        <v>35</v>
      </c>
      <c r="L151" s="183">
        <v>32.506869004891101</v>
      </c>
      <c r="M151" s="183">
        <v>59.269735100745201</v>
      </c>
      <c r="N151" s="183">
        <v>47.955055459916899</v>
      </c>
      <c r="O151" s="183">
        <f t="shared" si="2"/>
        <v>46.577219855184403</v>
      </c>
      <c r="P151" s="93">
        <v>0.42499999999999999</v>
      </c>
      <c r="Q151" s="21"/>
    </row>
    <row r="152" spans="1:17" s="11" customFormat="1">
      <c r="A152" s="13">
        <v>3</v>
      </c>
      <c r="B152" s="13">
        <v>1988</v>
      </c>
      <c r="C152" s="13" t="s">
        <v>16</v>
      </c>
      <c r="D152" s="91">
        <v>1303.106580453928</v>
      </c>
      <c r="E152" s="91" t="s">
        <v>35</v>
      </c>
      <c r="F152" s="92">
        <v>0.75923794006209278</v>
      </c>
      <c r="G152" s="92">
        <v>3.79</v>
      </c>
      <c r="H152" s="91" t="s">
        <v>35</v>
      </c>
      <c r="I152" s="14">
        <v>97</v>
      </c>
      <c r="J152" s="14" t="s">
        <v>35</v>
      </c>
      <c r="K152" s="22" t="s">
        <v>35</v>
      </c>
      <c r="L152" s="183">
        <v>26.264131428879299</v>
      </c>
      <c r="M152" s="183">
        <v>69.820025674837396</v>
      </c>
      <c r="N152" s="183">
        <v>43.658019422625301</v>
      </c>
      <c r="O152" s="183">
        <f t="shared" si="2"/>
        <v>46.580725508780667</v>
      </c>
      <c r="P152" s="93">
        <v>0.42799999999999999</v>
      </c>
      <c r="Q152" s="21"/>
    </row>
    <row r="153" spans="1:17" s="11" customFormat="1">
      <c r="A153" s="13">
        <v>3</v>
      </c>
      <c r="B153" s="13">
        <v>1989</v>
      </c>
      <c r="C153" s="13" t="s">
        <v>16</v>
      </c>
      <c r="D153" s="91">
        <v>1324.162913573756</v>
      </c>
      <c r="E153" s="91" t="s">
        <v>35</v>
      </c>
      <c r="F153" s="92">
        <v>1.6158565566059053</v>
      </c>
      <c r="G153" s="92">
        <v>2.97</v>
      </c>
      <c r="H153" s="91" t="s">
        <v>35</v>
      </c>
      <c r="I153" s="14">
        <v>95.3</v>
      </c>
      <c r="J153" s="14" t="s">
        <v>35</v>
      </c>
      <c r="K153" s="22" t="s">
        <v>35</v>
      </c>
      <c r="L153" s="183">
        <v>30.645846764704402</v>
      </c>
      <c r="M153" s="183">
        <v>68.744649036432804</v>
      </c>
      <c r="N153" s="183">
        <v>38.224796995110097</v>
      </c>
      <c r="O153" s="183">
        <f t="shared" si="2"/>
        <v>45.87176426541577</v>
      </c>
      <c r="P153" s="93">
        <v>0.42899999999999999</v>
      </c>
      <c r="Q153" s="21"/>
    </row>
    <row r="154" spans="1:17" s="11" customFormat="1">
      <c r="A154" s="13">
        <v>3</v>
      </c>
      <c r="B154" s="13">
        <v>1990</v>
      </c>
      <c r="C154" s="13" t="s">
        <v>16</v>
      </c>
      <c r="D154" s="91">
        <v>1356.5404870868886</v>
      </c>
      <c r="E154" s="91">
        <v>4587.4293807398099</v>
      </c>
      <c r="F154" s="92">
        <v>2.445135200603815</v>
      </c>
      <c r="G154" s="92">
        <v>3.69</v>
      </c>
      <c r="H154" s="91" t="s">
        <v>35</v>
      </c>
      <c r="I154" s="14">
        <v>95.3</v>
      </c>
      <c r="J154" s="14" t="s">
        <v>35</v>
      </c>
      <c r="K154" s="22" t="s">
        <v>35</v>
      </c>
      <c r="L154" s="183">
        <v>36.623943740372503</v>
      </c>
      <c r="M154" s="183">
        <v>61.995953147585602</v>
      </c>
      <c r="N154" s="183">
        <v>36.116444780317401</v>
      </c>
      <c r="O154" s="183">
        <f t="shared" si="2"/>
        <v>44.912113889425171</v>
      </c>
      <c r="P154" s="93">
        <v>0.44</v>
      </c>
      <c r="Q154" s="21"/>
    </row>
    <row r="155" spans="1:17" s="11" customFormat="1">
      <c r="A155" s="13">
        <v>3</v>
      </c>
      <c r="B155" s="13">
        <v>1991</v>
      </c>
      <c r="C155" s="13" t="s">
        <v>16</v>
      </c>
      <c r="D155" s="91">
        <v>1398.1224203058459</v>
      </c>
      <c r="E155" s="91">
        <v>4728.0475074912219</v>
      </c>
      <c r="F155" s="92">
        <v>3.0652924564199822</v>
      </c>
      <c r="G155" s="92" t="s">
        <v>35</v>
      </c>
      <c r="H155" s="91" t="s">
        <v>35</v>
      </c>
      <c r="I155" s="14">
        <v>96.2</v>
      </c>
      <c r="J155" s="14" t="s">
        <v>35</v>
      </c>
      <c r="K155" s="22" t="s">
        <v>35</v>
      </c>
      <c r="L155" s="183">
        <v>32.258220056387003</v>
      </c>
      <c r="M155" s="183">
        <v>59.564721148624798</v>
      </c>
      <c r="N155" s="183">
        <v>33.666301842659998</v>
      </c>
      <c r="O155" s="183">
        <f t="shared" si="2"/>
        <v>41.829747682557269</v>
      </c>
      <c r="P155" s="93">
        <v>0.47299999999999998</v>
      </c>
      <c r="Q155" s="21"/>
    </row>
    <row r="156" spans="1:17" s="11" customFormat="1">
      <c r="A156" s="13">
        <v>3</v>
      </c>
      <c r="B156" s="13">
        <v>1992</v>
      </c>
      <c r="C156" s="13" t="s">
        <v>16</v>
      </c>
      <c r="D156" s="91">
        <v>1391.4807069473698</v>
      </c>
      <c r="E156" s="91">
        <v>4705.5871450551858</v>
      </c>
      <c r="F156" s="92">
        <v>-0.47504519361214648</v>
      </c>
      <c r="G156" s="92">
        <v>6.42</v>
      </c>
      <c r="H156" s="91">
        <v>-51670</v>
      </c>
      <c r="I156" s="14">
        <v>87.5</v>
      </c>
      <c r="J156" s="14" t="s">
        <v>35</v>
      </c>
      <c r="K156" s="22" t="s">
        <v>35</v>
      </c>
      <c r="L156" s="183">
        <v>31.2263954850626</v>
      </c>
      <c r="M156" s="183">
        <v>57.395348524929901</v>
      </c>
      <c r="N156" s="183">
        <v>31.486218148894899</v>
      </c>
      <c r="O156" s="183">
        <f t="shared" si="2"/>
        <v>40.035987386295801</v>
      </c>
      <c r="P156" s="93">
        <v>0.48</v>
      </c>
      <c r="Q156" s="21"/>
    </row>
    <row r="157" spans="1:17" s="11" customFormat="1">
      <c r="A157" s="13">
        <v>3</v>
      </c>
      <c r="B157" s="13">
        <v>1993</v>
      </c>
      <c r="C157" s="13" t="s">
        <v>16</v>
      </c>
      <c r="D157" s="91">
        <v>1420.741870875547</v>
      </c>
      <c r="E157" s="91">
        <v>4804.539977201779</v>
      </c>
      <c r="F157" s="92">
        <v>2.1028796002763528</v>
      </c>
      <c r="G157" s="92">
        <v>6.03</v>
      </c>
      <c r="H157" s="91" t="s">
        <v>35</v>
      </c>
      <c r="I157" s="14">
        <v>81.3</v>
      </c>
      <c r="J157" s="14" t="s">
        <v>35</v>
      </c>
      <c r="K157" s="22" t="s">
        <v>35</v>
      </c>
      <c r="L157" s="183">
        <v>27.678438923524201</v>
      </c>
      <c r="M157" s="183">
        <v>56.0814560634035</v>
      </c>
      <c r="N157" s="183">
        <v>32.044165765723001</v>
      </c>
      <c r="O157" s="183">
        <f t="shared" si="2"/>
        <v>38.601353584216902</v>
      </c>
      <c r="P157" s="93">
        <v>0.49</v>
      </c>
      <c r="Q157" s="21"/>
    </row>
    <row r="158" spans="1:17" s="11" customFormat="1">
      <c r="A158" s="13">
        <v>3</v>
      </c>
      <c r="B158" s="13">
        <v>1994</v>
      </c>
      <c r="C158" s="13" t="s">
        <v>16</v>
      </c>
      <c r="D158" s="91">
        <v>1456.39475402423</v>
      </c>
      <c r="E158" s="91">
        <v>4925.1077635828406</v>
      </c>
      <c r="F158" s="92">
        <v>2.5094553683218948</v>
      </c>
      <c r="G158" s="92" t="s">
        <v>35</v>
      </c>
      <c r="H158" s="91" t="s">
        <v>35</v>
      </c>
      <c r="I158" s="14">
        <v>75.099999999999994</v>
      </c>
      <c r="J158" s="14" t="s">
        <v>35</v>
      </c>
      <c r="K158" s="22" t="s">
        <v>35</v>
      </c>
      <c r="L158" s="183">
        <v>26.887600810147301</v>
      </c>
      <c r="M158" s="183">
        <v>65.527732004633194</v>
      </c>
      <c r="N158" s="183">
        <v>36.046761021854103</v>
      </c>
      <c r="O158" s="183">
        <f t="shared" si="2"/>
        <v>42.820697945544872</v>
      </c>
      <c r="P158" s="93">
        <v>0.497</v>
      </c>
      <c r="Q158" s="21"/>
    </row>
    <row r="159" spans="1:17" s="11" customFormat="1">
      <c r="A159" s="13">
        <v>3</v>
      </c>
      <c r="B159" s="13">
        <v>1995</v>
      </c>
      <c r="C159" s="13" t="s">
        <v>16</v>
      </c>
      <c r="D159" s="91">
        <v>1493.4192039256131</v>
      </c>
      <c r="E159" s="91">
        <v>5050.313793848899</v>
      </c>
      <c r="F159" s="92">
        <v>2.5421987959705916</v>
      </c>
      <c r="G159" s="92">
        <v>6.42</v>
      </c>
      <c r="H159" s="91" t="s">
        <v>35</v>
      </c>
      <c r="I159" s="14">
        <v>81.400000000000006</v>
      </c>
      <c r="J159" s="14" t="s">
        <v>35</v>
      </c>
      <c r="K159" s="22" t="s">
        <v>35</v>
      </c>
      <c r="L159" s="183">
        <v>26.261924785721401</v>
      </c>
      <c r="M159" s="183">
        <v>64.8040798359783</v>
      </c>
      <c r="N159" s="183">
        <v>32.801476266121199</v>
      </c>
      <c r="O159" s="183">
        <f t="shared" si="2"/>
        <v>41.289160295940299</v>
      </c>
      <c r="P159" s="93">
        <v>0.502</v>
      </c>
      <c r="Q159" s="21"/>
    </row>
    <row r="160" spans="1:17" s="11" customFormat="1">
      <c r="A160" s="13">
        <v>3</v>
      </c>
      <c r="B160" s="13">
        <v>1996</v>
      </c>
      <c r="C160" s="13" t="s">
        <v>16</v>
      </c>
      <c r="D160" s="91">
        <v>1527.1110960681783</v>
      </c>
      <c r="E160" s="91">
        <v>5164.250073214529</v>
      </c>
      <c r="F160" s="92">
        <v>2.2560237643926513</v>
      </c>
      <c r="G160" s="92">
        <v>7.25</v>
      </c>
      <c r="H160" s="91" t="s">
        <v>35</v>
      </c>
      <c r="I160" s="14">
        <v>84</v>
      </c>
      <c r="J160" s="14" t="s">
        <v>35</v>
      </c>
      <c r="K160" s="22" t="s">
        <v>35</v>
      </c>
      <c r="L160" s="183">
        <v>32.096553512291003</v>
      </c>
      <c r="M160" s="183">
        <v>64.862615577557506</v>
      </c>
      <c r="N160" s="183">
        <v>33.626984143699801</v>
      </c>
      <c r="O160" s="183">
        <f t="shared" si="2"/>
        <v>43.528717744516108</v>
      </c>
      <c r="P160" s="93">
        <v>0.502</v>
      </c>
      <c r="Q160" s="21"/>
    </row>
    <row r="161" spans="1:17" s="11" customFormat="1">
      <c r="A161" s="13">
        <v>3</v>
      </c>
      <c r="B161" s="13">
        <v>1997</v>
      </c>
      <c r="C161" s="13" t="s">
        <v>16</v>
      </c>
      <c r="D161" s="91">
        <v>1570.8259177691968</v>
      </c>
      <c r="E161" s="91">
        <v>5312.0810147559068</v>
      </c>
      <c r="F161" s="92">
        <v>2.8625829393532598</v>
      </c>
      <c r="G161" s="92">
        <v>8.16</v>
      </c>
      <c r="H161" s="91">
        <v>-64330</v>
      </c>
      <c r="I161" s="14">
        <v>84.1</v>
      </c>
      <c r="J161" s="14" t="s">
        <v>35</v>
      </c>
      <c r="K161" s="22" t="s">
        <v>35</v>
      </c>
      <c r="L161" s="183">
        <v>31.5377177966737</v>
      </c>
      <c r="M161" s="183">
        <v>66.474521219155903</v>
      </c>
      <c r="N161" s="183">
        <v>30.776686081245199</v>
      </c>
      <c r="O161" s="183">
        <f t="shared" si="2"/>
        <v>42.929641699024934</v>
      </c>
      <c r="P161" s="93">
        <v>0.52900000000000003</v>
      </c>
      <c r="Q161" s="21"/>
    </row>
    <row r="162" spans="1:17" s="11" customFormat="1">
      <c r="A162" s="13">
        <v>3</v>
      </c>
      <c r="B162" s="13">
        <v>1998</v>
      </c>
      <c r="C162" s="13" t="s">
        <v>16</v>
      </c>
      <c r="D162" s="91">
        <v>1617.3670548400478</v>
      </c>
      <c r="E162" s="91">
        <v>5469.4697411848183</v>
      </c>
      <c r="F162" s="92">
        <v>2.9628449941127855</v>
      </c>
      <c r="G162" s="92">
        <v>9.42</v>
      </c>
      <c r="H162" s="91" t="s">
        <v>35</v>
      </c>
      <c r="I162" s="14">
        <v>70.3</v>
      </c>
      <c r="J162" s="14" t="s">
        <v>35</v>
      </c>
      <c r="K162" s="22" t="s">
        <v>35</v>
      </c>
      <c r="L162" s="183">
        <v>23.781358079748902</v>
      </c>
      <c r="M162" s="183">
        <v>59.668481375878997</v>
      </c>
      <c r="N162" s="183">
        <v>30.0075571704329</v>
      </c>
      <c r="O162" s="183">
        <f t="shared" si="2"/>
        <v>37.819132208686931</v>
      </c>
      <c r="P162" s="93">
        <v>0.53</v>
      </c>
      <c r="Q162" s="21"/>
    </row>
    <row r="163" spans="1:17" s="11" customFormat="1">
      <c r="A163" s="13">
        <v>3</v>
      </c>
      <c r="B163" s="13">
        <v>1999</v>
      </c>
      <c r="C163" s="13" t="s">
        <v>16</v>
      </c>
      <c r="D163" s="91">
        <v>1592.7373642388338</v>
      </c>
      <c r="E163" s="91">
        <v>5386.1792184336873</v>
      </c>
      <c r="F163" s="92">
        <v>-1.522826282847106</v>
      </c>
      <c r="G163" s="92">
        <v>10.210000000000001</v>
      </c>
      <c r="H163" s="91" t="s">
        <v>35</v>
      </c>
      <c r="I163" s="14">
        <v>59.2</v>
      </c>
      <c r="J163" s="14" t="s">
        <v>35</v>
      </c>
      <c r="K163" s="22" t="s">
        <v>35</v>
      </c>
      <c r="L163" s="183">
        <v>30.821270392359501</v>
      </c>
      <c r="M163" s="183">
        <v>55.292014873376502</v>
      </c>
      <c r="N163" s="183">
        <v>29.0034510109335</v>
      </c>
      <c r="O163" s="183">
        <f t="shared" si="2"/>
        <v>38.372245425556507</v>
      </c>
      <c r="P163" s="93">
        <v>0.53600000000000003</v>
      </c>
      <c r="Q163" s="21"/>
    </row>
    <row r="164" spans="1:17" s="11" customFormat="1">
      <c r="A164" s="13">
        <v>3</v>
      </c>
      <c r="B164" s="13">
        <v>2000</v>
      </c>
      <c r="C164" s="13" t="s">
        <v>16</v>
      </c>
      <c r="D164" s="91">
        <v>1601.4154658037855</v>
      </c>
      <c r="E164" s="91">
        <v>5415.5260595099862</v>
      </c>
      <c r="F164" s="92">
        <v>0.54485452277306479</v>
      </c>
      <c r="G164" s="92" t="s">
        <v>35</v>
      </c>
      <c r="H164" s="91" t="s">
        <v>35</v>
      </c>
      <c r="I164" s="14">
        <v>71.099999999999994</v>
      </c>
      <c r="J164" s="23">
        <v>67.400000000000006</v>
      </c>
      <c r="K164" s="23">
        <v>38.1</v>
      </c>
      <c r="L164" s="183">
        <v>49.516806095367301</v>
      </c>
      <c r="M164" s="183">
        <v>56.627100182487602</v>
      </c>
      <c r="N164" s="183">
        <v>29.520363682404501</v>
      </c>
      <c r="O164" s="183">
        <f t="shared" si="2"/>
        <v>45.221423320086473</v>
      </c>
      <c r="P164" s="93">
        <v>0.54</v>
      </c>
      <c r="Q164" s="21"/>
    </row>
    <row r="165" spans="1:17" s="11" customFormat="1">
      <c r="A165" s="13">
        <v>3</v>
      </c>
      <c r="B165" s="13">
        <v>2001</v>
      </c>
      <c r="C165" s="13" t="s">
        <v>16</v>
      </c>
      <c r="D165" s="91">
        <v>1597.6402846014469</v>
      </c>
      <c r="E165" s="91">
        <v>5402.7594835543978</v>
      </c>
      <c r="F165" s="92">
        <v>-0.23574027371115847</v>
      </c>
      <c r="G165" s="92">
        <v>9.61</v>
      </c>
      <c r="H165" s="91" t="s">
        <v>35</v>
      </c>
      <c r="I165" s="14">
        <v>77.900000000000006</v>
      </c>
      <c r="J165" s="23">
        <v>64</v>
      </c>
      <c r="K165" s="23">
        <v>32.200000000000003</v>
      </c>
      <c r="L165" s="183">
        <v>45.923349869098402</v>
      </c>
      <c r="M165" s="183">
        <v>55.668159786510003</v>
      </c>
      <c r="N165" s="183">
        <v>29.254810372022199</v>
      </c>
      <c r="O165" s="183">
        <f t="shared" si="2"/>
        <v>43.615440009210204</v>
      </c>
      <c r="P165" s="93">
        <v>0.54</v>
      </c>
      <c r="Q165" s="21"/>
    </row>
    <row r="166" spans="1:17" s="11" customFormat="1">
      <c r="A166" s="13">
        <v>3</v>
      </c>
      <c r="B166" s="13">
        <v>2002</v>
      </c>
      <c r="C166" s="13" t="s">
        <v>16</v>
      </c>
      <c r="D166" s="91">
        <v>1606.9031556739355</v>
      </c>
      <c r="E166" s="91">
        <v>5434.0838467506564</v>
      </c>
      <c r="F166" s="92">
        <v>0.57978452106941347</v>
      </c>
      <c r="G166" s="92">
        <v>9.3699999999999992</v>
      </c>
      <c r="H166" s="91">
        <v>-77720</v>
      </c>
      <c r="I166" s="14">
        <v>83.1</v>
      </c>
      <c r="J166" s="23">
        <v>66.8</v>
      </c>
      <c r="K166" s="23">
        <v>35.1</v>
      </c>
      <c r="L166" s="183">
        <v>45.091603922970499</v>
      </c>
      <c r="M166" s="183">
        <v>58.8295746992723</v>
      </c>
      <c r="N166" s="183">
        <v>33.178324966535698</v>
      </c>
      <c r="O166" s="183">
        <f t="shared" si="2"/>
        <v>45.699834529592827</v>
      </c>
      <c r="P166" s="93">
        <v>0.53</v>
      </c>
      <c r="Q166" s="21"/>
    </row>
    <row r="167" spans="1:17" s="11" customFormat="1">
      <c r="A167" s="13">
        <v>3</v>
      </c>
      <c r="B167" s="13">
        <v>2003</v>
      </c>
      <c r="C167" s="13" t="s">
        <v>16</v>
      </c>
      <c r="D167" s="91">
        <v>1620.2641581966006</v>
      </c>
      <c r="E167" s="91">
        <v>5479.2669106636513</v>
      </c>
      <c r="F167" s="92">
        <v>0.83147528060341358</v>
      </c>
      <c r="G167" s="92">
        <v>9.99</v>
      </c>
      <c r="H167" s="91" t="s">
        <v>35</v>
      </c>
      <c r="I167" s="14">
        <v>83.2</v>
      </c>
      <c r="J167" s="22" t="s">
        <v>35</v>
      </c>
      <c r="K167" s="22" t="s">
        <v>35</v>
      </c>
      <c r="L167" s="183">
        <v>52.347799598459297</v>
      </c>
      <c r="M167" s="183">
        <v>61.237365661047903</v>
      </c>
      <c r="N167" s="183">
        <v>36.523785981620598</v>
      </c>
      <c r="O167" s="183">
        <f t="shared" si="2"/>
        <v>50.03631708037593</v>
      </c>
      <c r="P167" s="93">
        <v>0.53300000000000003</v>
      </c>
      <c r="Q167" s="21"/>
    </row>
    <row r="168" spans="1:17" s="11" customFormat="1">
      <c r="A168" s="13">
        <v>3</v>
      </c>
      <c r="B168" s="13">
        <v>2004</v>
      </c>
      <c r="C168" s="13" t="s">
        <v>16</v>
      </c>
      <c r="D168" s="91">
        <v>1657.5041618110706</v>
      </c>
      <c r="E168" s="91">
        <v>5605.2018815296797</v>
      </c>
      <c r="F168" s="92">
        <v>2.2983908781836391</v>
      </c>
      <c r="G168" s="92">
        <v>9.11</v>
      </c>
      <c r="H168" s="91" t="s">
        <v>35</v>
      </c>
      <c r="I168" s="14">
        <v>86.4</v>
      </c>
      <c r="J168" s="23">
        <v>65.7</v>
      </c>
      <c r="K168" s="23">
        <v>28.2</v>
      </c>
      <c r="L168" s="183">
        <v>62.499189533404397</v>
      </c>
      <c r="M168" s="183">
        <v>66.565301113444903</v>
      </c>
      <c r="N168" s="183">
        <v>39.951379769386897</v>
      </c>
      <c r="O168" s="183">
        <f t="shared" si="2"/>
        <v>56.33862347207873</v>
      </c>
      <c r="P168" s="93">
        <v>0.55100000000000005</v>
      </c>
      <c r="Q168" s="21"/>
    </row>
    <row r="169" spans="1:17" s="11" customFormat="1">
      <c r="A169" s="13">
        <v>3</v>
      </c>
      <c r="B169" s="13">
        <v>2005</v>
      </c>
      <c r="C169" s="13" t="s">
        <v>16</v>
      </c>
      <c r="D169" s="91">
        <v>1700.1836576581309</v>
      </c>
      <c r="E169" s="91">
        <v>5749.5316491022022</v>
      </c>
      <c r="F169" s="92">
        <v>2.5749254107710158</v>
      </c>
      <c r="G169" s="92">
        <v>9.57</v>
      </c>
      <c r="H169" s="91" t="s">
        <v>35</v>
      </c>
      <c r="I169" s="14">
        <v>88.8</v>
      </c>
      <c r="J169" s="23">
        <v>66.599999999999994</v>
      </c>
      <c r="K169" s="23">
        <v>36.9</v>
      </c>
      <c r="L169" s="183">
        <v>85.180180730017597</v>
      </c>
      <c r="M169" s="183">
        <v>69.884890561069398</v>
      </c>
      <c r="N169" s="183">
        <v>42.127523635253397</v>
      </c>
      <c r="O169" s="183">
        <f t="shared" si="2"/>
        <v>65.730864975446806</v>
      </c>
      <c r="P169" s="93">
        <v>0.54400000000000004</v>
      </c>
      <c r="Q169" s="21"/>
    </row>
    <row r="170" spans="1:17" s="11" customFormat="1">
      <c r="A170" s="13">
        <v>3</v>
      </c>
      <c r="B170" s="13">
        <v>2006</v>
      </c>
      <c r="C170" s="13" t="s">
        <v>16</v>
      </c>
      <c r="D170" s="91">
        <v>1750.8024335666748</v>
      </c>
      <c r="E170" s="91">
        <v>5920.7097761322339</v>
      </c>
      <c r="F170" s="92">
        <v>2.977253409097429</v>
      </c>
      <c r="G170" s="92">
        <v>8.64</v>
      </c>
      <c r="H170" s="91" t="s">
        <v>35</v>
      </c>
      <c r="I170" s="14">
        <v>89.4</v>
      </c>
      <c r="J170" s="23">
        <v>63.5</v>
      </c>
      <c r="K170" s="23">
        <v>34.299999999999997</v>
      </c>
      <c r="L170" s="183">
        <v>94.232870316464002</v>
      </c>
      <c r="M170" s="183">
        <v>84.020702784940596</v>
      </c>
      <c r="N170" s="183">
        <v>57.346259138415597</v>
      </c>
      <c r="O170" s="183">
        <f t="shared" si="2"/>
        <v>78.533277413273396</v>
      </c>
      <c r="P170" s="93">
        <v>0.47299999999999998</v>
      </c>
      <c r="Q170" s="21"/>
    </row>
    <row r="171" spans="1:17" s="11" customFormat="1">
      <c r="A171" s="13">
        <v>3</v>
      </c>
      <c r="B171" s="13">
        <v>2007</v>
      </c>
      <c r="C171" s="13" t="s">
        <v>16</v>
      </c>
      <c r="D171" s="91">
        <v>1799.4986771461486</v>
      </c>
      <c r="E171" s="91">
        <v>6085.3864523203956</v>
      </c>
      <c r="F171" s="92">
        <v>2.7813671403387019</v>
      </c>
      <c r="G171" s="92">
        <v>8.33</v>
      </c>
      <c r="H171" s="91">
        <v>-67700</v>
      </c>
      <c r="I171" s="14">
        <v>93</v>
      </c>
      <c r="J171" s="23">
        <v>59.4</v>
      </c>
      <c r="K171" s="23">
        <v>31.2</v>
      </c>
      <c r="L171" s="183">
        <v>97.726409182701005</v>
      </c>
      <c r="M171" s="183">
        <v>94.121897892805194</v>
      </c>
      <c r="N171" s="183">
        <v>62.342757117053203</v>
      </c>
      <c r="O171" s="183">
        <f t="shared" si="2"/>
        <v>84.730354730853136</v>
      </c>
      <c r="P171" s="93">
        <v>0.46200000000000002</v>
      </c>
      <c r="Q171" s="21"/>
    </row>
    <row r="172" spans="1:17" s="11" customFormat="1">
      <c r="A172" s="13">
        <v>3</v>
      </c>
      <c r="B172" s="13">
        <v>2008</v>
      </c>
      <c r="C172" s="13" t="s">
        <v>16</v>
      </c>
      <c r="D172" s="91">
        <v>1878.1096738036877</v>
      </c>
      <c r="E172" s="91">
        <v>6351.2262109924395</v>
      </c>
      <c r="F172" s="92">
        <v>4.3684942732055561</v>
      </c>
      <c r="G172" s="92">
        <v>7.34</v>
      </c>
      <c r="H172" s="91" t="s">
        <v>35</v>
      </c>
      <c r="I172" s="14">
        <v>94.2</v>
      </c>
      <c r="J172" s="23">
        <v>46.5</v>
      </c>
      <c r="K172" s="23">
        <v>21.4</v>
      </c>
      <c r="L172" s="183">
        <v>125.564825304621</v>
      </c>
      <c r="M172" s="183">
        <v>102.806160742072</v>
      </c>
      <c r="N172" s="183">
        <v>70.662411642855403</v>
      </c>
      <c r="O172" s="183">
        <f t="shared" si="2"/>
        <v>99.677799229849469</v>
      </c>
      <c r="P172" s="93">
        <v>0.46100000000000002</v>
      </c>
      <c r="Q172" s="21"/>
    </row>
    <row r="173" spans="1:17" s="11" customFormat="1">
      <c r="A173" s="13">
        <v>3</v>
      </c>
      <c r="B173" s="13">
        <v>2009</v>
      </c>
      <c r="C173" s="13" t="s">
        <v>16</v>
      </c>
      <c r="D173" s="91">
        <v>1909.0827892117197</v>
      </c>
      <c r="E173" s="91">
        <v>6455.9683701748581</v>
      </c>
      <c r="F173" s="92">
        <v>1.6491643613816791</v>
      </c>
      <c r="G173" s="92">
        <v>8.52</v>
      </c>
      <c r="H173" s="91" t="s">
        <v>35</v>
      </c>
      <c r="I173" s="14">
        <v>94.2</v>
      </c>
      <c r="J173" s="23">
        <v>42</v>
      </c>
      <c r="K173" s="23">
        <v>19.3</v>
      </c>
      <c r="L173" s="183">
        <v>82.662871078498895</v>
      </c>
      <c r="M173" s="183">
        <v>87.0161710168871</v>
      </c>
      <c r="N173" s="183">
        <v>80.870213604300602</v>
      </c>
      <c r="O173" s="183">
        <f t="shared" si="2"/>
        <v>83.516418566562194</v>
      </c>
      <c r="P173" s="93">
        <v>0.44900000000000001</v>
      </c>
      <c r="Q173" s="21"/>
    </row>
    <row r="174" spans="1:17" s="11" customFormat="1">
      <c r="A174" s="13">
        <v>3</v>
      </c>
      <c r="B174" s="13">
        <v>2010</v>
      </c>
      <c r="C174" s="13" t="s">
        <v>16</v>
      </c>
      <c r="D174" s="91">
        <v>1955.4601809749965</v>
      </c>
      <c r="E174" s="91">
        <v>6612.8033571156557</v>
      </c>
      <c r="F174" s="92">
        <v>2.4293022819836096</v>
      </c>
      <c r="G174" s="92" t="s">
        <v>35</v>
      </c>
      <c r="H174" s="91" t="s">
        <v>35</v>
      </c>
      <c r="I174" s="14">
        <v>91.4</v>
      </c>
      <c r="J174" s="22" t="s">
        <v>35</v>
      </c>
      <c r="K174" s="22" t="s">
        <v>35</v>
      </c>
      <c r="L174" s="183">
        <v>100</v>
      </c>
      <c r="M174" s="183">
        <v>100</v>
      </c>
      <c r="N174" s="183">
        <v>100</v>
      </c>
      <c r="O174" s="183">
        <f t="shared" si="2"/>
        <v>100</v>
      </c>
      <c r="P174" s="93">
        <v>0.41099999999999998</v>
      </c>
      <c r="Q174" s="21"/>
    </row>
    <row r="175" spans="1:17" s="11" customFormat="1">
      <c r="A175" s="13">
        <v>3</v>
      </c>
      <c r="B175" s="13">
        <v>2011</v>
      </c>
      <c r="C175" s="13" t="s">
        <v>16</v>
      </c>
      <c r="D175" s="91">
        <v>2024.1178368688218</v>
      </c>
      <c r="E175" s="91">
        <v>6844.9837828812169</v>
      </c>
      <c r="F175" s="92">
        <v>3.5110740971259418</v>
      </c>
      <c r="G175" s="92">
        <v>6.92</v>
      </c>
      <c r="H175" s="91" t="s">
        <v>35</v>
      </c>
      <c r="I175" s="14">
        <v>94.5</v>
      </c>
      <c r="J175" s="23">
        <v>36.299999999999997</v>
      </c>
      <c r="K175" s="23">
        <v>15.7</v>
      </c>
      <c r="L175" s="183">
        <v>115.938068414604</v>
      </c>
      <c r="M175" s="183">
        <v>107.716675393419</v>
      </c>
      <c r="N175" s="183">
        <v>122.767240315002</v>
      </c>
      <c r="O175" s="183">
        <f t="shared" si="2"/>
        <v>115.473994707675</v>
      </c>
      <c r="P175" s="93">
        <v>0.41199999999999998</v>
      </c>
      <c r="Q175" s="21"/>
    </row>
    <row r="176" spans="1:17" s="11" customFormat="1">
      <c r="A176" s="13">
        <v>3</v>
      </c>
      <c r="B176" s="13">
        <v>2012</v>
      </c>
      <c r="C176" s="13" t="s">
        <v>16</v>
      </c>
      <c r="D176" s="91">
        <v>2094.0239490040099</v>
      </c>
      <c r="E176" s="91">
        <v>7081.3861282258222</v>
      </c>
      <c r="F176" s="92">
        <v>3.453658223936614</v>
      </c>
      <c r="G176" s="92">
        <v>7.19</v>
      </c>
      <c r="H176" s="91">
        <v>-57620</v>
      </c>
      <c r="I176" s="14">
        <v>91.8</v>
      </c>
      <c r="J176" s="23">
        <v>35.9</v>
      </c>
      <c r="K176" s="23">
        <v>16.5</v>
      </c>
      <c r="L176" s="183">
        <v>115.792648289342</v>
      </c>
      <c r="M176" s="183">
        <v>99.396437266731795</v>
      </c>
      <c r="N176" s="183">
        <v>125.6682221773</v>
      </c>
      <c r="O176" s="183">
        <f t="shared" si="2"/>
        <v>113.61910257779125</v>
      </c>
      <c r="P176" s="93">
        <v>0.40699999999999997</v>
      </c>
      <c r="Q176" s="21"/>
    </row>
    <row r="177" spans="1:17" s="11" customFormat="1">
      <c r="A177" s="13">
        <v>3</v>
      </c>
      <c r="B177" s="13">
        <v>2013</v>
      </c>
      <c r="C177" s="13" t="s">
        <v>16</v>
      </c>
      <c r="D177" s="91">
        <v>2201.3969808587931</v>
      </c>
      <c r="E177" s="91">
        <v>7444.4908093750801</v>
      </c>
      <c r="F177" s="92">
        <v>5.1275933069368023</v>
      </c>
      <c r="G177" s="92">
        <v>6.98</v>
      </c>
      <c r="H177" s="91" t="s">
        <v>35</v>
      </c>
      <c r="I177" s="14">
        <v>94.1</v>
      </c>
      <c r="J177" s="23">
        <v>34.299999999999997</v>
      </c>
      <c r="K177" s="23">
        <v>15.6</v>
      </c>
      <c r="L177" s="183">
        <v>116.14962167448699</v>
      </c>
      <c r="M177" s="183">
        <v>92.340731377033407</v>
      </c>
      <c r="N177" s="183">
        <v>104.91576514142599</v>
      </c>
      <c r="O177" s="183">
        <f t="shared" si="2"/>
        <v>104.46870606431547</v>
      </c>
      <c r="P177" s="93">
        <v>0.41199999999999998</v>
      </c>
      <c r="Q177" s="21"/>
    </row>
    <row r="178" spans="1:17" s="11" customFormat="1">
      <c r="A178" s="13">
        <v>3</v>
      </c>
      <c r="B178" s="13">
        <v>2014</v>
      </c>
      <c r="C178" s="13" t="s">
        <v>16</v>
      </c>
      <c r="D178" s="91">
        <v>2286.0131705885997</v>
      </c>
      <c r="E178" s="91">
        <v>7730.638402128724</v>
      </c>
      <c r="F178" s="92">
        <v>3.8437496946505547</v>
      </c>
      <c r="G178" s="92">
        <v>6.66</v>
      </c>
      <c r="H178" s="91" t="s">
        <v>35</v>
      </c>
      <c r="I178" s="14">
        <v>94.3</v>
      </c>
      <c r="J178" s="23">
        <v>33.700000000000003</v>
      </c>
      <c r="K178" s="23">
        <v>14.9</v>
      </c>
      <c r="L178" s="183">
        <v>109.31833481138101</v>
      </c>
      <c r="M178" s="183">
        <v>89.142462911620697</v>
      </c>
      <c r="N178" s="183">
        <v>93.443382132127596</v>
      </c>
      <c r="O178" s="183">
        <f t="shared" si="2"/>
        <v>97.301393285043105</v>
      </c>
      <c r="P178" s="93">
        <v>0.40400000000000003</v>
      </c>
      <c r="Q178" s="21"/>
    </row>
    <row r="179" spans="1:17" s="11" customFormat="1">
      <c r="A179" s="13">
        <v>3</v>
      </c>
      <c r="B179" s="13">
        <v>2015</v>
      </c>
      <c r="C179" s="13" t="s">
        <v>16</v>
      </c>
      <c r="D179" s="91">
        <v>2361.056099440249</v>
      </c>
      <c r="E179" s="91">
        <v>7984.4119827242384</v>
      </c>
      <c r="F179" s="92">
        <v>3.2826988845531275</v>
      </c>
      <c r="G179" s="92">
        <v>8.43</v>
      </c>
      <c r="H179" s="91" t="s">
        <v>35</v>
      </c>
      <c r="I179" s="14">
        <v>91</v>
      </c>
      <c r="J179" s="23">
        <v>34.700000000000003</v>
      </c>
      <c r="K179" s="23">
        <v>14.6</v>
      </c>
      <c r="L179" s="183">
        <v>66.205440993654605</v>
      </c>
      <c r="M179" s="183">
        <v>83.411402171994197</v>
      </c>
      <c r="N179" s="183">
        <v>92.621245438256807</v>
      </c>
      <c r="O179" s="183">
        <f t="shared" si="2"/>
        <v>80.746029534635198</v>
      </c>
      <c r="P179" s="93">
        <v>0.38</v>
      </c>
      <c r="Q179" s="21"/>
    </row>
    <row r="180" spans="1:17" s="11" customFormat="1">
      <c r="A180" s="13">
        <v>3</v>
      </c>
      <c r="B180" s="13">
        <v>2016</v>
      </c>
      <c r="C180" s="13" t="s">
        <v>16</v>
      </c>
      <c r="D180" s="91">
        <v>2425.5595942383702</v>
      </c>
      <c r="E180" s="91">
        <v>8202.5442316427652</v>
      </c>
      <c r="F180" s="92">
        <v>2.7319763733446791</v>
      </c>
      <c r="G180" s="92">
        <v>11.6</v>
      </c>
      <c r="H180" s="91" t="s">
        <v>35</v>
      </c>
      <c r="I180" s="14">
        <v>90.8</v>
      </c>
      <c r="J180" s="23">
        <v>35.299999999999997</v>
      </c>
      <c r="K180" s="23">
        <v>16.7</v>
      </c>
      <c r="L180" s="183">
        <v>58.547046867405498</v>
      </c>
      <c r="M180" s="183">
        <v>84.397205348130797</v>
      </c>
      <c r="N180" s="183">
        <v>103.635776559438</v>
      </c>
      <c r="O180" s="183">
        <f t="shared" si="2"/>
        <v>82.193342924991427</v>
      </c>
      <c r="P180" s="93">
        <v>0.377</v>
      </c>
      <c r="Q180" s="21"/>
    </row>
    <row r="181" spans="1:17" s="11" customFormat="1">
      <c r="A181" s="13">
        <v>3</v>
      </c>
      <c r="B181" s="13">
        <v>2017</v>
      </c>
      <c r="C181" s="13" t="s">
        <v>16</v>
      </c>
      <c r="D181" s="91">
        <v>2490.9564468992185</v>
      </c>
      <c r="E181" s="91">
        <v>8423.6975596562406</v>
      </c>
      <c r="F181" s="92">
        <v>2.6961552631479435</v>
      </c>
      <c r="G181" s="92">
        <v>12.82</v>
      </c>
      <c r="H181" s="91">
        <v>-47520</v>
      </c>
      <c r="I181" s="14">
        <v>91.6</v>
      </c>
      <c r="J181" s="23">
        <v>35.1</v>
      </c>
      <c r="K181" s="23">
        <v>16.399999999999999</v>
      </c>
      <c r="L181" s="183">
        <v>69.968380303996895</v>
      </c>
      <c r="M181" s="183">
        <v>86.033349610271301</v>
      </c>
      <c r="N181" s="183">
        <v>100.535543898407</v>
      </c>
      <c r="O181" s="183">
        <f t="shared" si="2"/>
        <v>85.512424604225075</v>
      </c>
      <c r="P181" s="93">
        <v>0.377</v>
      </c>
      <c r="Q181" s="21"/>
    </row>
    <row r="182" spans="1:17" s="11" customFormat="1">
      <c r="A182" s="13">
        <v>3</v>
      </c>
      <c r="B182" s="13">
        <v>2018</v>
      </c>
      <c r="C182" s="13" t="s">
        <v>16</v>
      </c>
      <c r="D182" s="91">
        <v>2559.5116435632149</v>
      </c>
      <c r="E182" s="91">
        <v>8655.531497804428</v>
      </c>
      <c r="F182" s="92">
        <v>2.7521636016291922</v>
      </c>
      <c r="G182" s="92">
        <v>12.33</v>
      </c>
      <c r="H182" s="91" t="s">
        <v>35</v>
      </c>
      <c r="I182" s="14">
        <v>92.7</v>
      </c>
      <c r="J182" s="23">
        <v>33.200000000000003</v>
      </c>
      <c r="K182" s="23">
        <v>14.7</v>
      </c>
      <c r="L182" s="183">
        <v>85.489945806625698</v>
      </c>
      <c r="M182" s="183">
        <v>83.729137844272202</v>
      </c>
      <c r="N182" s="183">
        <v>95.473641610553301</v>
      </c>
      <c r="O182" s="183">
        <f t="shared" si="2"/>
        <v>88.230908420483729</v>
      </c>
      <c r="P182" s="93">
        <v>0.35699999999999998</v>
      </c>
      <c r="Q182" s="21"/>
    </row>
    <row r="183" spans="1:17" s="11" customFormat="1">
      <c r="A183" s="13">
        <v>3</v>
      </c>
      <c r="B183" s="13">
        <v>2019</v>
      </c>
      <c r="C183" s="13" t="s">
        <v>16</v>
      </c>
      <c r="D183" s="91">
        <v>2579.8985622426244</v>
      </c>
      <c r="E183" s="91">
        <v>8724.4741874056181</v>
      </c>
      <c r="F183" s="92">
        <v>0.79651595767028027</v>
      </c>
      <c r="G183" s="92">
        <v>11.93</v>
      </c>
      <c r="H183" s="91" t="s">
        <v>35</v>
      </c>
      <c r="I183" s="13" t="s">
        <v>35</v>
      </c>
      <c r="J183" s="23">
        <v>31.1</v>
      </c>
      <c r="K183" s="23">
        <v>12.1</v>
      </c>
      <c r="L183" s="183">
        <v>76.329961218168194</v>
      </c>
      <c r="M183" s="183">
        <v>82.105128069524994</v>
      </c>
      <c r="N183" s="183">
        <v>105.997721412281</v>
      </c>
      <c r="O183" s="183">
        <f t="shared" si="2"/>
        <v>88.144270233324733</v>
      </c>
      <c r="P183" s="93">
        <v>0.318</v>
      </c>
      <c r="Q183" s="21"/>
    </row>
    <row r="184" spans="1:17" s="11" customFormat="1">
      <c r="A184" s="13">
        <v>3</v>
      </c>
      <c r="B184" s="13">
        <v>2020</v>
      </c>
      <c r="C184" s="13" t="s">
        <v>16</v>
      </c>
      <c r="D184" s="91">
        <v>2345.4847935927337</v>
      </c>
      <c r="E184" s="91">
        <v>7931.754309310616</v>
      </c>
      <c r="F184" s="92">
        <v>-9.0861622267086943</v>
      </c>
      <c r="G184" s="92">
        <v>13.69</v>
      </c>
      <c r="H184" s="91" t="s">
        <v>35</v>
      </c>
      <c r="I184" s="13" t="s">
        <v>35</v>
      </c>
      <c r="J184" s="13" t="s">
        <v>35</v>
      </c>
      <c r="K184" s="22" t="s">
        <v>35</v>
      </c>
      <c r="L184" s="183">
        <v>52.441960248604097</v>
      </c>
      <c r="M184" s="183">
        <v>84.965722246878798</v>
      </c>
      <c r="N184" s="183">
        <v>134.89886429714599</v>
      </c>
      <c r="O184" s="183">
        <f t="shared" si="2"/>
        <v>90.768848930876288</v>
      </c>
      <c r="P184" s="93">
        <v>0.23</v>
      </c>
      <c r="Q184" s="21"/>
    </row>
    <row r="185" spans="1:17" s="11" customFormat="1">
      <c r="A185" s="13">
        <v>4</v>
      </c>
      <c r="B185" s="13">
        <v>1960</v>
      </c>
      <c r="C185" s="13" t="s">
        <v>18</v>
      </c>
      <c r="D185" s="91">
        <v>3611.918799974806</v>
      </c>
      <c r="E185" s="91" t="s">
        <v>35</v>
      </c>
      <c r="F185" s="92" t="s">
        <v>35</v>
      </c>
      <c r="G185" s="92" t="s">
        <v>35</v>
      </c>
      <c r="H185" s="91" t="s">
        <v>35</v>
      </c>
      <c r="I185" s="13" t="s">
        <v>35</v>
      </c>
      <c r="J185" s="13" t="s">
        <v>35</v>
      </c>
      <c r="K185" s="22" t="s">
        <v>35</v>
      </c>
      <c r="L185" s="183">
        <v>11.1501758147351</v>
      </c>
      <c r="M185" s="183">
        <v>96.679859992020994</v>
      </c>
      <c r="N185" s="183">
        <v>17.075583767544501</v>
      </c>
      <c r="O185" s="183">
        <f t="shared" si="2"/>
        <v>41.635206524766865</v>
      </c>
      <c r="P185" s="93">
        <v>0.40799999999999997</v>
      </c>
      <c r="Q185" s="21"/>
    </row>
    <row r="186" spans="1:17" s="11" customFormat="1">
      <c r="A186" s="13">
        <v>4</v>
      </c>
      <c r="B186" s="13">
        <v>1961</v>
      </c>
      <c r="C186" s="13" t="s">
        <v>18</v>
      </c>
      <c r="D186" s="91">
        <v>3723.176412206652</v>
      </c>
      <c r="E186" s="91" t="s">
        <v>35</v>
      </c>
      <c r="F186" s="92">
        <v>3.0802910694620778</v>
      </c>
      <c r="G186" s="92" t="s">
        <v>35</v>
      </c>
      <c r="H186" s="91" t="s">
        <v>35</v>
      </c>
      <c r="I186" s="13" t="s">
        <v>35</v>
      </c>
      <c r="J186" s="13" t="s">
        <v>35</v>
      </c>
      <c r="K186" s="22" t="s">
        <v>35</v>
      </c>
      <c r="L186" s="183">
        <v>10.6754491073712</v>
      </c>
      <c r="M186" s="183">
        <v>94.6956383239704</v>
      </c>
      <c r="N186" s="183">
        <v>16.794910870340999</v>
      </c>
      <c r="O186" s="183">
        <f t="shared" si="2"/>
        <v>40.721999433894204</v>
      </c>
      <c r="P186" s="93">
        <v>0.41199999999999998</v>
      </c>
      <c r="Q186" s="21"/>
    </row>
    <row r="187" spans="1:17" s="11" customFormat="1">
      <c r="A187" s="13">
        <v>4</v>
      </c>
      <c r="B187" s="13">
        <v>1962</v>
      </c>
      <c r="C187" s="13" t="s">
        <v>18</v>
      </c>
      <c r="D187" s="91">
        <v>3794.0116682076459</v>
      </c>
      <c r="E187" s="91" t="s">
        <v>35</v>
      </c>
      <c r="F187" s="92">
        <v>1.902549010805842</v>
      </c>
      <c r="G187" s="92" t="s">
        <v>35</v>
      </c>
      <c r="H187" s="91">
        <v>-146900</v>
      </c>
      <c r="I187" s="14">
        <v>96.5</v>
      </c>
      <c r="J187" s="14" t="s">
        <v>35</v>
      </c>
      <c r="K187" s="22" t="s">
        <v>35</v>
      </c>
      <c r="L187" s="183">
        <v>10.2765802129124</v>
      </c>
      <c r="M187" s="183">
        <v>91.724228853714493</v>
      </c>
      <c r="N187" s="183">
        <v>17.233560240690899</v>
      </c>
      <c r="O187" s="183">
        <f t="shared" si="2"/>
        <v>39.744789769105928</v>
      </c>
      <c r="P187" s="93">
        <v>0.41199999999999998</v>
      </c>
      <c r="Q187" s="21"/>
    </row>
    <row r="188" spans="1:17" s="11" customFormat="1">
      <c r="A188" s="13">
        <v>4</v>
      </c>
      <c r="B188" s="13">
        <v>1963</v>
      </c>
      <c r="C188" s="13" t="s">
        <v>18</v>
      </c>
      <c r="D188" s="91">
        <v>3935.04935858201</v>
      </c>
      <c r="E188" s="91" t="s">
        <v>35</v>
      </c>
      <c r="F188" s="92">
        <v>3.717376294759589</v>
      </c>
      <c r="G188" s="92" t="s">
        <v>35</v>
      </c>
      <c r="H188" s="91" t="s">
        <v>35</v>
      </c>
      <c r="I188" s="14">
        <v>96.1</v>
      </c>
      <c r="J188" s="14" t="s">
        <v>35</v>
      </c>
      <c r="K188" s="22" t="s">
        <v>35</v>
      </c>
      <c r="L188" s="183">
        <v>10.323463166163</v>
      </c>
      <c r="M188" s="183">
        <v>98.592045034306594</v>
      </c>
      <c r="N188" s="183">
        <v>18.423256915350301</v>
      </c>
      <c r="O188" s="183">
        <f t="shared" si="2"/>
        <v>42.44625503860663</v>
      </c>
      <c r="P188" s="93">
        <v>0.42199999999999999</v>
      </c>
      <c r="Q188" s="21"/>
    </row>
    <row r="189" spans="1:17" s="11" customFormat="1">
      <c r="A189" s="13">
        <v>4</v>
      </c>
      <c r="B189" s="13">
        <v>1964</v>
      </c>
      <c r="C189" s="13" t="s">
        <v>18</v>
      </c>
      <c r="D189" s="91">
        <v>3957.2382587451589</v>
      </c>
      <c r="E189" s="91" t="s">
        <v>35</v>
      </c>
      <c r="F189" s="92">
        <v>0.56387857282543052</v>
      </c>
      <c r="G189" s="92" t="s">
        <v>35</v>
      </c>
      <c r="H189" s="91" t="s">
        <v>35</v>
      </c>
      <c r="I189" s="14">
        <v>96.4</v>
      </c>
      <c r="J189" s="14" t="s">
        <v>35</v>
      </c>
      <c r="K189" s="22" t="s">
        <v>35</v>
      </c>
      <c r="L189" s="183">
        <v>9.8258898648187003</v>
      </c>
      <c r="M189" s="183">
        <v>101.432028867932</v>
      </c>
      <c r="N189" s="183">
        <v>18.315868475135201</v>
      </c>
      <c r="O189" s="183">
        <f t="shared" si="2"/>
        <v>43.191262402628638</v>
      </c>
      <c r="P189" s="93">
        <v>0.441</v>
      </c>
      <c r="Q189" s="21"/>
    </row>
    <row r="190" spans="1:17" s="11" customFormat="1">
      <c r="A190" s="13">
        <v>4</v>
      </c>
      <c r="B190" s="13">
        <v>1965</v>
      </c>
      <c r="C190" s="13" t="s">
        <v>18</v>
      </c>
      <c r="D190" s="91">
        <v>3920.2964024254238</v>
      </c>
      <c r="E190" s="91" t="s">
        <v>35</v>
      </c>
      <c r="F190" s="92">
        <v>-0.93352620955022303</v>
      </c>
      <c r="G190" s="92" t="s">
        <v>35</v>
      </c>
      <c r="H190" s="91" t="s">
        <v>35</v>
      </c>
      <c r="I190" s="14">
        <v>96.1</v>
      </c>
      <c r="J190" s="14" t="s">
        <v>35</v>
      </c>
      <c r="K190" s="22" t="s">
        <v>35</v>
      </c>
      <c r="L190" s="183">
        <v>9.7052995756424902</v>
      </c>
      <c r="M190" s="183">
        <v>101.9698766107</v>
      </c>
      <c r="N190" s="183">
        <v>18.2452101518648</v>
      </c>
      <c r="O190" s="183">
        <f t="shared" si="2"/>
        <v>43.306795446069096</v>
      </c>
      <c r="P190" s="93">
        <v>0.45300000000000001</v>
      </c>
      <c r="Q190" s="21"/>
    </row>
    <row r="191" spans="1:17" s="11" customFormat="1">
      <c r="A191" s="13">
        <v>4</v>
      </c>
      <c r="B191" s="13">
        <v>1966</v>
      </c>
      <c r="C191" s="13" t="s">
        <v>18</v>
      </c>
      <c r="D191" s="91">
        <v>4283.0157350984618</v>
      </c>
      <c r="E191" s="91" t="s">
        <v>35</v>
      </c>
      <c r="F191" s="92">
        <v>9.2523446045719879</v>
      </c>
      <c r="G191" s="92" t="s">
        <v>35</v>
      </c>
      <c r="H191" s="91" t="s">
        <v>35</v>
      </c>
      <c r="I191" s="14">
        <v>95.4</v>
      </c>
      <c r="J191" s="14" t="s">
        <v>35</v>
      </c>
      <c r="K191" s="22" t="s">
        <v>35</v>
      </c>
      <c r="L191" s="183">
        <v>9.0853083135936501</v>
      </c>
      <c r="M191" s="183">
        <v>102.211102363873</v>
      </c>
      <c r="N191" s="183">
        <v>17.6160391373088</v>
      </c>
      <c r="O191" s="183">
        <f t="shared" si="2"/>
        <v>42.970816604925147</v>
      </c>
      <c r="P191" s="93">
        <v>0.45400000000000001</v>
      </c>
      <c r="Q191" s="21"/>
    </row>
    <row r="192" spans="1:17" s="11" customFormat="1">
      <c r="A192" s="13">
        <v>4</v>
      </c>
      <c r="B192" s="13">
        <v>1967</v>
      </c>
      <c r="C192" s="13" t="s">
        <v>18</v>
      </c>
      <c r="D192" s="91">
        <v>4361.9986904156985</v>
      </c>
      <c r="E192" s="91" t="s">
        <v>35</v>
      </c>
      <c r="F192" s="92">
        <v>1.844096781386753</v>
      </c>
      <c r="G192" s="92" t="s">
        <v>35</v>
      </c>
      <c r="H192" s="91">
        <v>-196500</v>
      </c>
      <c r="I192" s="14">
        <v>96.3</v>
      </c>
      <c r="J192" s="14" t="s">
        <v>35</v>
      </c>
      <c r="K192" s="22" t="s">
        <v>35</v>
      </c>
      <c r="L192" s="183">
        <v>8.93027221276426</v>
      </c>
      <c r="M192" s="183">
        <v>97.516277137853606</v>
      </c>
      <c r="N192" s="183">
        <v>18.662088637408601</v>
      </c>
      <c r="O192" s="183">
        <f t="shared" si="2"/>
        <v>41.70287932934216</v>
      </c>
      <c r="P192" s="93">
        <v>0.45600000000000002</v>
      </c>
      <c r="Q192" s="21"/>
    </row>
    <row r="193" spans="1:17" s="11" customFormat="1">
      <c r="A193" s="13">
        <v>4</v>
      </c>
      <c r="B193" s="13">
        <v>1968</v>
      </c>
      <c r="C193" s="13" t="s">
        <v>18</v>
      </c>
      <c r="D193" s="91">
        <v>4443.8739663144988</v>
      </c>
      <c r="E193" s="91" t="s">
        <v>35</v>
      </c>
      <c r="F193" s="92">
        <v>1.8770128491486986</v>
      </c>
      <c r="G193" s="92" t="s">
        <v>35</v>
      </c>
      <c r="H193" s="91" t="s">
        <v>35</v>
      </c>
      <c r="I193" s="14">
        <v>96.9</v>
      </c>
      <c r="J193" s="14" t="s">
        <v>35</v>
      </c>
      <c r="K193" s="22" t="s">
        <v>35</v>
      </c>
      <c r="L193" s="183">
        <v>8.9451350378277397</v>
      </c>
      <c r="M193" s="183">
        <v>96.320176706744903</v>
      </c>
      <c r="N193" s="183">
        <v>22.813658586060299</v>
      </c>
      <c r="O193" s="183">
        <f t="shared" si="2"/>
        <v>42.692990110210985</v>
      </c>
      <c r="P193" s="93">
        <v>0.46</v>
      </c>
      <c r="Q193" s="21"/>
    </row>
    <row r="194" spans="1:17" s="11" customFormat="1">
      <c r="A194" s="13">
        <v>4</v>
      </c>
      <c r="B194" s="13">
        <v>1969</v>
      </c>
      <c r="C194" s="13" t="s">
        <v>18</v>
      </c>
      <c r="D194" s="91">
        <v>4543.7962308615915</v>
      </c>
      <c r="E194" s="91" t="s">
        <v>35</v>
      </c>
      <c r="F194" s="92">
        <v>2.2485395694055228</v>
      </c>
      <c r="G194" s="92" t="s">
        <v>35</v>
      </c>
      <c r="H194" s="91" t="s">
        <v>35</v>
      </c>
      <c r="I194" s="14">
        <v>96.2</v>
      </c>
      <c r="J194" s="14" t="s">
        <v>35</v>
      </c>
      <c r="K194" s="22" t="s">
        <v>35</v>
      </c>
      <c r="L194" s="183">
        <v>8.3054309076896509</v>
      </c>
      <c r="M194" s="183">
        <v>96.356965004930998</v>
      </c>
      <c r="N194" s="183">
        <v>20.824098915881699</v>
      </c>
      <c r="O194" s="183">
        <f t="shared" si="2"/>
        <v>41.828831609500781</v>
      </c>
      <c r="P194" s="93">
        <v>0.45500000000000002</v>
      </c>
      <c r="Q194" s="21"/>
    </row>
    <row r="195" spans="1:17" s="11" customFormat="1">
      <c r="A195" s="13">
        <v>4</v>
      </c>
      <c r="B195" s="13">
        <v>1970</v>
      </c>
      <c r="C195" s="13" t="s">
        <v>18</v>
      </c>
      <c r="D195" s="91">
        <v>4552.2555883643663</v>
      </c>
      <c r="E195" s="91" t="s">
        <v>35</v>
      </c>
      <c r="F195" s="92">
        <v>0.18617378669667062</v>
      </c>
      <c r="G195" s="92" t="s">
        <v>35</v>
      </c>
      <c r="H195" s="91" t="s">
        <v>35</v>
      </c>
      <c r="I195" s="14">
        <v>95.7</v>
      </c>
      <c r="J195" s="14" t="s">
        <v>35</v>
      </c>
      <c r="K195" s="22" t="s">
        <v>35</v>
      </c>
      <c r="L195" s="183">
        <v>9.1025213585986204</v>
      </c>
      <c r="M195" s="183">
        <v>95.025298999133199</v>
      </c>
      <c r="N195" s="183">
        <v>18.162733651383</v>
      </c>
      <c r="O195" s="183">
        <f t="shared" ref="O195:O258" si="3">AVERAGE(L195:N195)</f>
        <v>40.763518003038278</v>
      </c>
      <c r="P195" s="93">
        <v>0.47</v>
      </c>
      <c r="Q195" s="21"/>
    </row>
    <row r="196" spans="1:17" s="11" customFormat="1">
      <c r="A196" s="13">
        <v>4</v>
      </c>
      <c r="B196" s="13">
        <v>1971</v>
      </c>
      <c r="C196" s="13" t="s">
        <v>18</v>
      </c>
      <c r="D196" s="91">
        <v>4901.2513769445068</v>
      </c>
      <c r="E196" s="91" t="s">
        <v>35</v>
      </c>
      <c r="F196" s="92">
        <v>7.6664366006201021</v>
      </c>
      <c r="G196" s="92" t="s">
        <v>35</v>
      </c>
      <c r="H196" s="91" t="s">
        <v>35</v>
      </c>
      <c r="I196" s="14">
        <v>94.8</v>
      </c>
      <c r="J196" s="14" t="s">
        <v>35</v>
      </c>
      <c r="K196" s="22" t="s">
        <v>35</v>
      </c>
      <c r="L196" s="183">
        <v>11.0973105181316</v>
      </c>
      <c r="M196" s="183">
        <v>88.372538244244396</v>
      </c>
      <c r="N196" s="183">
        <v>17.589662579193799</v>
      </c>
      <c r="O196" s="183">
        <f t="shared" si="3"/>
        <v>39.019837113856596</v>
      </c>
      <c r="P196" s="93">
        <v>0.55400000000000005</v>
      </c>
      <c r="Q196" s="21"/>
    </row>
    <row r="197" spans="1:17" s="11" customFormat="1">
      <c r="A197" s="13">
        <v>4</v>
      </c>
      <c r="B197" s="13">
        <v>1972</v>
      </c>
      <c r="C197" s="13" t="s">
        <v>18</v>
      </c>
      <c r="D197" s="91">
        <v>4773.9770005550527</v>
      </c>
      <c r="E197" s="91" t="s">
        <v>35</v>
      </c>
      <c r="F197" s="92">
        <v>-2.5967730810166785</v>
      </c>
      <c r="G197" s="92" t="s">
        <v>35</v>
      </c>
      <c r="H197" s="91">
        <v>-161260</v>
      </c>
      <c r="I197" s="14">
        <v>94.7</v>
      </c>
      <c r="J197" s="14" t="s">
        <v>35</v>
      </c>
      <c r="K197" s="22" t="s">
        <v>35</v>
      </c>
      <c r="L197" s="183">
        <v>10.9838267647691</v>
      </c>
      <c r="M197" s="183">
        <v>84.646850291007596</v>
      </c>
      <c r="N197" s="183">
        <v>20.7851743549007</v>
      </c>
      <c r="O197" s="183">
        <f t="shared" si="3"/>
        <v>38.805283803559135</v>
      </c>
      <c r="P197" s="93">
        <v>0.53900000000000003</v>
      </c>
      <c r="Q197" s="21"/>
    </row>
    <row r="198" spans="1:17" s="11" customFormat="1">
      <c r="A198" s="13">
        <v>4</v>
      </c>
      <c r="B198" s="13">
        <v>1973</v>
      </c>
      <c r="C198" s="13" t="s">
        <v>18</v>
      </c>
      <c r="D198" s="91">
        <v>4462.2677362222603</v>
      </c>
      <c r="E198" s="91" t="s">
        <v>35</v>
      </c>
      <c r="F198" s="92">
        <v>-6.5293415593864523</v>
      </c>
      <c r="G198" s="92" t="s">
        <v>35</v>
      </c>
      <c r="H198" s="91" t="s">
        <v>35</v>
      </c>
      <c r="I198" s="14">
        <v>96.3</v>
      </c>
      <c r="J198" s="14" t="s">
        <v>35</v>
      </c>
      <c r="K198" s="22" t="s">
        <v>35</v>
      </c>
      <c r="L198" s="183">
        <v>13.513983062905201</v>
      </c>
      <c r="M198" s="183">
        <v>113.87149398928</v>
      </c>
      <c r="N198" s="183">
        <v>28.797574235433199</v>
      </c>
      <c r="O198" s="183">
        <f t="shared" si="3"/>
        <v>52.061017095872792</v>
      </c>
      <c r="P198" s="93">
        <v>0.20100000000000001</v>
      </c>
      <c r="Q198" s="21"/>
    </row>
    <row r="199" spans="1:17" s="11" customFormat="1">
      <c r="A199" s="13">
        <v>4</v>
      </c>
      <c r="B199" s="13">
        <v>1974</v>
      </c>
      <c r="C199" s="13" t="s">
        <v>18</v>
      </c>
      <c r="D199" s="91">
        <v>4497.1704102000485</v>
      </c>
      <c r="E199" s="91" t="s">
        <v>35</v>
      </c>
      <c r="F199" s="92">
        <v>0.78217346069280325</v>
      </c>
      <c r="G199" s="92" t="s">
        <v>35</v>
      </c>
      <c r="H199" s="91" t="s">
        <v>35</v>
      </c>
      <c r="I199" s="14">
        <v>95.6</v>
      </c>
      <c r="J199" s="14" t="s">
        <v>35</v>
      </c>
      <c r="K199" s="22" t="s">
        <v>35</v>
      </c>
      <c r="L199" s="183">
        <v>36.671052788075997</v>
      </c>
      <c r="M199" s="183">
        <v>125.89574862672799</v>
      </c>
      <c r="N199" s="183">
        <v>39.624164796887598</v>
      </c>
      <c r="O199" s="183">
        <f t="shared" si="3"/>
        <v>67.396988737230529</v>
      </c>
      <c r="P199" s="93">
        <v>3.5000000000000003E-2</v>
      </c>
      <c r="Q199" s="21"/>
    </row>
    <row r="200" spans="1:17" s="11" customFormat="1">
      <c r="A200" s="13">
        <v>4</v>
      </c>
      <c r="B200" s="13">
        <v>1975</v>
      </c>
      <c r="C200" s="13" t="s">
        <v>18</v>
      </c>
      <c r="D200" s="91">
        <v>3856.0347468199739</v>
      </c>
      <c r="E200" s="91" t="s">
        <v>35</v>
      </c>
      <c r="F200" s="92">
        <v>-14.256423593064483</v>
      </c>
      <c r="G200" s="92">
        <v>14.69</v>
      </c>
      <c r="H200" s="91" t="s">
        <v>35</v>
      </c>
      <c r="I200" s="14">
        <v>90</v>
      </c>
      <c r="J200" s="14" t="s">
        <v>35</v>
      </c>
      <c r="K200" s="22" t="s">
        <v>35</v>
      </c>
      <c r="L200" s="183">
        <v>33.130179085776902</v>
      </c>
      <c r="M200" s="183">
        <v>92.3738202919169</v>
      </c>
      <c r="N200" s="183">
        <v>35.225232956529197</v>
      </c>
      <c r="O200" s="183">
        <f t="shared" si="3"/>
        <v>53.57641077807434</v>
      </c>
      <c r="P200" s="93">
        <v>3.5000000000000003E-2</v>
      </c>
      <c r="Q200" s="21"/>
    </row>
    <row r="201" spans="1:17" s="11" customFormat="1">
      <c r="A201" s="13">
        <v>4</v>
      </c>
      <c r="B201" s="13">
        <v>1976</v>
      </c>
      <c r="C201" s="13" t="s">
        <v>18</v>
      </c>
      <c r="D201" s="91">
        <v>3942.5673504029442</v>
      </c>
      <c r="E201" s="91" t="s">
        <v>35</v>
      </c>
      <c r="F201" s="92">
        <v>2.2440825683516721</v>
      </c>
      <c r="G201" s="92">
        <v>12.75</v>
      </c>
      <c r="H201" s="91" t="s">
        <v>35</v>
      </c>
      <c r="I201" s="14">
        <v>89.6</v>
      </c>
      <c r="J201" s="14" t="s">
        <v>35</v>
      </c>
      <c r="K201" s="22" t="s">
        <v>35</v>
      </c>
      <c r="L201" s="183">
        <v>36.322337874808902</v>
      </c>
      <c r="M201" s="183">
        <v>95.053349031452797</v>
      </c>
      <c r="N201" s="183">
        <v>29.173421169853398</v>
      </c>
      <c r="O201" s="183">
        <f t="shared" si="3"/>
        <v>53.516369358705028</v>
      </c>
      <c r="P201" s="93">
        <v>3.5000000000000003E-2</v>
      </c>
      <c r="Q201" s="21"/>
    </row>
    <row r="202" spans="1:17" s="11" customFormat="1">
      <c r="A202" s="13">
        <v>4</v>
      </c>
      <c r="B202" s="13">
        <v>1977</v>
      </c>
      <c r="C202" s="13" t="s">
        <v>18</v>
      </c>
      <c r="D202" s="91">
        <v>4288.2198469033483</v>
      </c>
      <c r="E202" s="91" t="s">
        <v>35</v>
      </c>
      <c r="F202" s="92">
        <v>8.7671931962069749</v>
      </c>
      <c r="G202" s="92">
        <v>11.83</v>
      </c>
      <c r="H202" s="91">
        <v>-148300</v>
      </c>
      <c r="I202" s="14">
        <v>89.3</v>
      </c>
      <c r="J202" s="14" t="s">
        <v>35</v>
      </c>
      <c r="K202" s="22" t="s">
        <v>35</v>
      </c>
      <c r="L202" s="183">
        <v>37.048427942247002</v>
      </c>
      <c r="M202" s="183">
        <v>102.166230262708</v>
      </c>
      <c r="N202" s="183">
        <v>30.738881355535199</v>
      </c>
      <c r="O202" s="183">
        <f t="shared" si="3"/>
        <v>56.651179853496735</v>
      </c>
      <c r="P202" s="93">
        <v>3.5000000000000003E-2</v>
      </c>
      <c r="Q202" s="21"/>
    </row>
    <row r="203" spans="1:17" s="11" customFormat="1">
      <c r="A203" s="13">
        <v>4</v>
      </c>
      <c r="B203" s="13">
        <v>1978</v>
      </c>
      <c r="C203" s="13" t="s">
        <v>18</v>
      </c>
      <c r="D203" s="91">
        <v>4549.1621557672161</v>
      </c>
      <c r="E203" s="91" t="s">
        <v>35</v>
      </c>
      <c r="F203" s="92">
        <v>6.0850963378731961</v>
      </c>
      <c r="G203" s="92">
        <v>14.26</v>
      </c>
      <c r="H203" s="91" t="s">
        <v>35</v>
      </c>
      <c r="I203" s="14">
        <v>89.9</v>
      </c>
      <c r="J203" s="14" t="s">
        <v>35</v>
      </c>
      <c r="K203" s="22" t="s">
        <v>35</v>
      </c>
      <c r="L203" s="183">
        <v>33.434988225937097</v>
      </c>
      <c r="M203" s="183">
        <v>88.675673098493803</v>
      </c>
      <c r="N203" s="183">
        <v>33.665186134461401</v>
      </c>
      <c r="O203" s="183">
        <f t="shared" si="3"/>
        <v>51.925282486297441</v>
      </c>
      <c r="P203" s="93">
        <v>3.5000000000000003E-2</v>
      </c>
      <c r="Q203" s="21"/>
    </row>
    <row r="204" spans="1:17" s="11" customFormat="1">
      <c r="A204" s="13">
        <v>4</v>
      </c>
      <c r="B204" s="13">
        <v>1979</v>
      </c>
      <c r="C204" s="13" t="s">
        <v>18</v>
      </c>
      <c r="D204" s="91">
        <v>4859.5059931411006</v>
      </c>
      <c r="E204" s="91" t="s">
        <v>35</v>
      </c>
      <c r="F204" s="92">
        <v>6.8219998924515295</v>
      </c>
      <c r="G204" s="92">
        <v>13.63</v>
      </c>
      <c r="H204" s="91" t="s">
        <v>35</v>
      </c>
      <c r="I204" s="14">
        <v>92.2</v>
      </c>
      <c r="J204" s="14" t="s">
        <v>35</v>
      </c>
      <c r="K204" s="22" t="s">
        <v>35</v>
      </c>
      <c r="L204" s="183">
        <v>64.195115609327203</v>
      </c>
      <c r="M204" s="183">
        <v>92.4803050009305</v>
      </c>
      <c r="N204" s="183">
        <v>51.954065548043602</v>
      </c>
      <c r="O204" s="183">
        <f t="shared" si="3"/>
        <v>69.543162052767101</v>
      </c>
      <c r="P204" s="93">
        <v>3.5000000000000003E-2</v>
      </c>
      <c r="Q204" s="21"/>
    </row>
    <row r="205" spans="1:17" s="11" customFormat="1">
      <c r="A205" s="13">
        <v>4</v>
      </c>
      <c r="B205" s="13">
        <v>1980</v>
      </c>
      <c r="C205" s="13" t="s">
        <v>18</v>
      </c>
      <c r="D205" s="91">
        <v>5172.0348429709047</v>
      </c>
      <c r="E205" s="91" t="s">
        <v>35</v>
      </c>
      <c r="F205" s="92">
        <v>6.4312884945695714</v>
      </c>
      <c r="G205" s="92">
        <v>10.46</v>
      </c>
      <c r="H205" s="91" t="s">
        <v>35</v>
      </c>
      <c r="I205" s="14">
        <v>90.9</v>
      </c>
      <c r="J205" s="14" t="s">
        <v>35</v>
      </c>
      <c r="K205" s="22" t="s">
        <v>35</v>
      </c>
      <c r="L205" s="183">
        <v>70.514664663519298</v>
      </c>
      <c r="M205" s="183">
        <v>91.991910725589307</v>
      </c>
      <c r="N205" s="183">
        <v>91.281344051760499</v>
      </c>
      <c r="O205" s="183">
        <f t="shared" si="3"/>
        <v>84.595973146956368</v>
      </c>
      <c r="P205" s="93">
        <v>4.4999999999999998E-2</v>
      </c>
      <c r="Q205" s="21"/>
    </row>
    <row r="206" spans="1:17" s="11" customFormat="1">
      <c r="A206" s="13">
        <v>4</v>
      </c>
      <c r="B206" s="13">
        <v>1981</v>
      </c>
      <c r="C206" s="13" t="s">
        <v>18</v>
      </c>
      <c r="D206" s="91">
        <v>5432.1476815913429</v>
      </c>
      <c r="E206" s="91" t="s">
        <v>35</v>
      </c>
      <c r="F206" s="92">
        <v>5.0292166723111933</v>
      </c>
      <c r="G206" s="92">
        <v>11.35</v>
      </c>
      <c r="H206" s="91" t="s">
        <v>35</v>
      </c>
      <c r="I206" s="14">
        <v>92.3</v>
      </c>
      <c r="J206" s="14" t="s">
        <v>35</v>
      </c>
      <c r="K206" s="22" t="s">
        <v>35</v>
      </c>
      <c r="L206" s="183">
        <v>70.263236037919199</v>
      </c>
      <c r="M206" s="183">
        <v>80.380607265871106</v>
      </c>
      <c r="N206" s="183">
        <v>61.256814736659301</v>
      </c>
      <c r="O206" s="183">
        <f t="shared" si="3"/>
        <v>70.633552680149862</v>
      </c>
      <c r="P206" s="93">
        <v>4.4999999999999998E-2</v>
      </c>
      <c r="Q206" s="21"/>
    </row>
    <row r="207" spans="1:17" s="11" customFormat="1">
      <c r="A207" s="13">
        <v>4</v>
      </c>
      <c r="B207" s="13">
        <v>1982</v>
      </c>
      <c r="C207" s="13" t="s">
        <v>18</v>
      </c>
      <c r="D207" s="91">
        <v>4767.2002812110914</v>
      </c>
      <c r="E207" s="91" t="s">
        <v>35</v>
      </c>
      <c r="F207" s="92">
        <v>-12.240966913209107</v>
      </c>
      <c r="G207" s="92">
        <v>19.600000000000001</v>
      </c>
      <c r="H207" s="91">
        <v>-154520</v>
      </c>
      <c r="I207" s="14">
        <v>92.7</v>
      </c>
      <c r="J207" s="14" t="s">
        <v>35</v>
      </c>
      <c r="K207" s="22" t="s">
        <v>35</v>
      </c>
      <c r="L207" s="183">
        <v>68.588539177327107</v>
      </c>
      <c r="M207" s="183">
        <v>70.405227093750995</v>
      </c>
      <c r="N207" s="183">
        <v>50.4912295138706</v>
      </c>
      <c r="O207" s="183">
        <f t="shared" si="3"/>
        <v>63.161665261649567</v>
      </c>
      <c r="P207" s="93">
        <v>4.5999999999999999E-2</v>
      </c>
      <c r="Q207" s="21"/>
    </row>
    <row r="208" spans="1:17" s="11" customFormat="1">
      <c r="A208" s="13">
        <v>4</v>
      </c>
      <c r="B208" s="13">
        <v>1983</v>
      </c>
      <c r="C208" s="13" t="s">
        <v>18</v>
      </c>
      <c r="D208" s="91">
        <v>4465.6311678592174</v>
      </c>
      <c r="E208" s="91" t="s">
        <v>35</v>
      </c>
      <c r="F208" s="92">
        <v>-6.3259165875712</v>
      </c>
      <c r="G208" s="92">
        <v>14.65</v>
      </c>
      <c r="H208" s="91" t="s">
        <v>35</v>
      </c>
      <c r="I208" s="14">
        <v>93.3</v>
      </c>
      <c r="J208" s="14" t="s">
        <v>35</v>
      </c>
      <c r="K208" s="22" t="s">
        <v>35</v>
      </c>
      <c r="L208" s="183">
        <v>63.883938995688901</v>
      </c>
      <c r="M208" s="183">
        <v>79.648532434342599</v>
      </c>
      <c r="N208" s="183">
        <v>62.319210363331699</v>
      </c>
      <c r="O208" s="183">
        <f t="shared" si="3"/>
        <v>68.617227264454399</v>
      </c>
      <c r="P208" s="93">
        <v>4.9000000000000002E-2</v>
      </c>
      <c r="Q208" s="21"/>
    </row>
    <row r="209" spans="1:17" s="11" customFormat="1">
      <c r="A209" s="13">
        <v>4</v>
      </c>
      <c r="B209" s="13">
        <v>1984</v>
      </c>
      <c r="C209" s="13" t="s">
        <v>18</v>
      </c>
      <c r="D209" s="91">
        <v>4583.3833105642989</v>
      </c>
      <c r="E209" s="91" t="s">
        <v>35</v>
      </c>
      <c r="F209" s="92">
        <v>2.6368532975268266</v>
      </c>
      <c r="G209" s="92">
        <v>13.91</v>
      </c>
      <c r="H209" s="91" t="s">
        <v>35</v>
      </c>
      <c r="I209" s="14">
        <v>92.6</v>
      </c>
      <c r="J209" s="14" t="s">
        <v>35</v>
      </c>
      <c r="K209" s="22" t="s">
        <v>35</v>
      </c>
      <c r="L209" s="183">
        <v>62.657713355343297</v>
      </c>
      <c r="M209" s="183">
        <v>82.726403592118601</v>
      </c>
      <c r="N209" s="183">
        <v>51.853755100948099</v>
      </c>
      <c r="O209" s="183">
        <f t="shared" si="3"/>
        <v>65.745957349470004</v>
      </c>
      <c r="P209" s="93">
        <v>4.9000000000000002E-2</v>
      </c>
      <c r="Q209" s="21"/>
    </row>
    <row r="210" spans="1:17" s="11" customFormat="1">
      <c r="A210" s="13">
        <v>4</v>
      </c>
      <c r="B210" s="13">
        <v>1985</v>
      </c>
      <c r="C210" s="13" t="s">
        <v>18</v>
      </c>
      <c r="D210" s="91">
        <v>4697.5158917523331</v>
      </c>
      <c r="E210" s="91" t="s">
        <v>35</v>
      </c>
      <c r="F210" s="92">
        <v>2.490138254964819</v>
      </c>
      <c r="G210" s="92" t="s">
        <v>35</v>
      </c>
      <c r="H210" s="91" t="s">
        <v>35</v>
      </c>
      <c r="I210" s="14">
        <v>93.1</v>
      </c>
      <c r="J210" s="14" t="s">
        <v>35</v>
      </c>
      <c r="K210" s="22" t="s">
        <v>35</v>
      </c>
      <c r="L210" s="183">
        <v>60.663513403148798</v>
      </c>
      <c r="M210" s="183">
        <v>71.490191196213502</v>
      </c>
      <c r="N210" s="183">
        <v>44.454032438533801</v>
      </c>
      <c r="O210" s="183">
        <f t="shared" si="3"/>
        <v>58.8692456792987</v>
      </c>
      <c r="P210" s="93">
        <v>5.0999999999999997E-2</v>
      </c>
      <c r="Q210" s="21"/>
    </row>
    <row r="211" spans="1:17" s="11" customFormat="1">
      <c r="A211" s="13">
        <v>4</v>
      </c>
      <c r="B211" s="13">
        <v>1986</v>
      </c>
      <c r="C211" s="13" t="s">
        <v>18</v>
      </c>
      <c r="D211" s="91">
        <v>4875.1231555127351</v>
      </c>
      <c r="E211" s="91" t="s">
        <v>35</v>
      </c>
      <c r="F211" s="92">
        <v>3.7808762727601533</v>
      </c>
      <c r="G211" s="92">
        <v>8.7100000000000009</v>
      </c>
      <c r="H211" s="91" t="s">
        <v>35</v>
      </c>
      <c r="I211" s="14">
        <v>91.4</v>
      </c>
      <c r="J211" s="14" t="s">
        <v>35</v>
      </c>
      <c r="K211" s="22" t="s">
        <v>35</v>
      </c>
      <c r="L211" s="183">
        <v>31.3444335336164</v>
      </c>
      <c r="M211" s="183">
        <v>59.718977740723197</v>
      </c>
      <c r="N211" s="183">
        <v>42.8435174264186</v>
      </c>
      <c r="O211" s="183">
        <f t="shared" si="3"/>
        <v>44.635642900252741</v>
      </c>
      <c r="P211" s="93">
        <v>5.0999999999999997E-2</v>
      </c>
      <c r="Q211" s="21"/>
    </row>
    <row r="212" spans="1:17" s="11" customFormat="1">
      <c r="A212" s="13">
        <v>4</v>
      </c>
      <c r="B212" s="13">
        <v>1987</v>
      </c>
      <c r="C212" s="13" t="s">
        <v>18</v>
      </c>
      <c r="D212" s="91">
        <v>5109.1734527810459</v>
      </c>
      <c r="E212" s="91" t="s">
        <v>35</v>
      </c>
      <c r="F212" s="92">
        <v>4.8009104550240806</v>
      </c>
      <c r="G212" s="92" t="s">
        <v>35</v>
      </c>
      <c r="H212" s="91">
        <v>-68650</v>
      </c>
      <c r="I212" s="14">
        <v>91.1</v>
      </c>
      <c r="J212" s="14" t="s">
        <v>35</v>
      </c>
      <c r="K212" s="22" t="s">
        <v>35</v>
      </c>
      <c r="L212" s="183">
        <v>32.506869004891101</v>
      </c>
      <c r="M212" s="183">
        <v>59.269735100745201</v>
      </c>
      <c r="N212" s="183">
        <v>47.955055459916899</v>
      </c>
      <c r="O212" s="183">
        <f t="shared" si="3"/>
        <v>46.577219855184403</v>
      </c>
      <c r="P212" s="93">
        <v>5.5E-2</v>
      </c>
      <c r="Q212" s="21"/>
    </row>
    <row r="213" spans="1:17" s="11" customFormat="1">
      <c r="A213" s="13">
        <v>4</v>
      </c>
      <c r="B213" s="13">
        <v>1988</v>
      </c>
      <c r="C213" s="13" t="s">
        <v>18</v>
      </c>
      <c r="D213" s="91">
        <v>5397.0247321995876</v>
      </c>
      <c r="E213" s="91" t="s">
        <v>35</v>
      </c>
      <c r="F213" s="92">
        <v>5.6340087507081194</v>
      </c>
      <c r="G213" s="92">
        <v>6.23</v>
      </c>
      <c r="H213" s="91" t="s">
        <v>35</v>
      </c>
      <c r="I213" s="14">
        <v>90.9</v>
      </c>
      <c r="J213" s="14" t="s">
        <v>35</v>
      </c>
      <c r="K213" s="22" t="s">
        <v>35</v>
      </c>
      <c r="L213" s="183">
        <v>26.264131428879299</v>
      </c>
      <c r="M213" s="183">
        <v>69.820025674837396</v>
      </c>
      <c r="N213" s="183">
        <v>43.658019422625301</v>
      </c>
      <c r="O213" s="183">
        <f t="shared" si="3"/>
        <v>46.580725508780667</v>
      </c>
      <c r="P213" s="93">
        <v>6.3E-2</v>
      </c>
      <c r="Q213" s="21"/>
    </row>
    <row r="214" spans="1:17" s="11" customFormat="1">
      <c r="A214" s="13">
        <v>4</v>
      </c>
      <c r="B214" s="13">
        <v>1989</v>
      </c>
      <c r="C214" s="13" t="s">
        <v>18</v>
      </c>
      <c r="D214" s="91">
        <v>5836.7139894534776</v>
      </c>
      <c r="E214" s="91" t="s">
        <v>35</v>
      </c>
      <c r="F214" s="92">
        <v>8.1468823855971522</v>
      </c>
      <c r="G214" s="92">
        <v>5.29</v>
      </c>
      <c r="H214" s="91" t="s">
        <v>35</v>
      </c>
      <c r="I214" s="14">
        <v>89.6</v>
      </c>
      <c r="J214" s="14" t="s">
        <v>35</v>
      </c>
      <c r="K214" s="22" t="s">
        <v>35</v>
      </c>
      <c r="L214" s="183">
        <v>30.645846764704402</v>
      </c>
      <c r="M214" s="183">
        <v>68.744649036432804</v>
      </c>
      <c r="N214" s="183">
        <v>38.224796995110097</v>
      </c>
      <c r="O214" s="183">
        <f t="shared" si="3"/>
        <v>45.87176426541577</v>
      </c>
      <c r="P214" s="93">
        <v>6.9000000000000006E-2</v>
      </c>
      <c r="Q214" s="21"/>
    </row>
    <row r="215" spans="1:17" s="11" customFormat="1">
      <c r="A215" s="13">
        <v>4</v>
      </c>
      <c r="B215" s="13">
        <v>1990</v>
      </c>
      <c r="C215" s="13" t="s">
        <v>18</v>
      </c>
      <c r="D215" s="91">
        <v>5933.2097458976241</v>
      </c>
      <c r="E215" s="91">
        <v>9849.6485565682506</v>
      </c>
      <c r="F215" s="92">
        <v>1.6532548385702626</v>
      </c>
      <c r="G215" s="92">
        <v>5.63</v>
      </c>
      <c r="H215" s="91" t="s">
        <v>35</v>
      </c>
      <c r="I215" s="14">
        <v>88.7</v>
      </c>
      <c r="J215" s="14" t="s">
        <v>35</v>
      </c>
      <c r="K215" s="22" t="s">
        <v>35</v>
      </c>
      <c r="L215" s="183">
        <v>36.623943740372503</v>
      </c>
      <c r="M215" s="183">
        <v>61.995953147585602</v>
      </c>
      <c r="N215" s="183">
        <v>36.116444780317401</v>
      </c>
      <c r="O215" s="183">
        <f t="shared" si="3"/>
        <v>44.912113889425171</v>
      </c>
      <c r="P215" s="93">
        <v>0.623</v>
      </c>
      <c r="Q215" s="21"/>
    </row>
    <row r="216" spans="1:17" s="11" customFormat="1">
      <c r="A216" s="13">
        <v>4</v>
      </c>
      <c r="B216" s="13">
        <v>1991</v>
      </c>
      <c r="C216" s="13" t="s">
        <v>18</v>
      </c>
      <c r="D216" s="91">
        <v>6291.6863055865088</v>
      </c>
      <c r="E216" s="91">
        <v>10444.751086214115</v>
      </c>
      <c r="F216" s="92">
        <v>6.0418656181292647</v>
      </c>
      <c r="G216" s="92">
        <v>5.23</v>
      </c>
      <c r="H216" s="91" t="s">
        <v>35</v>
      </c>
      <c r="I216" s="14">
        <v>86.6</v>
      </c>
      <c r="J216" s="14" t="s">
        <v>35</v>
      </c>
      <c r="K216" s="22" t="s">
        <v>35</v>
      </c>
      <c r="L216" s="183">
        <v>32.258220056387003</v>
      </c>
      <c r="M216" s="183">
        <v>59.564721148624798</v>
      </c>
      <c r="N216" s="183">
        <v>33.666301842659998</v>
      </c>
      <c r="O216" s="183">
        <f t="shared" si="3"/>
        <v>41.829747682557269</v>
      </c>
      <c r="P216" s="93">
        <v>0.76</v>
      </c>
      <c r="Q216" s="21"/>
    </row>
    <row r="217" spans="1:17" s="11" customFormat="1">
      <c r="A217" s="13">
        <v>4</v>
      </c>
      <c r="B217" s="13">
        <v>1992</v>
      </c>
      <c r="C217" s="13" t="s">
        <v>18</v>
      </c>
      <c r="D217" s="91">
        <v>6879.7799902644529</v>
      </c>
      <c r="E217" s="91">
        <v>11421.038182152381</v>
      </c>
      <c r="F217" s="92">
        <v>9.3471552158562474</v>
      </c>
      <c r="G217" s="92">
        <v>4.3499999999999996</v>
      </c>
      <c r="H217" s="91">
        <v>3610</v>
      </c>
      <c r="I217" s="14">
        <v>86.4</v>
      </c>
      <c r="J217" s="14" t="s">
        <v>35</v>
      </c>
      <c r="K217" s="22" t="s">
        <v>35</v>
      </c>
      <c r="L217" s="183">
        <v>31.2263954850626</v>
      </c>
      <c r="M217" s="183">
        <v>57.395348524929901</v>
      </c>
      <c r="N217" s="183">
        <v>31.486218148894899</v>
      </c>
      <c r="O217" s="183">
        <f t="shared" si="3"/>
        <v>40.035987386295801</v>
      </c>
      <c r="P217" s="93">
        <v>0.76</v>
      </c>
      <c r="Q217" s="21"/>
    </row>
    <row r="218" spans="1:17" s="11" customFormat="1">
      <c r="A218" s="13">
        <v>4</v>
      </c>
      <c r="B218" s="13">
        <v>1993</v>
      </c>
      <c r="C218" s="13" t="s">
        <v>18</v>
      </c>
      <c r="D218" s="91">
        <v>7214.6944698651469</v>
      </c>
      <c r="E218" s="91">
        <v>11977.025592314923</v>
      </c>
      <c r="F218" s="92">
        <v>4.8680986902870558</v>
      </c>
      <c r="G218" s="92">
        <v>4.49</v>
      </c>
      <c r="H218" s="91" t="s">
        <v>35</v>
      </c>
      <c r="I218" s="14">
        <v>83.5</v>
      </c>
      <c r="J218" s="14" t="s">
        <v>35</v>
      </c>
      <c r="K218" s="22" t="s">
        <v>35</v>
      </c>
      <c r="L218" s="183">
        <v>27.678438923524201</v>
      </c>
      <c r="M218" s="183">
        <v>56.0814560634035</v>
      </c>
      <c r="N218" s="183">
        <v>32.044165765723001</v>
      </c>
      <c r="O218" s="183">
        <f t="shared" si="3"/>
        <v>38.601353584216902</v>
      </c>
      <c r="P218" s="93">
        <v>0.75600000000000001</v>
      </c>
      <c r="Q218" s="21"/>
    </row>
    <row r="219" spans="1:17" s="11" customFormat="1">
      <c r="A219" s="13">
        <v>4</v>
      </c>
      <c r="B219" s="13">
        <v>1994</v>
      </c>
      <c r="C219" s="13" t="s">
        <v>18</v>
      </c>
      <c r="D219" s="91">
        <v>7459.1741467075053</v>
      </c>
      <c r="E219" s="91">
        <v>12382.883298219489</v>
      </c>
      <c r="F219" s="92">
        <v>3.3886352064320846</v>
      </c>
      <c r="G219" s="92">
        <v>5.87</v>
      </c>
      <c r="H219" s="91" t="s">
        <v>35</v>
      </c>
      <c r="I219" s="14">
        <v>83.1</v>
      </c>
      <c r="J219" s="14" t="s">
        <v>35</v>
      </c>
      <c r="K219" s="22" t="s">
        <v>35</v>
      </c>
      <c r="L219" s="183">
        <v>26.887600810147301</v>
      </c>
      <c r="M219" s="183">
        <v>65.527732004633194</v>
      </c>
      <c r="N219" s="183">
        <v>36.046761021854103</v>
      </c>
      <c r="O219" s="183">
        <f t="shared" si="3"/>
        <v>42.820697945544872</v>
      </c>
      <c r="P219" s="93">
        <v>0.79400000000000004</v>
      </c>
      <c r="Q219" s="21"/>
    </row>
    <row r="220" spans="1:17" s="11" customFormat="1">
      <c r="A220" s="13">
        <v>4</v>
      </c>
      <c r="B220" s="13">
        <v>1995</v>
      </c>
      <c r="C220" s="13" t="s">
        <v>18</v>
      </c>
      <c r="D220" s="91">
        <v>8004.3165593372196</v>
      </c>
      <c r="E220" s="91">
        <v>13287.867515471371</v>
      </c>
      <c r="F220" s="92">
        <v>7.3083481080856956</v>
      </c>
      <c r="G220" s="92">
        <v>4.7</v>
      </c>
      <c r="H220" s="91" t="s">
        <v>35</v>
      </c>
      <c r="I220" s="14">
        <v>86.5</v>
      </c>
      <c r="J220" s="14" t="s">
        <v>35</v>
      </c>
      <c r="K220" s="22" t="s">
        <v>35</v>
      </c>
      <c r="L220" s="183">
        <v>26.261924785721401</v>
      </c>
      <c r="M220" s="183">
        <v>64.8040798359783</v>
      </c>
      <c r="N220" s="183">
        <v>32.801476266121199</v>
      </c>
      <c r="O220" s="183">
        <f t="shared" si="3"/>
        <v>41.289160295940299</v>
      </c>
      <c r="P220" s="93">
        <v>0.79400000000000004</v>
      </c>
      <c r="Q220" s="21"/>
    </row>
    <row r="221" spans="1:17" s="11" customFormat="1">
      <c r="A221" s="13">
        <v>4</v>
      </c>
      <c r="B221" s="13">
        <v>1996</v>
      </c>
      <c r="C221" s="13" t="s">
        <v>18</v>
      </c>
      <c r="D221" s="91">
        <v>8427.8236292158708</v>
      </c>
      <c r="E221" s="91">
        <v>13990.926395601287</v>
      </c>
      <c r="F221" s="92">
        <v>5.29098351794471</v>
      </c>
      <c r="G221" s="92">
        <v>7.41</v>
      </c>
      <c r="H221" s="91" t="s">
        <v>35</v>
      </c>
      <c r="I221" s="14">
        <v>85.3</v>
      </c>
      <c r="J221" s="14" t="s">
        <v>35</v>
      </c>
      <c r="K221" s="22" t="s">
        <v>35</v>
      </c>
      <c r="L221" s="183">
        <v>32.096553512291003</v>
      </c>
      <c r="M221" s="183">
        <v>64.862615577557506</v>
      </c>
      <c r="N221" s="183">
        <v>33.626984143699801</v>
      </c>
      <c r="O221" s="183">
        <f t="shared" si="3"/>
        <v>43.528717744516108</v>
      </c>
      <c r="P221" s="93">
        <v>0.79500000000000004</v>
      </c>
      <c r="Q221" s="21"/>
    </row>
    <row r="222" spans="1:17" s="11" customFormat="1">
      <c r="A222" s="13">
        <v>4</v>
      </c>
      <c r="B222" s="13">
        <v>1997</v>
      </c>
      <c r="C222" s="13" t="s">
        <v>18</v>
      </c>
      <c r="D222" s="91">
        <v>8932.0680602293978</v>
      </c>
      <c r="E222" s="91">
        <v>14828.016376369967</v>
      </c>
      <c r="F222" s="92">
        <v>5.9830918775461299</v>
      </c>
      <c r="G222" s="92">
        <v>7.14</v>
      </c>
      <c r="H222" s="91">
        <v>19340</v>
      </c>
      <c r="I222" s="14">
        <v>84.4</v>
      </c>
      <c r="J222" s="14" t="s">
        <v>35</v>
      </c>
      <c r="K222" s="22" t="s">
        <v>35</v>
      </c>
      <c r="L222" s="183">
        <v>31.5377177966737</v>
      </c>
      <c r="M222" s="183">
        <v>66.474521219155903</v>
      </c>
      <c r="N222" s="183">
        <v>30.776686081245199</v>
      </c>
      <c r="O222" s="183">
        <f t="shared" si="3"/>
        <v>42.929641699024934</v>
      </c>
      <c r="P222" s="93">
        <v>0.79500000000000004</v>
      </c>
      <c r="Q222" s="21"/>
    </row>
    <row r="223" spans="1:17" s="11" customFormat="1">
      <c r="A223" s="13">
        <v>4</v>
      </c>
      <c r="B223" s="13">
        <v>1998</v>
      </c>
      <c r="C223" s="13" t="s">
        <v>18</v>
      </c>
      <c r="D223" s="91">
        <v>9199.195835991799</v>
      </c>
      <c r="E223" s="91">
        <v>15271.47191285705</v>
      </c>
      <c r="F223" s="92">
        <v>2.990659878105987</v>
      </c>
      <c r="G223" s="92">
        <v>7.31</v>
      </c>
      <c r="H223" s="91" t="s">
        <v>35</v>
      </c>
      <c r="I223" s="14">
        <v>82.7</v>
      </c>
      <c r="J223" s="14" t="s">
        <v>35</v>
      </c>
      <c r="K223" s="22" t="s">
        <v>35</v>
      </c>
      <c r="L223" s="183">
        <v>23.781358079748902</v>
      </c>
      <c r="M223" s="183">
        <v>59.668481375878997</v>
      </c>
      <c r="N223" s="183">
        <v>30.0075571704329</v>
      </c>
      <c r="O223" s="183">
        <f t="shared" si="3"/>
        <v>37.819132208686931</v>
      </c>
      <c r="P223" s="93">
        <v>0.79300000000000004</v>
      </c>
      <c r="Q223" s="21"/>
    </row>
    <row r="224" spans="1:17" s="11" customFormat="1">
      <c r="A224" s="13">
        <v>4</v>
      </c>
      <c r="B224" s="13">
        <v>1999</v>
      </c>
      <c r="C224" s="13" t="s">
        <v>18</v>
      </c>
      <c r="D224" s="91">
        <v>9049.4709823117155</v>
      </c>
      <c r="E224" s="91">
        <v>15022.915523972923</v>
      </c>
      <c r="F224" s="92">
        <v>-1.6275863276470799</v>
      </c>
      <c r="G224" s="92">
        <v>11.16</v>
      </c>
      <c r="H224" s="91" t="s">
        <v>35</v>
      </c>
      <c r="I224" s="14">
        <v>83.2</v>
      </c>
      <c r="J224" s="14" t="s">
        <v>35</v>
      </c>
      <c r="K224" s="22" t="s">
        <v>35</v>
      </c>
      <c r="L224" s="183">
        <v>30.821270392359501</v>
      </c>
      <c r="M224" s="183">
        <v>55.292014873376502</v>
      </c>
      <c r="N224" s="183">
        <v>29.0034510109335</v>
      </c>
      <c r="O224" s="183">
        <f t="shared" si="3"/>
        <v>38.372245425556507</v>
      </c>
      <c r="P224" s="93">
        <v>0.78900000000000003</v>
      </c>
      <c r="Q224" s="21"/>
    </row>
    <row r="225" spans="1:17" s="11" customFormat="1">
      <c r="A225" s="13">
        <v>4</v>
      </c>
      <c r="B225" s="13">
        <v>2000</v>
      </c>
      <c r="C225" s="13" t="s">
        <v>18</v>
      </c>
      <c r="D225" s="91">
        <v>9419.9847915161299</v>
      </c>
      <c r="E225" s="91">
        <v>15638.000943554151</v>
      </c>
      <c r="F225" s="92">
        <v>4.0943145729582113</v>
      </c>
      <c r="G225" s="92">
        <v>10.49</v>
      </c>
      <c r="H225" s="91" t="s">
        <v>35</v>
      </c>
      <c r="I225" s="14">
        <v>83.8</v>
      </c>
      <c r="J225" s="23">
        <v>42.8</v>
      </c>
      <c r="K225" s="23">
        <v>6.3</v>
      </c>
      <c r="L225" s="183">
        <v>49.516806095367301</v>
      </c>
      <c r="M225" s="183">
        <v>56.627100182487602</v>
      </c>
      <c r="N225" s="183">
        <v>29.520363682404501</v>
      </c>
      <c r="O225" s="183">
        <f t="shared" si="3"/>
        <v>45.221423320086473</v>
      </c>
      <c r="P225" s="93">
        <v>0.81499999999999995</v>
      </c>
      <c r="Q225" s="21"/>
    </row>
    <row r="226" spans="1:17" s="11" customFormat="1">
      <c r="A226" s="13">
        <v>4</v>
      </c>
      <c r="B226" s="13">
        <v>2001</v>
      </c>
      <c r="C226" s="13" t="s">
        <v>18</v>
      </c>
      <c r="D226" s="91">
        <v>9622.154248852572</v>
      </c>
      <c r="E226" s="91">
        <v>15973.619974216756</v>
      </c>
      <c r="F226" s="92">
        <v>2.1461760481664527</v>
      </c>
      <c r="G226" s="92">
        <v>10.39</v>
      </c>
      <c r="H226" s="91" t="s">
        <v>35</v>
      </c>
      <c r="I226" s="14">
        <v>82</v>
      </c>
      <c r="J226" s="22" t="s">
        <v>35</v>
      </c>
      <c r="K226" s="22" t="s">
        <v>35</v>
      </c>
      <c r="L226" s="183">
        <v>45.923349869098402</v>
      </c>
      <c r="M226" s="183">
        <v>55.668159786510003</v>
      </c>
      <c r="N226" s="183">
        <v>29.254810372022199</v>
      </c>
      <c r="O226" s="183">
        <f t="shared" si="3"/>
        <v>43.615440009210204</v>
      </c>
      <c r="P226" s="93">
        <v>0.81499999999999995</v>
      </c>
      <c r="Q226" s="21"/>
    </row>
    <row r="227" spans="1:17" s="11" customFormat="1">
      <c r="A227" s="13">
        <v>4</v>
      </c>
      <c r="B227" s="13">
        <v>2002</v>
      </c>
      <c r="C227" s="13" t="s">
        <v>18</v>
      </c>
      <c r="D227" s="91">
        <v>9814.6536318846101</v>
      </c>
      <c r="E227" s="91">
        <v>16293.185833410043</v>
      </c>
      <c r="F227" s="92">
        <v>2.0005850878455078</v>
      </c>
      <c r="G227" s="92">
        <v>10.17</v>
      </c>
      <c r="H227" s="91">
        <v>42330</v>
      </c>
      <c r="I227" s="14">
        <v>83</v>
      </c>
      <c r="J227" s="22" t="s">
        <v>35</v>
      </c>
      <c r="K227" s="22" t="s">
        <v>35</v>
      </c>
      <c r="L227" s="183">
        <v>45.091603922970499</v>
      </c>
      <c r="M227" s="183">
        <v>58.8295746992723</v>
      </c>
      <c r="N227" s="183">
        <v>33.178324966535698</v>
      </c>
      <c r="O227" s="183">
        <f t="shared" si="3"/>
        <v>45.699834529592827</v>
      </c>
      <c r="P227" s="93">
        <v>0.81399999999999995</v>
      </c>
      <c r="Q227" s="21"/>
    </row>
    <row r="228" spans="1:17" s="11" customFormat="1">
      <c r="A228" s="13">
        <v>4</v>
      </c>
      <c r="B228" s="13">
        <v>2003</v>
      </c>
      <c r="C228" s="13" t="s">
        <v>18</v>
      </c>
      <c r="D228" s="91">
        <v>10109.669961976457</v>
      </c>
      <c r="E228" s="91">
        <v>16782.938816078891</v>
      </c>
      <c r="F228" s="92">
        <v>3.005876123161741</v>
      </c>
      <c r="G228" s="92">
        <v>9.77</v>
      </c>
      <c r="H228" s="91" t="s">
        <v>35</v>
      </c>
      <c r="I228" s="14">
        <v>80.900000000000006</v>
      </c>
      <c r="J228" s="23">
        <v>40</v>
      </c>
      <c r="K228" s="23">
        <v>5.6</v>
      </c>
      <c r="L228" s="183">
        <v>52.347799598459297</v>
      </c>
      <c r="M228" s="183">
        <v>61.237365661047903</v>
      </c>
      <c r="N228" s="183">
        <v>36.523785981620598</v>
      </c>
      <c r="O228" s="183">
        <f t="shared" si="3"/>
        <v>50.03631708037593</v>
      </c>
      <c r="P228" s="93">
        <v>0.81399999999999995</v>
      </c>
      <c r="Q228" s="21"/>
    </row>
    <row r="229" spans="1:17" s="11" customFormat="1">
      <c r="A229" s="13">
        <v>4</v>
      </c>
      <c r="B229" s="13">
        <v>2004</v>
      </c>
      <c r="C229" s="13" t="s">
        <v>18</v>
      </c>
      <c r="D229" s="91">
        <v>10726.644180143649</v>
      </c>
      <c r="E229" s="91">
        <v>17807.170130606763</v>
      </c>
      <c r="F229" s="92">
        <v>6.1028126584517395</v>
      </c>
      <c r="G229" s="92">
        <v>10.16</v>
      </c>
      <c r="H229" s="91" t="s">
        <v>35</v>
      </c>
      <c r="I229" s="14">
        <v>84.9</v>
      </c>
      <c r="J229" s="22" t="s">
        <v>35</v>
      </c>
      <c r="K229" s="22" t="s">
        <v>35</v>
      </c>
      <c r="L229" s="183">
        <v>62.499189533404397</v>
      </c>
      <c r="M229" s="183">
        <v>66.565301113444903</v>
      </c>
      <c r="N229" s="183">
        <v>39.951379769386897</v>
      </c>
      <c r="O229" s="183">
        <f t="shared" si="3"/>
        <v>56.33862347207873</v>
      </c>
      <c r="P229" s="93">
        <v>0.81399999999999995</v>
      </c>
      <c r="Q229" s="21"/>
    </row>
    <row r="230" spans="1:17" s="11" customFormat="1">
      <c r="A230" s="13">
        <v>4</v>
      </c>
      <c r="B230" s="13">
        <v>2005</v>
      </c>
      <c r="C230" s="13" t="s">
        <v>18</v>
      </c>
      <c r="D230" s="91">
        <v>11225.085498645525</v>
      </c>
      <c r="E230" s="91">
        <v>18634.626435638031</v>
      </c>
      <c r="F230" s="92">
        <v>4.6467591366976961</v>
      </c>
      <c r="G230" s="92">
        <v>9.34</v>
      </c>
      <c r="H230" s="91" t="s">
        <v>35</v>
      </c>
      <c r="I230" s="14">
        <v>84.9</v>
      </c>
      <c r="J230" s="22" t="s">
        <v>35</v>
      </c>
      <c r="K230" s="22" t="s">
        <v>35</v>
      </c>
      <c r="L230" s="183">
        <v>85.180180730017597</v>
      </c>
      <c r="M230" s="183">
        <v>69.884890561069398</v>
      </c>
      <c r="N230" s="183">
        <v>42.127523635253397</v>
      </c>
      <c r="O230" s="183">
        <f t="shared" si="3"/>
        <v>65.730864975446806</v>
      </c>
      <c r="P230" s="93">
        <v>0.82099999999999995</v>
      </c>
      <c r="Q230" s="21"/>
    </row>
    <row r="231" spans="1:17" s="11" customFormat="1">
      <c r="A231" s="13">
        <v>4</v>
      </c>
      <c r="B231" s="13">
        <v>2006</v>
      </c>
      <c r="C231" s="13" t="s">
        <v>18</v>
      </c>
      <c r="D231" s="91">
        <v>11808.832604147734</v>
      </c>
      <c r="E231" s="91">
        <v>19603.697828923297</v>
      </c>
      <c r="F231" s="92">
        <v>5.2003800378415548</v>
      </c>
      <c r="G231" s="92">
        <v>9.02</v>
      </c>
      <c r="H231" s="91" t="s">
        <v>35</v>
      </c>
      <c r="I231" s="14">
        <v>87.4</v>
      </c>
      <c r="J231" s="23">
        <v>35.9</v>
      </c>
      <c r="K231" s="23">
        <v>4</v>
      </c>
      <c r="L231" s="183">
        <v>94.232870316464002</v>
      </c>
      <c r="M231" s="183">
        <v>84.020702784940596</v>
      </c>
      <c r="N231" s="183">
        <v>57.346259138415597</v>
      </c>
      <c r="O231" s="183">
        <f t="shared" si="3"/>
        <v>78.533277413273396</v>
      </c>
      <c r="P231" s="93">
        <v>0.83599999999999997</v>
      </c>
      <c r="Q231" s="21"/>
    </row>
    <row r="232" spans="1:17" s="11" customFormat="1">
      <c r="A232" s="13">
        <v>4</v>
      </c>
      <c r="B232" s="13">
        <v>2007</v>
      </c>
      <c r="C232" s="13" t="s">
        <v>18</v>
      </c>
      <c r="D232" s="91">
        <v>12256.425237238429</v>
      </c>
      <c r="E232" s="91">
        <v>20346.740856434772</v>
      </c>
      <c r="F232" s="92">
        <v>3.790320754766924</v>
      </c>
      <c r="G232" s="92">
        <v>8.43</v>
      </c>
      <c r="H232" s="91">
        <v>107169</v>
      </c>
      <c r="I232" s="14">
        <v>87.6</v>
      </c>
      <c r="J232" s="22" t="s">
        <v>35</v>
      </c>
      <c r="K232" s="22" t="s">
        <v>35</v>
      </c>
      <c r="L232" s="183">
        <v>97.726409182701005</v>
      </c>
      <c r="M232" s="183">
        <v>94.121897892805194</v>
      </c>
      <c r="N232" s="183">
        <v>62.342757117053203</v>
      </c>
      <c r="O232" s="183">
        <f t="shared" si="3"/>
        <v>84.730354730853136</v>
      </c>
      <c r="P232" s="93">
        <v>0.83799999999999997</v>
      </c>
      <c r="Q232" s="21"/>
    </row>
    <row r="233" spans="1:17" s="11" customFormat="1">
      <c r="A233" s="13">
        <v>4</v>
      </c>
      <c r="B233" s="13">
        <v>2008</v>
      </c>
      <c r="C233" s="13" t="s">
        <v>18</v>
      </c>
      <c r="D233" s="91">
        <v>12553.797090432463</v>
      </c>
      <c r="E233" s="91">
        <v>20840.40421404687</v>
      </c>
      <c r="F233" s="92">
        <v>2.4262527404037542</v>
      </c>
      <c r="G233" s="92">
        <v>9.2899999999999991</v>
      </c>
      <c r="H233" s="91" t="s">
        <v>35</v>
      </c>
      <c r="I233" s="14">
        <v>84</v>
      </c>
      <c r="J233" s="22" t="s">
        <v>35</v>
      </c>
      <c r="K233" s="22" t="s">
        <v>35</v>
      </c>
      <c r="L233" s="183">
        <v>125.564825304621</v>
      </c>
      <c r="M233" s="183">
        <v>102.806160742072</v>
      </c>
      <c r="N233" s="183">
        <v>70.662411642855403</v>
      </c>
      <c r="O233" s="183">
        <f t="shared" si="3"/>
        <v>99.677799229849469</v>
      </c>
      <c r="P233" s="93">
        <v>0.83899999999999997</v>
      </c>
      <c r="Q233" s="21"/>
    </row>
    <row r="234" spans="1:17" s="11" customFormat="1">
      <c r="A234" s="13">
        <v>4</v>
      </c>
      <c r="B234" s="13">
        <v>2009</v>
      </c>
      <c r="C234" s="13" t="s">
        <v>18</v>
      </c>
      <c r="D234" s="91">
        <v>12227.215978224414</v>
      </c>
      <c r="E234" s="91">
        <v>20298.250924642838</v>
      </c>
      <c r="F234" s="92">
        <v>-2.6014528501256677</v>
      </c>
      <c r="G234" s="92">
        <v>11.31</v>
      </c>
      <c r="H234" s="91" t="s">
        <v>35</v>
      </c>
      <c r="I234" s="14">
        <v>86.6</v>
      </c>
      <c r="J234" s="23">
        <v>29</v>
      </c>
      <c r="K234" s="23">
        <v>3.8</v>
      </c>
      <c r="L234" s="183">
        <v>82.662871078498895</v>
      </c>
      <c r="M234" s="183">
        <v>87.0161710168871</v>
      </c>
      <c r="N234" s="183">
        <v>80.870213604300602</v>
      </c>
      <c r="O234" s="183">
        <f t="shared" si="3"/>
        <v>83.516418566562194</v>
      </c>
      <c r="P234" s="93">
        <v>0.83599999999999997</v>
      </c>
      <c r="Q234" s="21"/>
    </row>
    <row r="235" spans="1:17" s="11" customFormat="1">
      <c r="A235" s="13">
        <v>4</v>
      </c>
      <c r="B235" s="13">
        <v>2010</v>
      </c>
      <c r="C235" s="13" t="s">
        <v>18</v>
      </c>
      <c r="D235" s="91">
        <v>12808.038339685392</v>
      </c>
      <c r="E235" s="91">
        <v>21262.466986301915</v>
      </c>
      <c r="F235" s="92">
        <v>4.7502421033158271</v>
      </c>
      <c r="G235" s="92">
        <v>8.42</v>
      </c>
      <c r="H235" s="91" t="s">
        <v>35</v>
      </c>
      <c r="I235" s="14">
        <v>87.4</v>
      </c>
      <c r="J235" s="22" t="s">
        <v>35</v>
      </c>
      <c r="K235" s="22" t="s">
        <v>35</v>
      </c>
      <c r="L235" s="183">
        <v>100</v>
      </c>
      <c r="M235" s="183">
        <v>100</v>
      </c>
      <c r="N235" s="183">
        <v>100</v>
      </c>
      <c r="O235" s="183">
        <f t="shared" si="3"/>
        <v>100</v>
      </c>
      <c r="P235" s="93">
        <v>0.83899999999999997</v>
      </c>
      <c r="Q235" s="21"/>
    </row>
    <row r="236" spans="1:17" s="11" customFormat="1">
      <c r="A236" s="13">
        <v>4</v>
      </c>
      <c r="B236" s="13">
        <v>2011</v>
      </c>
      <c r="C236" s="13" t="s">
        <v>18</v>
      </c>
      <c r="D236" s="91">
        <v>13455.831566220439</v>
      </c>
      <c r="E236" s="91">
        <v>22337.860557733853</v>
      </c>
      <c r="F236" s="92">
        <v>5.0577083652839576</v>
      </c>
      <c r="G236" s="92">
        <v>7.34</v>
      </c>
      <c r="H236" s="91" t="s">
        <v>35</v>
      </c>
      <c r="I236" s="14">
        <v>86.2</v>
      </c>
      <c r="J236" s="23">
        <v>25.2</v>
      </c>
      <c r="K236" s="23">
        <v>3.2</v>
      </c>
      <c r="L236" s="183">
        <v>115.938068414604</v>
      </c>
      <c r="M236" s="183">
        <v>107.716675393419</v>
      </c>
      <c r="N236" s="183">
        <v>122.767240315002</v>
      </c>
      <c r="O236" s="183">
        <f t="shared" si="3"/>
        <v>115.473994707675</v>
      </c>
      <c r="P236" s="93">
        <v>0.84199999999999997</v>
      </c>
      <c r="Q236" s="21"/>
    </row>
    <row r="237" spans="1:17" s="11" customFormat="1">
      <c r="A237" s="13">
        <v>4</v>
      </c>
      <c r="B237" s="13">
        <v>2012</v>
      </c>
      <c r="C237" s="13" t="s">
        <v>18</v>
      </c>
      <c r="D237" s="91">
        <v>14035.669451246978</v>
      </c>
      <c r="E237" s="91">
        <v>23300.442302167226</v>
      </c>
      <c r="F237" s="92">
        <v>4.3091939890371975</v>
      </c>
      <c r="G237" s="92">
        <v>6.66</v>
      </c>
      <c r="H237" s="91">
        <v>163730</v>
      </c>
      <c r="I237" s="14">
        <v>85.6</v>
      </c>
      <c r="J237" s="22" t="s">
        <v>35</v>
      </c>
      <c r="K237" s="22" t="s">
        <v>35</v>
      </c>
      <c r="L237" s="183">
        <v>115.792648289342</v>
      </c>
      <c r="M237" s="183">
        <v>99.396437266731795</v>
      </c>
      <c r="N237" s="183">
        <v>125.6682221773</v>
      </c>
      <c r="O237" s="183">
        <f t="shared" si="3"/>
        <v>113.61910257779125</v>
      </c>
      <c r="P237" s="93">
        <v>0.84399999999999997</v>
      </c>
      <c r="Q237" s="21"/>
    </row>
    <row r="238" spans="1:17" s="11" customFormat="1">
      <c r="A238" s="13">
        <v>4</v>
      </c>
      <c r="B238" s="13">
        <v>2013</v>
      </c>
      <c r="C238" s="13" t="s">
        <v>18</v>
      </c>
      <c r="D238" s="91">
        <v>14461.171085617878</v>
      </c>
      <c r="E238" s="91">
        <v>24006.812334289647</v>
      </c>
      <c r="F238" s="92">
        <v>3.0315734910178804</v>
      </c>
      <c r="G238" s="92">
        <v>6.21</v>
      </c>
      <c r="H238" s="91" t="s">
        <v>35</v>
      </c>
      <c r="I238" s="14">
        <v>85.6</v>
      </c>
      <c r="J238" s="23">
        <v>16.2</v>
      </c>
      <c r="K238" s="23">
        <v>2</v>
      </c>
      <c r="L238" s="183">
        <v>116.14962167448699</v>
      </c>
      <c r="M238" s="183">
        <v>92.340731377033407</v>
      </c>
      <c r="N238" s="183">
        <v>104.91576514142599</v>
      </c>
      <c r="O238" s="183">
        <f t="shared" si="3"/>
        <v>104.46870606431547</v>
      </c>
      <c r="P238" s="93">
        <v>0.84699999999999998</v>
      </c>
      <c r="Q238" s="21"/>
    </row>
    <row r="239" spans="1:17" s="11" customFormat="1">
      <c r="A239" s="13">
        <v>4</v>
      </c>
      <c r="B239" s="13">
        <v>2014</v>
      </c>
      <c r="C239" s="13" t="s">
        <v>18</v>
      </c>
      <c r="D239" s="91">
        <v>14561.317964884844</v>
      </c>
      <c r="E239" s="91">
        <v>24173.064937359799</v>
      </c>
      <c r="F239" s="92">
        <v>0.69252260881253846</v>
      </c>
      <c r="G239" s="92">
        <v>6.66</v>
      </c>
      <c r="H239" s="91" t="s">
        <v>35</v>
      </c>
      <c r="I239" s="14">
        <v>85.4</v>
      </c>
      <c r="J239" s="22" t="s">
        <v>35</v>
      </c>
      <c r="K239" s="22" t="s">
        <v>35</v>
      </c>
      <c r="L239" s="183">
        <v>109.31833481138101</v>
      </c>
      <c r="M239" s="183">
        <v>89.142462911620697</v>
      </c>
      <c r="N239" s="183">
        <v>93.443382132127596</v>
      </c>
      <c r="O239" s="183">
        <f t="shared" si="3"/>
        <v>97.301393285043105</v>
      </c>
      <c r="P239" s="93">
        <v>0.84599999999999997</v>
      </c>
      <c r="Q239" s="21"/>
    </row>
    <row r="240" spans="1:17" s="11" customFormat="1">
      <c r="A240" s="13">
        <v>4</v>
      </c>
      <c r="B240" s="13">
        <v>2015</v>
      </c>
      <c r="C240" s="13" t="s">
        <v>18</v>
      </c>
      <c r="D240" s="91">
        <v>14722.363869719837</v>
      </c>
      <c r="E240" s="91">
        <v>24440.415264085728</v>
      </c>
      <c r="F240" s="92">
        <v>1.1059843980013397</v>
      </c>
      <c r="G240" s="92">
        <v>6.51</v>
      </c>
      <c r="H240" s="91" t="s">
        <v>35</v>
      </c>
      <c r="I240" s="14">
        <v>85.2</v>
      </c>
      <c r="J240" s="23">
        <v>13.7</v>
      </c>
      <c r="K240" s="23">
        <v>1.8</v>
      </c>
      <c r="L240" s="183">
        <v>66.205440993654605</v>
      </c>
      <c r="M240" s="183">
        <v>83.411402171994197</v>
      </c>
      <c r="N240" s="183">
        <v>92.621245438256807</v>
      </c>
      <c r="O240" s="183">
        <f t="shared" si="3"/>
        <v>80.746029534635198</v>
      </c>
      <c r="P240" s="93">
        <v>0.83399999999999996</v>
      </c>
      <c r="Q240" s="21"/>
    </row>
    <row r="241" spans="1:17" s="11" customFormat="1">
      <c r="A241" s="13">
        <v>4</v>
      </c>
      <c r="B241" s="13">
        <v>2016</v>
      </c>
      <c r="C241" s="13" t="s">
        <v>18</v>
      </c>
      <c r="D241" s="91">
        <v>14777.145598786208</v>
      </c>
      <c r="E241" s="91">
        <v>24531.357739024861</v>
      </c>
      <c r="F241" s="92">
        <v>0.3720987305513006</v>
      </c>
      <c r="G241" s="92">
        <v>6.74</v>
      </c>
      <c r="H241" s="91" t="s">
        <v>35</v>
      </c>
      <c r="I241" s="14">
        <v>85</v>
      </c>
      <c r="J241" s="22" t="s">
        <v>35</v>
      </c>
      <c r="K241" s="22" t="s">
        <v>35</v>
      </c>
      <c r="L241" s="183">
        <v>58.547046867405498</v>
      </c>
      <c r="M241" s="183">
        <v>84.397205348130797</v>
      </c>
      <c r="N241" s="183">
        <v>103.635776559438</v>
      </c>
      <c r="O241" s="183">
        <f t="shared" si="3"/>
        <v>82.193342924991427</v>
      </c>
      <c r="P241" s="93">
        <v>0.83599999999999997</v>
      </c>
      <c r="Q241" s="21"/>
    </row>
    <row r="242" spans="1:17" s="11" customFormat="1">
      <c r="A242" s="13">
        <v>4</v>
      </c>
      <c r="B242" s="13">
        <v>2017</v>
      </c>
      <c r="C242" s="13" t="s">
        <v>18</v>
      </c>
      <c r="D242" s="91">
        <v>14740.608905511408</v>
      </c>
      <c r="E242" s="91">
        <v>24470.703623699726</v>
      </c>
      <c r="F242" s="92">
        <v>-0.24725135873195825</v>
      </c>
      <c r="G242" s="92">
        <v>6.96</v>
      </c>
      <c r="H242" s="91">
        <v>558539</v>
      </c>
      <c r="I242" s="14">
        <v>85.8</v>
      </c>
      <c r="J242" s="23">
        <v>10.7</v>
      </c>
      <c r="K242" s="23">
        <v>1.4</v>
      </c>
      <c r="L242" s="183">
        <v>69.968380303996895</v>
      </c>
      <c r="M242" s="183">
        <v>86.033349610271301</v>
      </c>
      <c r="N242" s="183">
        <v>100.535543898407</v>
      </c>
      <c r="O242" s="183">
        <f t="shared" si="3"/>
        <v>85.512424604225075</v>
      </c>
      <c r="P242" s="93">
        <v>0.84199999999999997</v>
      </c>
      <c r="Q242" s="21"/>
    </row>
    <row r="243" spans="1:17" s="11" customFormat="1">
      <c r="A243" s="13">
        <v>4</v>
      </c>
      <c r="B243" s="13">
        <v>2018</v>
      </c>
      <c r="C243" s="13" t="s">
        <v>18</v>
      </c>
      <c r="D243" s="91">
        <v>15076.860035931091</v>
      </c>
      <c r="E243" s="91">
        <v>25028.909991454151</v>
      </c>
      <c r="F243" s="92">
        <v>2.2811210349252349</v>
      </c>
      <c r="G243" s="92">
        <v>7.23</v>
      </c>
      <c r="H243" s="91" t="s">
        <v>35</v>
      </c>
      <c r="I243" s="14">
        <v>85.7</v>
      </c>
      <c r="J243" s="22" t="s">
        <v>35</v>
      </c>
      <c r="K243" s="22" t="s">
        <v>35</v>
      </c>
      <c r="L243" s="183">
        <v>85.489945806625698</v>
      </c>
      <c r="M243" s="183">
        <v>83.729137844272202</v>
      </c>
      <c r="N243" s="183">
        <v>95.473641610553301</v>
      </c>
      <c r="O243" s="183">
        <f t="shared" si="3"/>
        <v>88.230908420483729</v>
      </c>
      <c r="P243" s="93">
        <v>0.80300000000000005</v>
      </c>
      <c r="Q243" s="21"/>
    </row>
    <row r="244" spans="1:17" s="11" customFormat="1">
      <c r="A244" s="13">
        <v>4</v>
      </c>
      <c r="B244" s="13">
        <v>2019</v>
      </c>
      <c r="C244" s="13" t="s">
        <v>18</v>
      </c>
      <c r="D244" s="91">
        <v>15039.916337827552</v>
      </c>
      <c r="E244" s="91">
        <v>24967.580212416524</v>
      </c>
      <c r="F244" s="92">
        <v>-0.24503575688501655</v>
      </c>
      <c r="G244" s="92">
        <v>7.29</v>
      </c>
      <c r="H244" s="91" t="s">
        <v>35</v>
      </c>
      <c r="I244" s="14">
        <v>85.9</v>
      </c>
      <c r="J244" s="22" t="s">
        <v>35</v>
      </c>
      <c r="K244" s="22" t="s">
        <v>35</v>
      </c>
      <c r="L244" s="183">
        <v>76.329961218168194</v>
      </c>
      <c r="M244" s="183">
        <v>82.105128069524994</v>
      </c>
      <c r="N244" s="183">
        <v>105.997721412281</v>
      </c>
      <c r="O244" s="183">
        <f t="shared" si="3"/>
        <v>88.144270233324733</v>
      </c>
      <c r="P244" s="93">
        <v>0.79300000000000004</v>
      </c>
      <c r="Q244" s="21"/>
    </row>
    <row r="245" spans="1:17" s="11" customFormat="1">
      <c r="A245" s="13">
        <v>4</v>
      </c>
      <c r="B245" s="13">
        <v>2020</v>
      </c>
      <c r="C245" s="13" t="s">
        <v>18</v>
      </c>
      <c r="D245" s="91">
        <v>14050.176183870775</v>
      </c>
      <c r="E245" s="91">
        <v>23324.524750650919</v>
      </c>
      <c r="F245" s="92">
        <v>-6.5807557151593841</v>
      </c>
      <c r="G245" s="92">
        <v>11.18</v>
      </c>
      <c r="H245" s="91" t="s">
        <v>35</v>
      </c>
      <c r="I245" s="13" t="s">
        <v>35</v>
      </c>
      <c r="J245" s="13" t="s">
        <v>35</v>
      </c>
      <c r="K245" s="22" t="s">
        <v>35</v>
      </c>
      <c r="L245" s="183">
        <v>52.441960248604097</v>
      </c>
      <c r="M245" s="183">
        <v>84.965722246878798</v>
      </c>
      <c r="N245" s="183">
        <v>134.89886429714599</v>
      </c>
      <c r="O245" s="183">
        <f t="shared" si="3"/>
        <v>90.768848930876288</v>
      </c>
      <c r="P245" s="93">
        <v>0.75800000000000001</v>
      </c>
      <c r="Q245" s="21"/>
    </row>
    <row r="246" spans="1:17" s="11" customFormat="1">
      <c r="A246" s="13">
        <v>5</v>
      </c>
      <c r="B246" s="13">
        <v>1960</v>
      </c>
      <c r="C246" s="13" t="s">
        <v>19</v>
      </c>
      <c r="D246" s="91">
        <v>2893.5908791774755</v>
      </c>
      <c r="E246" s="91" t="s">
        <v>35</v>
      </c>
      <c r="F246" s="92" t="s">
        <v>35</v>
      </c>
      <c r="G246" s="92" t="s">
        <v>35</v>
      </c>
      <c r="H246" s="91" t="s">
        <v>35</v>
      </c>
      <c r="I246" s="13" t="s">
        <v>35</v>
      </c>
      <c r="J246" s="13" t="s">
        <v>35</v>
      </c>
      <c r="K246" s="22" t="s">
        <v>35</v>
      </c>
      <c r="L246" s="183">
        <v>11.1501758147351</v>
      </c>
      <c r="M246" s="183">
        <v>96.679859992020994</v>
      </c>
      <c r="N246" s="183">
        <v>17.075583767544501</v>
      </c>
      <c r="O246" s="183">
        <f t="shared" si="3"/>
        <v>41.635206524766865</v>
      </c>
      <c r="P246" s="93">
        <v>0.63900000000000001</v>
      </c>
      <c r="Q246" s="21"/>
    </row>
    <row r="247" spans="1:17" s="11" customFormat="1">
      <c r="A247" s="13">
        <v>5</v>
      </c>
      <c r="B247" s="13">
        <v>1961</v>
      </c>
      <c r="C247" s="13" t="s">
        <v>19</v>
      </c>
      <c r="D247" s="91">
        <v>2840.3970107964196</v>
      </c>
      <c r="E247" s="91" t="s">
        <v>35</v>
      </c>
      <c r="F247" s="92">
        <v>1.8536473940760914</v>
      </c>
      <c r="G247" s="92" t="s">
        <v>35</v>
      </c>
      <c r="H247" s="91" t="s">
        <v>35</v>
      </c>
      <c r="I247" s="13" t="s">
        <v>35</v>
      </c>
      <c r="J247" s="13" t="s">
        <v>35</v>
      </c>
      <c r="K247" s="22" t="s">
        <v>35</v>
      </c>
      <c r="L247" s="183">
        <v>10.6754491073712</v>
      </c>
      <c r="M247" s="183">
        <v>94.6956383239704</v>
      </c>
      <c r="N247" s="183">
        <v>16.794910870340999</v>
      </c>
      <c r="O247" s="183">
        <f t="shared" si="3"/>
        <v>40.721999433894204</v>
      </c>
      <c r="P247" s="93">
        <v>0.63900000000000001</v>
      </c>
      <c r="Q247" s="21"/>
    </row>
    <row r="248" spans="1:17" s="11" customFormat="1">
      <c r="A248" s="13">
        <v>5</v>
      </c>
      <c r="B248" s="13">
        <v>1962</v>
      </c>
      <c r="C248" s="13" t="s">
        <v>19</v>
      </c>
      <c r="D248" s="91">
        <v>2885.9960814402807</v>
      </c>
      <c r="E248" s="91" t="s">
        <v>35</v>
      </c>
      <c r="F248" s="92">
        <v>2.1735899380458648</v>
      </c>
      <c r="G248" s="92" t="s">
        <v>35</v>
      </c>
      <c r="H248" s="91">
        <v>7905</v>
      </c>
      <c r="I248" s="13" t="s">
        <v>35</v>
      </c>
      <c r="J248" s="13" t="s">
        <v>35</v>
      </c>
      <c r="K248" s="22" t="s">
        <v>35</v>
      </c>
      <c r="L248" s="183">
        <v>10.2765802129124</v>
      </c>
      <c r="M248" s="183">
        <v>91.724228853714493</v>
      </c>
      <c r="N248" s="183">
        <v>17.233560240690899</v>
      </c>
      <c r="O248" s="183">
        <f t="shared" si="3"/>
        <v>39.744789769105928</v>
      </c>
      <c r="P248" s="93">
        <v>0.64600000000000002</v>
      </c>
      <c r="Q248" s="21"/>
    </row>
    <row r="249" spans="1:17" s="11" customFormat="1">
      <c r="A249" s="13">
        <v>5</v>
      </c>
      <c r="B249" s="13">
        <v>1963</v>
      </c>
      <c r="C249" s="13" t="s">
        <v>19</v>
      </c>
      <c r="D249" s="91">
        <v>2974.6722731785298</v>
      </c>
      <c r="E249" s="91" t="s">
        <v>35</v>
      </c>
      <c r="F249" s="92">
        <v>0.1403022733146031</v>
      </c>
      <c r="G249" s="92" t="s">
        <v>35</v>
      </c>
      <c r="H249" s="91" t="s">
        <v>35</v>
      </c>
      <c r="I249" s="13" t="s">
        <v>35</v>
      </c>
      <c r="J249" s="13" t="s">
        <v>35</v>
      </c>
      <c r="K249" s="22" t="s">
        <v>35</v>
      </c>
      <c r="L249" s="183">
        <v>10.323463166163</v>
      </c>
      <c r="M249" s="183">
        <v>98.592045034306594</v>
      </c>
      <c r="N249" s="183">
        <v>18.423256915350301</v>
      </c>
      <c r="O249" s="183">
        <f t="shared" si="3"/>
        <v>42.44625503860663</v>
      </c>
      <c r="P249" s="93">
        <v>0.65</v>
      </c>
      <c r="Q249" s="21"/>
    </row>
    <row r="250" spans="1:17" s="11" customFormat="1">
      <c r="A250" s="13">
        <v>5</v>
      </c>
      <c r="B250" s="13">
        <v>1964</v>
      </c>
      <c r="C250" s="13" t="s">
        <v>19</v>
      </c>
      <c r="D250" s="91">
        <v>2976.6170203230226</v>
      </c>
      <c r="E250" s="91" t="s">
        <v>35</v>
      </c>
      <c r="F250" s="92">
        <v>2.9822053479387165</v>
      </c>
      <c r="G250" s="92" t="s">
        <v>35</v>
      </c>
      <c r="H250" s="91" t="s">
        <v>35</v>
      </c>
      <c r="I250" s="13" t="s">
        <v>35</v>
      </c>
      <c r="J250" s="13" t="s">
        <v>35</v>
      </c>
      <c r="K250" s="22" t="s">
        <v>35</v>
      </c>
      <c r="L250" s="183">
        <v>9.8258898648187003</v>
      </c>
      <c r="M250" s="183">
        <v>101.432028867932</v>
      </c>
      <c r="N250" s="183">
        <v>18.315868475135201</v>
      </c>
      <c r="O250" s="183">
        <f t="shared" si="3"/>
        <v>43.191262402628638</v>
      </c>
      <c r="P250" s="93">
        <v>0.65</v>
      </c>
      <c r="Q250" s="21"/>
    </row>
    <row r="251" spans="1:17" s="11" customFormat="1">
      <c r="A251" s="13">
        <v>5</v>
      </c>
      <c r="B251" s="13">
        <v>1965</v>
      </c>
      <c r="C251" s="13" t="s">
        <v>19</v>
      </c>
      <c r="D251" s="91">
        <v>3113.4797538482835</v>
      </c>
      <c r="E251" s="91" t="s">
        <v>35</v>
      </c>
      <c r="F251" s="92">
        <v>0.55675543524313298</v>
      </c>
      <c r="G251" s="92" t="s">
        <v>35</v>
      </c>
      <c r="H251" s="91" t="s">
        <v>35</v>
      </c>
      <c r="I251" s="14">
        <v>85.4</v>
      </c>
      <c r="J251" s="14" t="s">
        <v>35</v>
      </c>
      <c r="K251" s="22" t="s">
        <v>35</v>
      </c>
      <c r="L251" s="183">
        <v>9.7052995756424902</v>
      </c>
      <c r="M251" s="183">
        <v>101.9698766107</v>
      </c>
      <c r="N251" s="183">
        <v>18.2452101518648</v>
      </c>
      <c r="O251" s="183">
        <f t="shared" si="3"/>
        <v>43.306795446069096</v>
      </c>
      <c r="P251" s="93">
        <v>0.65</v>
      </c>
      <c r="Q251" s="21"/>
    </row>
    <row r="252" spans="1:17" s="11" customFormat="1">
      <c r="A252" s="13">
        <v>5</v>
      </c>
      <c r="B252" s="13">
        <v>1966</v>
      </c>
      <c r="C252" s="13" t="s">
        <v>19</v>
      </c>
      <c r="D252" s="91">
        <v>3224.703789426504</v>
      </c>
      <c r="E252" s="91" t="s">
        <v>35</v>
      </c>
      <c r="F252" s="92">
        <v>2.2100899430713241</v>
      </c>
      <c r="G252" s="92" t="s">
        <v>35</v>
      </c>
      <c r="H252" s="91" t="s">
        <v>35</v>
      </c>
      <c r="I252" s="14">
        <v>82.8</v>
      </c>
      <c r="J252" s="14" t="s">
        <v>35</v>
      </c>
      <c r="K252" s="22" t="s">
        <v>35</v>
      </c>
      <c r="L252" s="183">
        <v>9.0853083135936501</v>
      </c>
      <c r="M252" s="183">
        <v>102.211102363873</v>
      </c>
      <c r="N252" s="183">
        <v>17.6160391373088</v>
      </c>
      <c r="O252" s="183">
        <f t="shared" si="3"/>
        <v>42.970816604925147</v>
      </c>
      <c r="P252" s="93">
        <v>0.65100000000000002</v>
      </c>
      <c r="Q252" s="21"/>
    </row>
    <row r="253" spans="1:17" s="11" customFormat="1">
      <c r="A253" s="13">
        <v>5</v>
      </c>
      <c r="B253" s="13">
        <v>1967</v>
      </c>
      <c r="C253" s="13" t="s">
        <v>19</v>
      </c>
      <c r="D253" s="91">
        <v>3303.1629852315068</v>
      </c>
      <c r="E253" s="91" t="s">
        <v>35</v>
      </c>
      <c r="F253" s="92">
        <v>1.2068895568275337</v>
      </c>
      <c r="G253" s="92" t="s">
        <v>35</v>
      </c>
      <c r="H253" s="91">
        <v>7827</v>
      </c>
      <c r="I253" s="14">
        <v>82.5</v>
      </c>
      <c r="J253" s="14" t="s">
        <v>35</v>
      </c>
      <c r="K253" s="22" t="s">
        <v>35</v>
      </c>
      <c r="L253" s="183">
        <v>8.93027221276426</v>
      </c>
      <c r="M253" s="183">
        <v>97.516277137853606</v>
      </c>
      <c r="N253" s="183">
        <v>18.662088637408601</v>
      </c>
      <c r="O253" s="183">
        <f t="shared" si="3"/>
        <v>41.70287932934216</v>
      </c>
      <c r="P253" s="93">
        <v>0.65100000000000002</v>
      </c>
      <c r="Q253" s="21"/>
    </row>
    <row r="254" spans="1:17" s="11" customFormat="1">
      <c r="A254" s="13">
        <v>5</v>
      </c>
      <c r="B254" s="13">
        <v>1968</v>
      </c>
      <c r="C254" s="13" t="s">
        <v>19</v>
      </c>
      <c r="D254" s="91">
        <v>3478.5983141150455</v>
      </c>
      <c r="E254" s="91" t="s">
        <v>35</v>
      </c>
      <c r="F254" s="92">
        <v>3.0440118105753413</v>
      </c>
      <c r="G254" s="92" t="s">
        <v>35</v>
      </c>
      <c r="H254" s="91" t="s">
        <v>35</v>
      </c>
      <c r="I254" s="14">
        <v>81</v>
      </c>
      <c r="J254" s="14" t="s">
        <v>35</v>
      </c>
      <c r="K254" s="22" t="s">
        <v>35</v>
      </c>
      <c r="L254" s="183">
        <v>8.9451350378277397</v>
      </c>
      <c r="M254" s="183">
        <v>96.320176706744903</v>
      </c>
      <c r="N254" s="183">
        <v>22.813658586060299</v>
      </c>
      <c r="O254" s="183">
        <f t="shared" si="3"/>
        <v>42.692990110210985</v>
      </c>
      <c r="P254" s="93">
        <v>0.65100000000000002</v>
      </c>
      <c r="Q254" s="21"/>
    </row>
    <row r="255" spans="1:17" s="11" customFormat="1">
      <c r="A255" s="13">
        <v>5</v>
      </c>
      <c r="B255" s="13">
        <v>1969</v>
      </c>
      <c r="C255" s="13" t="s">
        <v>19</v>
      </c>
      <c r="D255" s="91">
        <v>3567.171811866142</v>
      </c>
      <c r="E255" s="91" t="s">
        <v>35</v>
      </c>
      <c r="F255" s="92">
        <v>3.3223439301962969</v>
      </c>
      <c r="G255" s="92" t="s">
        <v>35</v>
      </c>
      <c r="H255" s="91" t="s">
        <v>35</v>
      </c>
      <c r="I255" s="14">
        <v>82</v>
      </c>
      <c r="J255" s="14" t="s">
        <v>35</v>
      </c>
      <c r="K255" s="22" t="s">
        <v>35</v>
      </c>
      <c r="L255" s="183">
        <v>8.3054309076896509</v>
      </c>
      <c r="M255" s="183">
        <v>96.356965004930998</v>
      </c>
      <c r="N255" s="183">
        <v>20.824098915881699</v>
      </c>
      <c r="O255" s="183">
        <f t="shared" si="3"/>
        <v>41.828831609500781</v>
      </c>
      <c r="P255" s="93">
        <v>0.65100000000000002</v>
      </c>
      <c r="Q255" s="21"/>
    </row>
    <row r="256" spans="1:17" s="11" customFormat="1">
      <c r="A256" s="13">
        <v>5</v>
      </c>
      <c r="B256" s="13">
        <v>1970</v>
      </c>
      <c r="C256" s="13" t="s">
        <v>19</v>
      </c>
      <c r="D256" s="91">
        <v>3732.0631498806929</v>
      </c>
      <c r="E256" s="91" t="s">
        <v>35</v>
      </c>
      <c r="F256" s="92">
        <v>3.5495888709920109</v>
      </c>
      <c r="G256" s="92" t="s">
        <v>35</v>
      </c>
      <c r="H256" s="91" t="s">
        <v>35</v>
      </c>
      <c r="I256" s="14">
        <v>81.3</v>
      </c>
      <c r="J256" s="14" t="s">
        <v>35</v>
      </c>
      <c r="K256" s="22" t="s">
        <v>35</v>
      </c>
      <c r="L256" s="183">
        <v>9.1025213585986204</v>
      </c>
      <c r="M256" s="183">
        <v>95.025298999133199</v>
      </c>
      <c r="N256" s="183">
        <v>18.162733651383</v>
      </c>
      <c r="O256" s="183">
        <f t="shared" si="3"/>
        <v>40.763518003038278</v>
      </c>
      <c r="P256" s="93">
        <v>0.65400000000000003</v>
      </c>
      <c r="Q256" s="21"/>
    </row>
    <row r="257" spans="1:17" s="11" customFormat="1">
      <c r="A257" s="13">
        <v>5</v>
      </c>
      <c r="B257" s="13">
        <v>1971</v>
      </c>
      <c r="C257" s="13" t="s">
        <v>19</v>
      </c>
      <c r="D257" s="91">
        <v>3882.7288917208043</v>
      </c>
      <c r="E257" s="91" t="s">
        <v>35</v>
      </c>
      <c r="F257" s="92">
        <v>3.4377829565178502</v>
      </c>
      <c r="G257" s="92" t="s">
        <v>35</v>
      </c>
      <c r="H257" s="91" t="s">
        <v>35</v>
      </c>
      <c r="I257" s="14">
        <v>78.7</v>
      </c>
      <c r="J257" s="14" t="s">
        <v>35</v>
      </c>
      <c r="K257" s="22" t="s">
        <v>35</v>
      </c>
      <c r="L257" s="183">
        <v>11.0973105181316</v>
      </c>
      <c r="M257" s="183">
        <v>88.372538244244396</v>
      </c>
      <c r="N257" s="183">
        <v>17.589662579193799</v>
      </c>
      <c r="O257" s="183">
        <f t="shared" si="3"/>
        <v>39.019837113856596</v>
      </c>
      <c r="P257" s="93">
        <v>0.66500000000000004</v>
      </c>
      <c r="Q257" s="21"/>
    </row>
    <row r="258" spans="1:17" s="11" customFormat="1">
      <c r="A258" s="13">
        <v>5</v>
      </c>
      <c r="B258" s="13">
        <v>1972</v>
      </c>
      <c r="C258" s="13" t="s">
        <v>19</v>
      </c>
      <c r="D258" s="91">
        <v>4096.3517505525306</v>
      </c>
      <c r="E258" s="91" t="s">
        <v>35</v>
      </c>
      <c r="F258" s="92">
        <v>5.2187312776090806</v>
      </c>
      <c r="G258" s="92" t="s">
        <v>35</v>
      </c>
      <c r="H258" s="91">
        <v>12638</v>
      </c>
      <c r="I258" s="14">
        <v>80.5</v>
      </c>
      <c r="J258" s="14" t="s">
        <v>35</v>
      </c>
      <c r="K258" s="22" t="s">
        <v>35</v>
      </c>
      <c r="L258" s="183">
        <v>10.9838267647691</v>
      </c>
      <c r="M258" s="183">
        <v>84.646850291007596</v>
      </c>
      <c r="N258" s="183">
        <v>20.7851743549007</v>
      </c>
      <c r="O258" s="183">
        <f t="shared" si="3"/>
        <v>38.805283803559135</v>
      </c>
      <c r="P258" s="93">
        <v>0.66500000000000004</v>
      </c>
      <c r="Q258" s="21"/>
    </row>
    <row r="259" spans="1:17" s="11" customFormat="1">
      <c r="A259" s="13">
        <v>5</v>
      </c>
      <c r="B259" s="13">
        <v>1973</v>
      </c>
      <c r="C259" s="13" t="s">
        <v>19</v>
      </c>
      <c r="D259" s="91">
        <v>4305.0679292988752</v>
      </c>
      <c r="E259" s="91" t="s">
        <v>35</v>
      </c>
      <c r="F259" s="92">
        <v>4.3678944479194541</v>
      </c>
      <c r="G259" s="92" t="s">
        <v>35</v>
      </c>
      <c r="H259" s="91" t="s">
        <v>35</v>
      </c>
      <c r="I259" s="14">
        <v>78.8</v>
      </c>
      <c r="J259" s="14" t="s">
        <v>35</v>
      </c>
      <c r="K259" s="22" t="s">
        <v>35</v>
      </c>
      <c r="L259" s="183">
        <v>13.513983062905201</v>
      </c>
      <c r="M259" s="183">
        <v>113.87149398928</v>
      </c>
      <c r="N259" s="183">
        <v>28.797574235433199</v>
      </c>
      <c r="O259" s="183">
        <f t="shared" ref="O259:O322" si="4">AVERAGE(L259:N259)</f>
        <v>52.061017095872792</v>
      </c>
      <c r="P259" s="93">
        <v>0.66500000000000004</v>
      </c>
      <c r="Q259" s="21"/>
    </row>
    <row r="260" spans="1:17" s="11" customFormat="1">
      <c r="A260" s="13">
        <v>5</v>
      </c>
      <c r="B260" s="13">
        <v>1974</v>
      </c>
      <c r="C260" s="13" t="s">
        <v>19</v>
      </c>
      <c r="D260" s="91">
        <v>4433.1577241093219</v>
      </c>
      <c r="E260" s="91" t="s">
        <v>35</v>
      </c>
      <c r="F260" s="92">
        <v>3.4371703138707659</v>
      </c>
      <c r="G260" s="92" t="s">
        <v>35</v>
      </c>
      <c r="H260" s="91" t="s">
        <v>35</v>
      </c>
      <c r="I260" s="14">
        <v>75.3</v>
      </c>
      <c r="J260" s="14" t="s">
        <v>35</v>
      </c>
      <c r="K260" s="22" t="s">
        <v>35</v>
      </c>
      <c r="L260" s="183">
        <v>36.671052788075997</v>
      </c>
      <c r="M260" s="183">
        <v>125.89574862672799</v>
      </c>
      <c r="N260" s="183">
        <v>39.624164796887598</v>
      </c>
      <c r="O260" s="183">
        <f t="shared" si="4"/>
        <v>67.396988737230529</v>
      </c>
      <c r="P260" s="93">
        <v>0.66400000000000003</v>
      </c>
      <c r="Q260" s="21"/>
    </row>
    <row r="261" spans="1:17" s="11" customFormat="1">
      <c r="A261" s="13">
        <v>5</v>
      </c>
      <c r="B261" s="13">
        <v>1975</v>
      </c>
      <c r="C261" s="13" t="s">
        <v>19</v>
      </c>
      <c r="D261" s="91">
        <v>4413.9883124962953</v>
      </c>
      <c r="E261" s="91" t="s">
        <v>35</v>
      </c>
      <c r="F261" s="92">
        <v>8.2046448678639194E-2</v>
      </c>
      <c r="G261" s="92">
        <v>10.55</v>
      </c>
      <c r="H261" s="91" t="s">
        <v>35</v>
      </c>
      <c r="I261" s="14">
        <v>76.099999999999994</v>
      </c>
      <c r="J261" s="14" t="s">
        <v>35</v>
      </c>
      <c r="K261" s="22" t="s">
        <v>35</v>
      </c>
      <c r="L261" s="183">
        <v>33.130179085776902</v>
      </c>
      <c r="M261" s="183">
        <v>92.3738202919169</v>
      </c>
      <c r="N261" s="183">
        <v>35.225232956529197</v>
      </c>
      <c r="O261" s="183">
        <f t="shared" si="4"/>
        <v>53.57641077807434</v>
      </c>
      <c r="P261" s="93">
        <v>0.72</v>
      </c>
      <c r="Q261" s="21"/>
    </row>
    <row r="262" spans="1:17" s="11" customFormat="1">
      <c r="A262" s="13">
        <v>5</v>
      </c>
      <c r="B262" s="13">
        <v>1976</v>
      </c>
      <c r="C262" s="13" t="s">
        <v>19</v>
      </c>
      <c r="D262" s="91">
        <v>4539.4082789148706</v>
      </c>
      <c r="E262" s="91" t="s">
        <v>35</v>
      </c>
      <c r="F262" s="92">
        <v>2.4191450100404381</v>
      </c>
      <c r="G262" s="92" t="s">
        <v>35</v>
      </c>
      <c r="H262" s="91" t="s">
        <v>35</v>
      </c>
      <c r="I262" s="14">
        <v>74.8</v>
      </c>
      <c r="J262" s="14" t="s">
        <v>35</v>
      </c>
      <c r="K262" s="22" t="s">
        <v>35</v>
      </c>
      <c r="L262" s="183">
        <v>36.322337874808902</v>
      </c>
      <c r="M262" s="183">
        <v>95.053349031452797</v>
      </c>
      <c r="N262" s="183">
        <v>29.173421169853398</v>
      </c>
      <c r="O262" s="183">
        <f t="shared" si="4"/>
        <v>53.516369358705028</v>
      </c>
      <c r="P262" s="93">
        <v>0.72899999999999998</v>
      </c>
      <c r="Q262" s="21"/>
    </row>
    <row r="263" spans="1:17" s="11" customFormat="1">
      <c r="A263" s="13">
        <v>5</v>
      </c>
      <c r="B263" s="13">
        <v>1977</v>
      </c>
      <c r="C263" s="13" t="s">
        <v>19</v>
      </c>
      <c r="D263" s="91">
        <v>4816.0015166273251</v>
      </c>
      <c r="E263" s="91" t="s">
        <v>35</v>
      </c>
      <c r="F263" s="92">
        <v>1.8553376692471204</v>
      </c>
      <c r="G263" s="92">
        <v>9.4</v>
      </c>
      <c r="H263" s="91">
        <v>17425</v>
      </c>
      <c r="I263" s="14">
        <v>78.900000000000006</v>
      </c>
      <c r="J263" s="14" t="s">
        <v>35</v>
      </c>
      <c r="K263" s="22" t="s">
        <v>35</v>
      </c>
      <c r="L263" s="183">
        <v>37.048427942247002</v>
      </c>
      <c r="M263" s="183">
        <v>102.166230262708</v>
      </c>
      <c r="N263" s="183">
        <v>30.738881355535199</v>
      </c>
      <c r="O263" s="183">
        <f t="shared" si="4"/>
        <v>56.651179853496735</v>
      </c>
      <c r="P263" s="93">
        <v>0.73099999999999998</v>
      </c>
      <c r="Q263" s="21"/>
    </row>
    <row r="264" spans="1:17" s="11" customFormat="1">
      <c r="A264" s="13">
        <v>5</v>
      </c>
      <c r="B264" s="13">
        <v>1978</v>
      </c>
      <c r="C264" s="13" t="s">
        <v>19</v>
      </c>
      <c r="D264" s="91">
        <v>4983.8051485077494</v>
      </c>
      <c r="E264" s="91" t="s">
        <v>35</v>
      </c>
      <c r="F264" s="92">
        <v>6.0709839832628489</v>
      </c>
      <c r="G264" s="92" t="s">
        <v>35</v>
      </c>
      <c r="H264" s="91" t="s">
        <v>35</v>
      </c>
      <c r="I264" s="14">
        <v>79.8</v>
      </c>
      <c r="J264" s="14" t="s">
        <v>35</v>
      </c>
      <c r="K264" s="22" t="s">
        <v>35</v>
      </c>
      <c r="L264" s="183">
        <v>33.434988225937097</v>
      </c>
      <c r="M264" s="183">
        <v>88.675673098493803</v>
      </c>
      <c r="N264" s="183">
        <v>33.665186134461401</v>
      </c>
      <c r="O264" s="183">
        <f t="shared" si="4"/>
        <v>51.925282486297441</v>
      </c>
      <c r="P264" s="93">
        <v>0.74199999999999999</v>
      </c>
      <c r="Q264" s="21"/>
    </row>
    <row r="265" spans="1:17" s="11" customFormat="1">
      <c r="A265" s="13">
        <v>5</v>
      </c>
      <c r="B265" s="13">
        <v>1979</v>
      </c>
      <c r="C265" s="13" t="s">
        <v>19</v>
      </c>
      <c r="D265" s="91">
        <v>5091.6668993680451</v>
      </c>
      <c r="E265" s="91" t="s">
        <v>35</v>
      </c>
      <c r="F265" s="92">
        <v>3.0590118868541509</v>
      </c>
      <c r="G265" s="92" t="s">
        <v>35</v>
      </c>
      <c r="H265" s="91" t="s">
        <v>35</v>
      </c>
      <c r="I265" s="14">
        <v>78</v>
      </c>
      <c r="J265" s="14" t="s">
        <v>35</v>
      </c>
      <c r="K265" s="22" t="s">
        <v>35</v>
      </c>
      <c r="L265" s="183">
        <v>64.195115609327203</v>
      </c>
      <c r="M265" s="183">
        <v>92.4803050009305</v>
      </c>
      <c r="N265" s="183">
        <v>51.954065548043602</v>
      </c>
      <c r="O265" s="183">
        <f t="shared" si="4"/>
        <v>69.543162052767101</v>
      </c>
      <c r="P265" s="93">
        <v>0.752</v>
      </c>
      <c r="Q265" s="21"/>
    </row>
    <row r="266" spans="1:17" s="11" customFormat="1">
      <c r="A266" s="13">
        <v>5</v>
      </c>
      <c r="B266" s="13">
        <v>1980</v>
      </c>
      <c r="C266" s="13" t="s">
        <v>19</v>
      </c>
      <c r="D266" s="91">
        <v>4993.6236062504595</v>
      </c>
      <c r="E266" s="91" t="s">
        <v>35</v>
      </c>
      <c r="F266" s="92">
        <v>1.8140668886525049</v>
      </c>
      <c r="G266" s="92">
        <v>9.1</v>
      </c>
      <c r="H266" s="91" t="s">
        <v>35</v>
      </c>
      <c r="I266" s="14">
        <v>71.7</v>
      </c>
      <c r="J266" s="14" t="s">
        <v>35</v>
      </c>
      <c r="K266" s="22" t="s">
        <v>35</v>
      </c>
      <c r="L266" s="183">
        <v>70.514664663519298</v>
      </c>
      <c r="M266" s="183">
        <v>91.991910725589307</v>
      </c>
      <c r="N266" s="183">
        <v>91.281344051760499</v>
      </c>
      <c r="O266" s="183">
        <f t="shared" si="4"/>
        <v>84.595973146956368</v>
      </c>
      <c r="P266" s="93">
        <v>0.77600000000000002</v>
      </c>
      <c r="Q266" s="21"/>
    </row>
    <row r="267" spans="1:17" s="11" customFormat="1">
      <c r="A267" s="13">
        <v>5</v>
      </c>
      <c r="B267" s="13">
        <v>1981</v>
      </c>
      <c r="C267" s="13" t="s">
        <v>19</v>
      </c>
      <c r="D267" s="91">
        <v>4750.2601099553667</v>
      </c>
      <c r="E267" s="91" t="s">
        <v>35</v>
      </c>
      <c r="F267" s="92">
        <v>5.9608572611196564E-2</v>
      </c>
      <c r="G267" s="92">
        <v>8.1300000000000008</v>
      </c>
      <c r="H267" s="91" t="s">
        <v>35</v>
      </c>
      <c r="I267" s="14">
        <v>71.2</v>
      </c>
      <c r="J267" s="14" t="s">
        <v>35</v>
      </c>
      <c r="K267" s="22" t="s">
        <v>35</v>
      </c>
      <c r="L267" s="183">
        <v>70.263236037919199</v>
      </c>
      <c r="M267" s="183">
        <v>80.380607265871106</v>
      </c>
      <c r="N267" s="183">
        <v>61.256814736659301</v>
      </c>
      <c r="O267" s="183">
        <f t="shared" si="4"/>
        <v>70.633552680149862</v>
      </c>
      <c r="P267" s="93">
        <v>0.77600000000000002</v>
      </c>
      <c r="Q267" s="21"/>
    </row>
    <row r="268" spans="1:17" s="11" customFormat="1">
      <c r="A268" s="13">
        <v>5</v>
      </c>
      <c r="B268" s="13">
        <v>1982</v>
      </c>
      <c r="C268" s="13" t="s">
        <v>19</v>
      </c>
      <c r="D268" s="91">
        <v>4285.9020900165533</v>
      </c>
      <c r="E268" s="91" t="s">
        <v>35</v>
      </c>
      <c r="F268" s="92">
        <v>-1.2256587122983547</v>
      </c>
      <c r="G268" s="92">
        <v>11.46</v>
      </c>
      <c r="H268" s="91">
        <v>18876</v>
      </c>
      <c r="I268" s="14">
        <v>75</v>
      </c>
      <c r="J268" s="14" t="s">
        <v>35</v>
      </c>
      <c r="K268" s="22" t="s">
        <v>35</v>
      </c>
      <c r="L268" s="183">
        <v>68.588539177327107</v>
      </c>
      <c r="M268" s="183">
        <v>70.405227093750995</v>
      </c>
      <c r="N268" s="183">
        <v>50.4912295138706</v>
      </c>
      <c r="O268" s="183">
        <f t="shared" si="4"/>
        <v>63.161665261649567</v>
      </c>
      <c r="P268" s="93">
        <v>0.79300000000000004</v>
      </c>
      <c r="Q268" s="21"/>
    </row>
    <row r="269" spans="1:17" s="11" customFormat="1">
      <c r="A269" s="13">
        <v>5</v>
      </c>
      <c r="B269" s="13">
        <v>1983</v>
      </c>
      <c r="C269" s="13" t="s">
        <v>19</v>
      </c>
      <c r="D269" s="91">
        <v>4290.177315256351</v>
      </c>
      <c r="E269" s="91" t="s">
        <v>35</v>
      </c>
      <c r="F269" s="92">
        <v>-0.59221132735353876</v>
      </c>
      <c r="G269" s="92">
        <v>11.13</v>
      </c>
      <c r="H269" s="91" t="s">
        <v>35</v>
      </c>
      <c r="I269" s="14">
        <v>73.099999999999994</v>
      </c>
      <c r="J269" s="14" t="s">
        <v>35</v>
      </c>
      <c r="K269" s="22" t="s">
        <v>35</v>
      </c>
      <c r="L269" s="183">
        <v>63.883938995688901</v>
      </c>
      <c r="M269" s="183">
        <v>79.648532434342599</v>
      </c>
      <c r="N269" s="183">
        <v>62.319210363331699</v>
      </c>
      <c r="O269" s="183">
        <f t="shared" si="4"/>
        <v>68.617227264454399</v>
      </c>
      <c r="P269" s="93">
        <v>0.79100000000000004</v>
      </c>
      <c r="Q269" s="21"/>
    </row>
    <row r="270" spans="1:17" s="11" customFormat="1">
      <c r="A270" s="13">
        <v>5</v>
      </c>
      <c r="B270" s="13">
        <v>1984</v>
      </c>
      <c r="C270" s="13" t="s">
        <v>19</v>
      </c>
      <c r="D270" s="91">
        <v>4510.5642718496219</v>
      </c>
      <c r="E270" s="91" t="s">
        <v>35</v>
      </c>
      <c r="F270" s="92">
        <v>1.1764745650371538</v>
      </c>
      <c r="G270" s="92">
        <v>13</v>
      </c>
      <c r="H270" s="91" t="s">
        <v>35</v>
      </c>
      <c r="I270" s="14">
        <v>76.5</v>
      </c>
      <c r="J270" s="14" t="s">
        <v>35</v>
      </c>
      <c r="K270" s="22" t="s">
        <v>35</v>
      </c>
      <c r="L270" s="183">
        <v>62.657713355343297</v>
      </c>
      <c r="M270" s="183">
        <v>82.726403592118601</v>
      </c>
      <c r="N270" s="183">
        <v>51.853755100948099</v>
      </c>
      <c r="O270" s="183">
        <f t="shared" si="4"/>
        <v>65.745957349470004</v>
      </c>
      <c r="P270" s="93">
        <v>0.79100000000000004</v>
      </c>
      <c r="Q270" s="21"/>
    </row>
    <row r="271" spans="1:17" s="11" customFormat="1">
      <c r="A271" s="13">
        <v>5</v>
      </c>
      <c r="B271" s="13">
        <v>1985</v>
      </c>
      <c r="C271" s="13" t="s">
        <v>19</v>
      </c>
      <c r="D271" s="91">
        <v>4422.7600284341861</v>
      </c>
      <c r="E271" s="91" t="s">
        <v>35</v>
      </c>
      <c r="F271" s="92">
        <v>0.97287762221702678</v>
      </c>
      <c r="G271" s="92">
        <v>13.89</v>
      </c>
      <c r="H271" s="91" t="s">
        <v>35</v>
      </c>
      <c r="I271" s="14">
        <v>77.599999999999994</v>
      </c>
      <c r="J271" s="14" t="s">
        <v>35</v>
      </c>
      <c r="K271" s="22" t="s">
        <v>35</v>
      </c>
      <c r="L271" s="183">
        <v>60.663513403148798</v>
      </c>
      <c r="M271" s="183">
        <v>71.490191196213502</v>
      </c>
      <c r="N271" s="183">
        <v>44.454032438533801</v>
      </c>
      <c r="O271" s="183">
        <f t="shared" si="4"/>
        <v>58.8692456792987</v>
      </c>
      <c r="P271" s="93">
        <v>0.79100000000000004</v>
      </c>
      <c r="Q271" s="21"/>
    </row>
    <row r="272" spans="1:17" s="11" customFormat="1">
      <c r="A272" s="13">
        <v>5</v>
      </c>
      <c r="B272" s="13">
        <v>1986</v>
      </c>
      <c r="C272" s="13" t="s">
        <v>19</v>
      </c>
      <c r="D272" s="91">
        <v>4545.4937123164827</v>
      </c>
      <c r="E272" s="91" t="s">
        <v>35</v>
      </c>
      <c r="F272" s="92">
        <v>3.673550132925385</v>
      </c>
      <c r="G272" s="92">
        <v>12.94</v>
      </c>
      <c r="H272" s="91" t="s">
        <v>35</v>
      </c>
      <c r="I272" s="14">
        <v>79.5</v>
      </c>
      <c r="J272" s="14" t="s">
        <v>35</v>
      </c>
      <c r="K272" s="22" t="s">
        <v>35</v>
      </c>
      <c r="L272" s="183">
        <v>31.3444335336164</v>
      </c>
      <c r="M272" s="183">
        <v>59.718977740723197</v>
      </c>
      <c r="N272" s="183">
        <v>42.8435174264186</v>
      </c>
      <c r="O272" s="183">
        <f t="shared" si="4"/>
        <v>44.635642900252741</v>
      </c>
      <c r="P272" s="93">
        <v>0.79900000000000004</v>
      </c>
      <c r="Q272" s="21"/>
    </row>
    <row r="273" spans="1:17" s="11" customFormat="1">
      <c r="A273" s="13">
        <v>5</v>
      </c>
      <c r="B273" s="13">
        <v>1987</v>
      </c>
      <c r="C273" s="13" t="s">
        <v>19</v>
      </c>
      <c r="D273" s="91">
        <v>4638.9040295083669</v>
      </c>
      <c r="E273" s="91" t="s">
        <v>35</v>
      </c>
      <c r="F273" s="92">
        <v>3.2648310279459878</v>
      </c>
      <c r="G273" s="92">
        <v>10.83</v>
      </c>
      <c r="H273" s="91">
        <v>17417</v>
      </c>
      <c r="I273" s="14">
        <v>75.8</v>
      </c>
      <c r="J273" s="14" t="s">
        <v>35</v>
      </c>
      <c r="K273" s="22" t="s">
        <v>35</v>
      </c>
      <c r="L273" s="183">
        <v>32.506869004891101</v>
      </c>
      <c r="M273" s="183">
        <v>59.269735100745201</v>
      </c>
      <c r="N273" s="183">
        <v>47.955055459916899</v>
      </c>
      <c r="O273" s="183">
        <f t="shared" si="4"/>
        <v>46.577219855184403</v>
      </c>
      <c r="P273" s="93">
        <v>0.80400000000000005</v>
      </c>
      <c r="Q273" s="21"/>
    </row>
    <row r="274" spans="1:17" s="11" customFormat="1">
      <c r="A274" s="13">
        <v>5</v>
      </c>
      <c r="B274" s="13">
        <v>1988</v>
      </c>
      <c r="C274" s="13" t="s">
        <v>19</v>
      </c>
      <c r="D274" s="91">
        <v>4674.8387510384864</v>
      </c>
      <c r="E274" s="91" t="s">
        <v>35</v>
      </c>
      <c r="F274" s="92">
        <v>2.0134346698295218</v>
      </c>
      <c r="G274" s="92" t="s">
        <v>35</v>
      </c>
      <c r="H274" s="91" t="s">
        <v>35</v>
      </c>
      <c r="I274" s="14">
        <v>74.7</v>
      </c>
      <c r="J274" s="14" t="s">
        <v>35</v>
      </c>
      <c r="K274" s="22" t="s">
        <v>35</v>
      </c>
      <c r="L274" s="183">
        <v>26.264131428879299</v>
      </c>
      <c r="M274" s="183">
        <v>69.820025674837396</v>
      </c>
      <c r="N274" s="183">
        <v>43.658019422625301</v>
      </c>
      <c r="O274" s="183">
        <f t="shared" si="4"/>
        <v>46.580725508780667</v>
      </c>
      <c r="P274" s="93">
        <v>0.81200000000000006</v>
      </c>
      <c r="Q274" s="21"/>
    </row>
    <row r="275" spans="1:17" s="11" customFormat="1">
      <c r="A275" s="13">
        <v>5</v>
      </c>
      <c r="B275" s="13">
        <v>1989</v>
      </c>
      <c r="C275" s="13" t="s">
        <v>19</v>
      </c>
      <c r="D275" s="91">
        <v>4812.7953199970252</v>
      </c>
      <c r="E275" s="91" t="s">
        <v>35</v>
      </c>
      <c r="F275" s="92">
        <v>1.390993445906247</v>
      </c>
      <c r="G275" s="92" t="s">
        <v>35</v>
      </c>
      <c r="H275" s="91" t="s">
        <v>35</v>
      </c>
      <c r="I275" s="14">
        <v>72.900000000000006</v>
      </c>
      <c r="J275" s="14" t="s">
        <v>35</v>
      </c>
      <c r="K275" s="22" t="s">
        <v>35</v>
      </c>
      <c r="L275" s="183">
        <v>30.645846764704402</v>
      </c>
      <c r="M275" s="183">
        <v>68.744649036432804</v>
      </c>
      <c r="N275" s="183">
        <v>38.224796995110097</v>
      </c>
      <c r="O275" s="183">
        <f t="shared" si="4"/>
        <v>45.87176426541577</v>
      </c>
      <c r="P275" s="93">
        <v>0.81799999999999995</v>
      </c>
      <c r="Q275" s="21"/>
    </row>
    <row r="276" spans="1:17" s="11" customFormat="1">
      <c r="A276" s="13">
        <v>5</v>
      </c>
      <c r="B276" s="13">
        <v>1990</v>
      </c>
      <c r="C276" s="13" t="s">
        <v>19</v>
      </c>
      <c r="D276" s="91">
        <v>4855.3116016690765</v>
      </c>
      <c r="E276" s="91">
        <v>9932.6298394143996</v>
      </c>
      <c r="F276" s="92">
        <v>2.2498479806009328</v>
      </c>
      <c r="G276" s="92" t="s">
        <v>35</v>
      </c>
      <c r="H276" s="91" t="s">
        <v>35</v>
      </c>
      <c r="I276" s="14">
        <v>73.2</v>
      </c>
      <c r="J276" s="14" t="s">
        <v>35</v>
      </c>
      <c r="K276" s="22" t="s">
        <v>35</v>
      </c>
      <c r="L276" s="183">
        <v>36.623943740372503</v>
      </c>
      <c r="M276" s="183">
        <v>61.995953147585602</v>
      </c>
      <c r="N276" s="183">
        <v>36.116444780317401</v>
      </c>
      <c r="O276" s="183">
        <f t="shared" si="4"/>
        <v>44.912113889425171</v>
      </c>
      <c r="P276" s="93">
        <v>0.84099999999999997</v>
      </c>
      <c r="Q276" s="21"/>
    </row>
    <row r="277" spans="1:17" s="11" customFormat="1">
      <c r="A277" s="13">
        <v>5</v>
      </c>
      <c r="B277" s="13">
        <v>1991</v>
      </c>
      <c r="C277" s="13" t="s">
        <v>19</v>
      </c>
      <c r="D277" s="91">
        <v>4837.1594804706983</v>
      </c>
      <c r="E277" s="91">
        <v>9895.4956005734366</v>
      </c>
      <c r="F277" s="92">
        <v>2.0215858550741928E-2</v>
      </c>
      <c r="G277" s="92">
        <v>10.119999999999999</v>
      </c>
      <c r="H277" s="91" t="s">
        <v>35</v>
      </c>
      <c r="I277" s="14">
        <v>76</v>
      </c>
      <c r="J277" s="14" t="s">
        <v>35</v>
      </c>
      <c r="K277" s="22" t="s">
        <v>35</v>
      </c>
      <c r="L277" s="183">
        <v>32.258220056387003</v>
      </c>
      <c r="M277" s="183">
        <v>59.564721148624798</v>
      </c>
      <c r="N277" s="183">
        <v>33.666301842659998</v>
      </c>
      <c r="O277" s="183">
        <f t="shared" si="4"/>
        <v>41.829747682557269</v>
      </c>
      <c r="P277" s="93">
        <v>0.84499999999999997</v>
      </c>
      <c r="Q277" s="21"/>
    </row>
    <row r="278" spans="1:17" s="11" customFormat="1">
      <c r="A278" s="13">
        <v>5</v>
      </c>
      <c r="B278" s="13">
        <v>1992</v>
      </c>
      <c r="C278" s="13" t="s">
        <v>19</v>
      </c>
      <c r="D278" s="91">
        <v>5146.5130563728371</v>
      </c>
      <c r="E278" s="91">
        <v>10528.347786183696</v>
      </c>
      <c r="F278" s="92">
        <v>2.0372115960700228</v>
      </c>
      <c r="G278" s="92">
        <v>9.44</v>
      </c>
      <c r="H278" s="91">
        <v>69202</v>
      </c>
      <c r="I278" s="14">
        <v>74.8</v>
      </c>
      <c r="J278" s="14" t="s">
        <v>35</v>
      </c>
      <c r="K278" s="22" t="s">
        <v>35</v>
      </c>
      <c r="L278" s="183">
        <v>31.2263954850626</v>
      </c>
      <c r="M278" s="183">
        <v>57.395348524929901</v>
      </c>
      <c r="N278" s="183">
        <v>31.486218148894899</v>
      </c>
      <c r="O278" s="183">
        <f t="shared" si="4"/>
        <v>40.035987386295801</v>
      </c>
      <c r="P278" s="93">
        <v>0.84499999999999997</v>
      </c>
      <c r="Q278" s="21"/>
    </row>
    <row r="279" spans="1:17" s="11" customFormat="1">
      <c r="A279" s="13">
        <v>5</v>
      </c>
      <c r="B279" s="13">
        <v>1993</v>
      </c>
      <c r="C279" s="13" t="s">
        <v>19</v>
      </c>
      <c r="D279" s="91">
        <v>5371.5813241549631</v>
      </c>
      <c r="E279" s="91">
        <v>10988.77545301142</v>
      </c>
      <c r="F279" s="92">
        <v>3.3771713894618784</v>
      </c>
      <c r="G279" s="92">
        <v>7.8</v>
      </c>
      <c r="H279" s="91" t="s">
        <v>35</v>
      </c>
      <c r="I279" s="14">
        <v>73.099999999999994</v>
      </c>
      <c r="J279" s="14" t="s">
        <v>35</v>
      </c>
      <c r="K279" s="22" t="s">
        <v>35</v>
      </c>
      <c r="L279" s="183">
        <v>27.678438923524201</v>
      </c>
      <c r="M279" s="183">
        <v>56.0814560634035</v>
      </c>
      <c r="N279" s="183">
        <v>32.044165765723001</v>
      </c>
      <c r="O279" s="183">
        <f t="shared" si="4"/>
        <v>38.601353584216902</v>
      </c>
      <c r="P279" s="93">
        <v>0.84499999999999997</v>
      </c>
      <c r="Q279" s="21"/>
    </row>
    <row r="280" spans="1:17" s="11" customFormat="1">
      <c r="A280" s="13">
        <v>5</v>
      </c>
      <c r="B280" s="13">
        <v>1994</v>
      </c>
      <c r="C280" s="13" t="s">
        <v>19</v>
      </c>
      <c r="D280" s="91">
        <v>5473.868655699418</v>
      </c>
      <c r="E280" s="91">
        <v>11198.027151943217</v>
      </c>
      <c r="F280" s="92">
        <v>3.8388480397115927</v>
      </c>
      <c r="G280" s="92">
        <v>8.25</v>
      </c>
      <c r="H280" s="91" t="s">
        <v>35</v>
      </c>
      <c r="I280" s="14">
        <v>73.2</v>
      </c>
      <c r="J280" s="14" t="s">
        <v>35</v>
      </c>
      <c r="K280" s="22" t="s">
        <v>35</v>
      </c>
      <c r="L280" s="183">
        <v>26.887600810147301</v>
      </c>
      <c r="M280" s="183">
        <v>65.527732004633194</v>
      </c>
      <c r="N280" s="183">
        <v>36.046761021854103</v>
      </c>
      <c r="O280" s="183">
        <f t="shared" si="4"/>
        <v>42.820697945544872</v>
      </c>
      <c r="P280" s="93">
        <v>0.84799999999999998</v>
      </c>
      <c r="Q280" s="21"/>
    </row>
    <row r="281" spans="1:17" s="11" customFormat="1">
      <c r="A281" s="13">
        <v>5</v>
      </c>
      <c r="B281" s="13">
        <v>1995</v>
      </c>
      <c r="C281" s="13" t="s">
        <v>19</v>
      </c>
      <c r="D281" s="91">
        <v>5561.8438556677538</v>
      </c>
      <c r="E281" s="91">
        <v>11378.000172837192</v>
      </c>
      <c r="F281" s="92">
        <v>3.2889379990133705</v>
      </c>
      <c r="G281" s="92">
        <v>8.7200000000000006</v>
      </c>
      <c r="H281" s="91" t="s">
        <v>35</v>
      </c>
      <c r="I281" s="14">
        <v>74.900000000000006</v>
      </c>
      <c r="J281" s="14" t="s">
        <v>35</v>
      </c>
      <c r="K281" s="22" t="s">
        <v>35</v>
      </c>
      <c r="L281" s="183">
        <v>26.261924785721401</v>
      </c>
      <c r="M281" s="183">
        <v>64.8040798359783</v>
      </c>
      <c r="N281" s="183">
        <v>32.801476266121199</v>
      </c>
      <c r="O281" s="183">
        <f t="shared" si="4"/>
        <v>41.289160295940299</v>
      </c>
      <c r="P281" s="93">
        <v>0.84799999999999998</v>
      </c>
      <c r="Q281" s="21"/>
    </row>
    <row r="282" spans="1:17" s="11" customFormat="1">
      <c r="A282" s="13">
        <v>5</v>
      </c>
      <c r="B282" s="13">
        <v>1996</v>
      </c>
      <c r="C282" s="13" t="s">
        <v>19</v>
      </c>
      <c r="D282" s="91">
        <v>5502.1945177868347</v>
      </c>
      <c r="E282" s="91">
        <v>11255.974061653378</v>
      </c>
      <c r="F282" s="92">
        <v>0.25305283754990171</v>
      </c>
      <c r="G282" s="92">
        <v>11.81</v>
      </c>
      <c r="H282" s="91" t="s">
        <v>35</v>
      </c>
      <c r="I282" s="14">
        <v>74.599999999999994</v>
      </c>
      <c r="J282" s="14" t="s">
        <v>35</v>
      </c>
      <c r="K282" s="22" t="s">
        <v>35</v>
      </c>
      <c r="L282" s="183">
        <v>32.096553512291003</v>
      </c>
      <c r="M282" s="183">
        <v>64.862615577557506</v>
      </c>
      <c r="N282" s="183">
        <v>33.626984143699801</v>
      </c>
      <c r="O282" s="183">
        <f t="shared" si="4"/>
        <v>43.528717744516108</v>
      </c>
      <c r="P282" s="93">
        <v>0.84799999999999998</v>
      </c>
      <c r="Q282" s="21"/>
    </row>
    <row r="283" spans="1:17" s="11" customFormat="1">
      <c r="A283" s="13">
        <v>5</v>
      </c>
      <c r="B283" s="13">
        <v>1997</v>
      </c>
      <c r="C283" s="13" t="s">
        <v>19</v>
      </c>
      <c r="D283" s="91">
        <v>5668.3767108775783</v>
      </c>
      <c r="E283" s="91">
        <v>11595.937043494754</v>
      </c>
      <c r="F283" s="92">
        <v>1.6552227234200956</v>
      </c>
      <c r="G283" s="92">
        <v>12.14</v>
      </c>
      <c r="H283" s="91">
        <v>89527</v>
      </c>
      <c r="I283" s="14">
        <v>57.1</v>
      </c>
      <c r="J283" s="14" t="s">
        <v>35</v>
      </c>
      <c r="K283" s="22" t="s">
        <v>35</v>
      </c>
      <c r="L283" s="183">
        <v>31.5377177966737</v>
      </c>
      <c r="M283" s="183">
        <v>66.474521219155903</v>
      </c>
      <c r="N283" s="183">
        <v>30.776686081245199</v>
      </c>
      <c r="O283" s="183">
        <f t="shared" si="4"/>
        <v>42.929641699024934</v>
      </c>
      <c r="P283" s="93">
        <v>0.84299999999999997</v>
      </c>
      <c r="Q283" s="21"/>
    </row>
    <row r="284" spans="1:17" s="11" customFormat="1">
      <c r="A284" s="13">
        <v>5</v>
      </c>
      <c r="B284" s="13">
        <v>1998</v>
      </c>
      <c r="C284" s="13" t="s">
        <v>19</v>
      </c>
      <c r="D284" s="91">
        <v>5938.334771984627</v>
      </c>
      <c r="E284" s="91">
        <v>12148.196859779368</v>
      </c>
      <c r="F284" s="92">
        <v>-1.1092596366031415</v>
      </c>
      <c r="G284" s="92">
        <v>15</v>
      </c>
      <c r="H284" s="91" t="s">
        <v>35</v>
      </c>
      <c r="I284" s="14">
        <v>47.1</v>
      </c>
      <c r="J284" s="14" t="s">
        <v>35</v>
      </c>
      <c r="K284" s="22" t="s">
        <v>35</v>
      </c>
      <c r="L284" s="183">
        <v>23.781358079748902</v>
      </c>
      <c r="M284" s="183">
        <v>59.668481375878997</v>
      </c>
      <c r="N284" s="183">
        <v>30.0075571704329</v>
      </c>
      <c r="O284" s="183">
        <f t="shared" si="4"/>
        <v>37.819132208686931</v>
      </c>
      <c r="P284" s="93">
        <v>0.84799999999999998</v>
      </c>
      <c r="Q284" s="21"/>
    </row>
    <row r="285" spans="1:17" s="11" customFormat="1">
      <c r="A285" s="13">
        <v>5</v>
      </c>
      <c r="B285" s="13">
        <v>1999</v>
      </c>
      <c r="C285" s="13" t="s">
        <v>19</v>
      </c>
      <c r="D285" s="91">
        <v>6058.757212281761</v>
      </c>
      <c r="E285" s="91">
        <v>12394.547994775365</v>
      </c>
      <c r="F285" s="92">
        <v>-5.7641871279361823</v>
      </c>
      <c r="G285" s="92">
        <v>20.059999999999999</v>
      </c>
      <c r="H285" s="91" t="s">
        <v>35</v>
      </c>
      <c r="I285" s="14">
        <v>32</v>
      </c>
      <c r="J285" s="14" t="s">
        <v>35</v>
      </c>
      <c r="K285" s="22" t="s">
        <v>35</v>
      </c>
      <c r="L285" s="183">
        <v>30.821270392359501</v>
      </c>
      <c r="M285" s="183">
        <v>55.292014873376502</v>
      </c>
      <c r="N285" s="183">
        <v>29.0034510109335</v>
      </c>
      <c r="O285" s="183">
        <f t="shared" si="4"/>
        <v>38.372245425556507</v>
      </c>
      <c r="P285" s="93">
        <v>0.84799999999999998</v>
      </c>
      <c r="Q285" s="21"/>
    </row>
    <row r="286" spans="1:17" s="11" customFormat="1">
      <c r="A286" s="13">
        <v>5</v>
      </c>
      <c r="B286" s="13">
        <v>2000</v>
      </c>
      <c r="C286" s="13" t="s">
        <v>19</v>
      </c>
      <c r="D286" s="91">
        <v>6170.9534414871559</v>
      </c>
      <c r="E286" s="91">
        <v>12624.070568299212</v>
      </c>
      <c r="F286" s="92">
        <v>1.2873678242305147</v>
      </c>
      <c r="G286" s="92">
        <v>20.52</v>
      </c>
      <c r="H286" s="91" t="s">
        <v>35</v>
      </c>
      <c r="I286" s="14">
        <v>34.4</v>
      </c>
      <c r="J286" s="23">
        <v>27.5</v>
      </c>
      <c r="K286" s="23">
        <v>4.9000000000000004</v>
      </c>
      <c r="L286" s="183">
        <v>49.516806095367301</v>
      </c>
      <c r="M286" s="183">
        <v>56.627100182487602</v>
      </c>
      <c r="N286" s="183">
        <v>29.520363682404501</v>
      </c>
      <c r="O286" s="183">
        <f t="shared" si="4"/>
        <v>45.221423320086473</v>
      </c>
      <c r="P286" s="93">
        <v>0.84699999999999998</v>
      </c>
      <c r="Q286" s="21"/>
    </row>
    <row r="287" spans="1:17" s="11" customFormat="1">
      <c r="A287" s="13">
        <v>5</v>
      </c>
      <c r="B287" s="13">
        <v>2001</v>
      </c>
      <c r="C287" s="13" t="s">
        <v>19</v>
      </c>
      <c r="D287" s="91">
        <v>6272.8748460390962</v>
      </c>
      <c r="E287" s="91">
        <v>12832.573681421678</v>
      </c>
      <c r="F287" s="92">
        <v>9.6779497863423103E-2</v>
      </c>
      <c r="G287" s="92">
        <v>15.04</v>
      </c>
      <c r="H287" s="91" t="s">
        <v>35</v>
      </c>
      <c r="I287" s="14">
        <v>37.5</v>
      </c>
      <c r="J287" s="23">
        <v>27.7</v>
      </c>
      <c r="K287" s="23">
        <v>5.3</v>
      </c>
      <c r="L287" s="183">
        <v>45.923349869098402</v>
      </c>
      <c r="M287" s="183">
        <v>55.668159786510003</v>
      </c>
      <c r="N287" s="183">
        <v>29.254810372022199</v>
      </c>
      <c r="O287" s="183">
        <f t="shared" si="4"/>
        <v>43.615440009210204</v>
      </c>
      <c r="P287" s="93">
        <v>0.84699999999999998</v>
      </c>
      <c r="Q287" s="21"/>
    </row>
    <row r="288" spans="1:17" s="11" customFormat="1">
      <c r="A288" s="13">
        <v>5</v>
      </c>
      <c r="B288" s="13">
        <v>2002</v>
      </c>
      <c r="C288" s="13" t="s">
        <v>19</v>
      </c>
      <c r="D288" s="91">
        <v>6381.4649822213678</v>
      </c>
      <c r="E288" s="91">
        <v>13054.719182142853</v>
      </c>
      <c r="F288" s="92">
        <v>0.95068091369130059</v>
      </c>
      <c r="G288" s="92">
        <v>14.48</v>
      </c>
      <c r="H288" s="91">
        <v>41792</v>
      </c>
      <c r="I288" s="14">
        <v>36.6</v>
      </c>
      <c r="J288" s="23">
        <v>28</v>
      </c>
      <c r="K288" s="23">
        <v>5.4</v>
      </c>
      <c r="L288" s="183">
        <v>45.091603922970499</v>
      </c>
      <c r="M288" s="183">
        <v>58.8295746992723</v>
      </c>
      <c r="N288" s="183">
        <v>33.178324966535698</v>
      </c>
      <c r="O288" s="183">
        <f t="shared" si="4"/>
        <v>45.699834529592827</v>
      </c>
      <c r="P288" s="93">
        <v>0.85299999999999998</v>
      </c>
      <c r="Q288" s="21"/>
    </row>
    <row r="289" spans="1:17" s="11" customFormat="1">
      <c r="A289" s="13">
        <v>5</v>
      </c>
      <c r="B289" s="13">
        <v>2003</v>
      </c>
      <c r="C289" s="13" t="s">
        <v>19</v>
      </c>
      <c r="D289" s="91">
        <v>6556.0383995677539</v>
      </c>
      <c r="E289" s="91">
        <v>13411.848296926586</v>
      </c>
      <c r="F289" s="92">
        <v>2.3939396590627382</v>
      </c>
      <c r="G289" s="92">
        <v>13.22</v>
      </c>
      <c r="H289" s="91" t="s">
        <v>35</v>
      </c>
      <c r="I289" s="14">
        <v>34.5</v>
      </c>
      <c r="J289" s="23">
        <v>24.6</v>
      </c>
      <c r="K289" s="23">
        <v>4.4000000000000004</v>
      </c>
      <c r="L289" s="183">
        <v>52.347799598459297</v>
      </c>
      <c r="M289" s="183">
        <v>61.237365661047903</v>
      </c>
      <c r="N289" s="183">
        <v>36.523785981620598</v>
      </c>
      <c r="O289" s="183">
        <f t="shared" si="4"/>
        <v>50.03631708037593</v>
      </c>
      <c r="P289" s="93">
        <v>0.85299999999999998</v>
      </c>
      <c r="Q289" s="21"/>
    </row>
    <row r="290" spans="1:17" s="11" customFormat="1">
      <c r="A290" s="13">
        <v>5</v>
      </c>
      <c r="B290" s="13">
        <v>2004</v>
      </c>
      <c r="C290" s="13" t="s">
        <v>19</v>
      </c>
      <c r="D290" s="91">
        <v>6747.1102605575761</v>
      </c>
      <c r="E290" s="91">
        <v>13802.728681882221</v>
      </c>
      <c r="F290" s="92">
        <v>3.8508053476380866</v>
      </c>
      <c r="G290" s="92">
        <v>12.74</v>
      </c>
      <c r="H290" s="91" t="s">
        <v>35</v>
      </c>
      <c r="I290" s="14">
        <v>38.4</v>
      </c>
      <c r="J290" s="23">
        <v>27.7</v>
      </c>
      <c r="K290" s="23">
        <v>5.5</v>
      </c>
      <c r="L290" s="183">
        <v>62.499189533404397</v>
      </c>
      <c r="M290" s="183">
        <v>66.565301113444903</v>
      </c>
      <c r="N290" s="183">
        <v>39.951379769386897</v>
      </c>
      <c r="O290" s="183">
        <f t="shared" si="4"/>
        <v>56.33862347207873</v>
      </c>
      <c r="P290" s="93">
        <v>0.85</v>
      </c>
      <c r="Q290" s="21"/>
    </row>
    <row r="291" spans="1:17" s="11" customFormat="1">
      <c r="A291" s="13">
        <v>5</v>
      </c>
      <c r="B291" s="13">
        <v>2005</v>
      </c>
      <c r="C291" s="13" t="s">
        <v>19</v>
      </c>
      <c r="D291" s="91">
        <v>6916.6299410996744</v>
      </c>
      <c r="E291" s="91">
        <v>14149.519243530543</v>
      </c>
      <c r="F291" s="92">
        <v>3.4233222261312619</v>
      </c>
      <c r="G291" s="92">
        <v>11.06</v>
      </c>
      <c r="H291" s="91" t="s">
        <v>35</v>
      </c>
      <c r="I291" s="14">
        <v>34.4</v>
      </c>
      <c r="J291" s="23">
        <v>25.3</v>
      </c>
      <c r="K291" s="23">
        <v>4.5</v>
      </c>
      <c r="L291" s="183">
        <v>85.180180730017597</v>
      </c>
      <c r="M291" s="183">
        <v>69.884890561069398</v>
      </c>
      <c r="N291" s="183">
        <v>42.127523635253397</v>
      </c>
      <c r="O291" s="183">
        <f t="shared" si="4"/>
        <v>65.730864975446806</v>
      </c>
      <c r="P291" s="93">
        <v>0.84699999999999998</v>
      </c>
      <c r="Q291" s="21"/>
    </row>
    <row r="292" spans="1:17" s="11" customFormat="1">
      <c r="A292" s="13">
        <v>5</v>
      </c>
      <c r="B292" s="13">
        <v>2006</v>
      </c>
      <c r="C292" s="13" t="s">
        <v>19</v>
      </c>
      <c r="D292" s="91">
        <v>7321.0326555260972</v>
      </c>
      <c r="E292" s="91">
        <v>14976.815779363846</v>
      </c>
      <c r="F292" s="92">
        <v>5.3504025162243778</v>
      </c>
      <c r="G292" s="92">
        <v>11.29</v>
      </c>
      <c r="H292" s="91" t="s">
        <v>35</v>
      </c>
      <c r="I292" s="14">
        <v>35.1</v>
      </c>
      <c r="J292" s="23">
        <v>24.8</v>
      </c>
      <c r="K292" s="23">
        <v>4.4000000000000004</v>
      </c>
      <c r="L292" s="183">
        <v>94.232870316464002</v>
      </c>
      <c r="M292" s="183">
        <v>84.020702784940596</v>
      </c>
      <c r="N292" s="183">
        <v>57.346259138415597</v>
      </c>
      <c r="O292" s="183">
        <f t="shared" si="4"/>
        <v>78.533277413273396</v>
      </c>
      <c r="P292" s="93">
        <v>0.85499999999999998</v>
      </c>
      <c r="Q292" s="21"/>
    </row>
    <row r="293" spans="1:17" s="11" customFormat="1">
      <c r="A293" s="13">
        <v>5</v>
      </c>
      <c r="B293" s="13">
        <v>2007</v>
      </c>
      <c r="C293" s="13" t="s">
        <v>19</v>
      </c>
      <c r="D293" s="91">
        <v>7815.9749403836886</v>
      </c>
      <c r="E293" s="91">
        <v>15989.331331542719</v>
      </c>
      <c r="F293" s="92">
        <v>5.4286348469185555</v>
      </c>
      <c r="G293" s="92">
        <v>10.25</v>
      </c>
      <c r="H293" s="91">
        <v>30339</v>
      </c>
      <c r="I293" s="14">
        <v>37.299999999999997</v>
      </c>
      <c r="J293" s="23">
        <v>20.5</v>
      </c>
      <c r="K293" s="23">
        <v>3</v>
      </c>
      <c r="L293" s="183">
        <v>97.726409182701005</v>
      </c>
      <c r="M293" s="183">
        <v>94.121897892805194</v>
      </c>
      <c r="N293" s="183">
        <v>62.342757117053203</v>
      </c>
      <c r="O293" s="183">
        <f t="shared" si="4"/>
        <v>84.730354730853136</v>
      </c>
      <c r="P293" s="93">
        <v>0.85899999999999999</v>
      </c>
      <c r="Q293" s="21"/>
    </row>
    <row r="294" spans="1:17" s="11" customFormat="1">
      <c r="A294" s="13">
        <v>5</v>
      </c>
      <c r="B294" s="13">
        <v>2008</v>
      </c>
      <c r="C294" s="13" t="s">
        <v>19</v>
      </c>
      <c r="D294" s="91">
        <v>8079.0136579819273</v>
      </c>
      <c r="E294" s="91">
        <v>16527.436077371891</v>
      </c>
      <c r="F294" s="92">
        <v>2.0757840942428487</v>
      </c>
      <c r="G294" s="92">
        <v>10.49</v>
      </c>
      <c r="H294" s="91" t="s">
        <v>35</v>
      </c>
      <c r="I294" s="14">
        <v>36.700000000000003</v>
      </c>
      <c r="J294" s="23">
        <v>20.100000000000001</v>
      </c>
      <c r="K294" s="23">
        <v>3.6</v>
      </c>
      <c r="L294" s="183">
        <v>125.564825304621</v>
      </c>
      <c r="M294" s="183">
        <v>102.806160742072</v>
      </c>
      <c r="N294" s="183">
        <v>70.662411642855403</v>
      </c>
      <c r="O294" s="183">
        <f t="shared" si="4"/>
        <v>99.677799229849469</v>
      </c>
      <c r="P294" s="93">
        <v>0.85899999999999999</v>
      </c>
      <c r="Q294" s="21"/>
    </row>
    <row r="295" spans="1:17" s="11" customFormat="1">
      <c r="A295" s="13">
        <v>5</v>
      </c>
      <c r="B295" s="13">
        <v>2009</v>
      </c>
      <c r="C295" s="13" t="s">
        <v>19</v>
      </c>
      <c r="D295" s="91">
        <v>7906.3808256927923</v>
      </c>
      <c r="E295" s="91">
        <v>16174.27686496043</v>
      </c>
      <c r="F295" s="92">
        <v>2.0713246414928221E-2</v>
      </c>
      <c r="G295" s="92">
        <v>11.29</v>
      </c>
      <c r="H295" s="91" t="s">
        <v>35</v>
      </c>
      <c r="I295" s="14">
        <v>54</v>
      </c>
      <c r="J295" s="23">
        <v>21.4</v>
      </c>
      <c r="K295" s="23">
        <v>4.3</v>
      </c>
      <c r="L295" s="183">
        <v>82.662871078498895</v>
      </c>
      <c r="M295" s="183">
        <v>87.0161710168871</v>
      </c>
      <c r="N295" s="183">
        <v>80.870213604300602</v>
      </c>
      <c r="O295" s="183">
        <f t="shared" si="4"/>
        <v>83.516418566562194</v>
      </c>
      <c r="P295" s="93">
        <v>0.85799999999999998</v>
      </c>
      <c r="Q295" s="21"/>
    </row>
    <row r="296" spans="1:17" s="11" customFormat="1">
      <c r="A296" s="13">
        <v>5</v>
      </c>
      <c r="B296" s="13">
        <v>2010</v>
      </c>
      <c r="C296" s="13" t="s">
        <v>19</v>
      </c>
      <c r="D296" s="91">
        <v>8227.127493768252</v>
      </c>
      <c r="E296" s="91">
        <v>16830.436178221371</v>
      </c>
      <c r="F296" s="92">
        <v>3.4025331316651659</v>
      </c>
      <c r="G296" s="92">
        <v>10.98</v>
      </c>
      <c r="H296" s="91" t="s">
        <v>35</v>
      </c>
      <c r="I296" s="14">
        <v>39.1</v>
      </c>
      <c r="J296" s="23">
        <v>19</v>
      </c>
      <c r="K296" s="23">
        <v>4.0999999999999996</v>
      </c>
      <c r="L296" s="183">
        <v>100</v>
      </c>
      <c r="M296" s="183">
        <v>100</v>
      </c>
      <c r="N296" s="183">
        <v>100</v>
      </c>
      <c r="O296" s="183">
        <f t="shared" si="4"/>
        <v>100</v>
      </c>
      <c r="P296" s="93">
        <v>0.86</v>
      </c>
      <c r="Q296" s="21"/>
    </row>
    <row r="297" spans="1:17" s="11" customFormat="1">
      <c r="A297" s="13">
        <v>5</v>
      </c>
      <c r="B297" s="13">
        <v>2011</v>
      </c>
      <c r="C297" s="13" t="s">
        <v>19</v>
      </c>
      <c r="D297" s="91">
        <v>8486.0897424575178</v>
      </c>
      <c r="E297" s="91">
        <v>17360.201591779718</v>
      </c>
      <c r="F297" s="92">
        <v>5.9172442642257579</v>
      </c>
      <c r="G297" s="92">
        <v>10.11</v>
      </c>
      <c r="H297" s="91" t="s">
        <v>35</v>
      </c>
      <c r="I297" s="14">
        <v>39.6</v>
      </c>
      <c r="J297" s="23">
        <v>19.399999999999999</v>
      </c>
      <c r="K297" s="23">
        <v>4.7</v>
      </c>
      <c r="L297" s="183">
        <v>115.938068414604</v>
      </c>
      <c r="M297" s="183">
        <v>107.716675393419</v>
      </c>
      <c r="N297" s="183">
        <v>122.767240315002</v>
      </c>
      <c r="O297" s="183">
        <f t="shared" si="4"/>
        <v>115.473994707675</v>
      </c>
      <c r="P297" s="93">
        <v>0.86099999999999999</v>
      </c>
      <c r="Q297" s="21"/>
    </row>
    <row r="298" spans="1:17" s="11" customFormat="1">
      <c r="A298" s="13">
        <v>5</v>
      </c>
      <c r="B298" s="13">
        <v>2012</v>
      </c>
      <c r="C298" s="13" t="s">
        <v>19</v>
      </c>
      <c r="D298" s="91">
        <v>8796.1679749909217</v>
      </c>
      <c r="E298" s="91">
        <v>17994.536225205804</v>
      </c>
      <c r="F298" s="92">
        <v>2.9812728733866152</v>
      </c>
      <c r="G298" s="92">
        <v>9.74</v>
      </c>
      <c r="H298" s="91">
        <v>19658</v>
      </c>
      <c r="I298" s="14">
        <v>38.799999999999997</v>
      </c>
      <c r="J298" s="23">
        <v>18.600000000000001</v>
      </c>
      <c r="K298" s="23">
        <v>4.7</v>
      </c>
      <c r="L298" s="183">
        <v>115.792648289342</v>
      </c>
      <c r="M298" s="183">
        <v>99.396437266731795</v>
      </c>
      <c r="N298" s="183">
        <v>125.6682221773</v>
      </c>
      <c r="O298" s="183">
        <f t="shared" si="4"/>
        <v>113.61910257779125</v>
      </c>
      <c r="P298" s="93">
        <v>0.86099999999999999</v>
      </c>
      <c r="Q298" s="21"/>
    </row>
    <row r="299" spans="1:17" s="11" customFormat="1">
      <c r="A299" s="13">
        <v>5</v>
      </c>
      <c r="B299" s="13">
        <v>2013</v>
      </c>
      <c r="C299" s="13" t="s">
        <v>19</v>
      </c>
      <c r="D299" s="91">
        <v>8912.7426856292732</v>
      </c>
      <c r="E299" s="91">
        <v>18233.015965416413</v>
      </c>
      <c r="F299" s="92">
        <v>4.1848218971708633</v>
      </c>
      <c r="G299" s="92">
        <v>9.0500000000000007</v>
      </c>
      <c r="H299" s="91" t="s">
        <v>35</v>
      </c>
      <c r="I299" s="14">
        <v>38.1</v>
      </c>
      <c r="J299" s="23">
        <v>18.100000000000001</v>
      </c>
      <c r="K299" s="23">
        <v>4.5</v>
      </c>
      <c r="L299" s="183">
        <v>116.14962167448699</v>
      </c>
      <c r="M299" s="183">
        <v>92.340731377033407</v>
      </c>
      <c r="N299" s="183">
        <v>104.91576514142599</v>
      </c>
      <c r="O299" s="183">
        <f t="shared" si="4"/>
        <v>104.46870606431547</v>
      </c>
      <c r="P299" s="93">
        <v>0.85899999999999999</v>
      </c>
      <c r="Q299" s="21"/>
    </row>
    <row r="300" spans="1:17" s="11" customFormat="1">
      <c r="A300" s="13">
        <v>5</v>
      </c>
      <c r="B300" s="13">
        <v>2014</v>
      </c>
      <c r="C300" s="13" t="s">
        <v>19</v>
      </c>
      <c r="D300" s="91">
        <v>9125.9095693186773</v>
      </c>
      <c r="E300" s="91">
        <v>18669.096679366987</v>
      </c>
      <c r="F300" s="92">
        <v>3.4483952319143754</v>
      </c>
      <c r="G300" s="92">
        <v>8.57</v>
      </c>
      <c r="H300" s="91" t="s">
        <v>35</v>
      </c>
      <c r="I300" s="14">
        <v>40.9</v>
      </c>
      <c r="J300" s="23">
        <v>17.5</v>
      </c>
      <c r="K300" s="23">
        <v>4.0999999999999996</v>
      </c>
      <c r="L300" s="183">
        <v>109.31833481138101</v>
      </c>
      <c r="M300" s="183">
        <v>89.142462911620697</v>
      </c>
      <c r="N300" s="183">
        <v>93.443382132127596</v>
      </c>
      <c r="O300" s="183">
        <f t="shared" si="4"/>
        <v>97.301393285043105</v>
      </c>
      <c r="P300" s="93">
        <v>0.85799999999999998</v>
      </c>
      <c r="Q300" s="21"/>
    </row>
    <row r="301" spans="1:17" s="11" customFormat="1">
      <c r="A301" s="13">
        <v>5</v>
      </c>
      <c r="B301" s="13">
        <v>2015</v>
      </c>
      <c r="C301" s="13" t="s">
        <v>19</v>
      </c>
      <c r="D301" s="91">
        <v>9356.9213188987305</v>
      </c>
      <c r="E301" s="91">
        <v>19141.683072451498</v>
      </c>
      <c r="F301" s="92">
        <v>1.7578837173923176</v>
      </c>
      <c r="G301" s="92">
        <v>8.3000000000000007</v>
      </c>
      <c r="H301" s="91" t="s">
        <v>35</v>
      </c>
      <c r="I301" s="14">
        <v>46.4</v>
      </c>
      <c r="J301" s="23">
        <v>17.3</v>
      </c>
      <c r="K301" s="23">
        <v>4.5999999999999996</v>
      </c>
      <c r="L301" s="183">
        <v>66.205440993654605</v>
      </c>
      <c r="M301" s="183">
        <v>83.411402171994197</v>
      </c>
      <c r="N301" s="183">
        <v>92.621245438256807</v>
      </c>
      <c r="O301" s="183">
        <f t="shared" si="4"/>
        <v>80.746029534635198</v>
      </c>
      <c r="P301" s="93">
        <v>0.86</v>
      </c>
      <c r="Q301" s="21"/>
    </row>
    <row r="302" spans="1:17" s="11" customFormat="1">
      <c r="A302" s="13">
        <v>5</v>
      </c>
      <c r="B302" s="13">
        <v>2016</v>
      </c>
      <c r="C302" s="13" t="s">
        <v>19</v>
      </c>
      <c r="D302" s="91">
        <v>9647.7631381796</v>
      </c>
      <c r="E302" s="91">
        <v>19736.665304229507</v>
      </c>
      <c r="F302" s="92">
        <v>0.70068863785022018</v>
      </c>
      <c r="G302" s="92">
        <v>8.69</v>
      </c>
      <c r="H302" s="91" t="s">
        <v>35</v>
      </c>
      <c r="I302" s="14">
        <v>47.9</v>
      </c>
      <c r="J302" s="23">
        <v>16.5</v>
      </c>
      <c r="K302" s="23">
        <v>4.2</v>
      </c>
      <c r="L302" s="183">
        <v>58.547046867405498</v>
      </c>
      <c r="M302" s="183">
        <v>84.397205348130797</v>
      </c>
      <c r="N302" s="183">
        <v>103.635776559438</v>
      </c>
      <c r="O302" s="183">
        <f t="shared" si="4"/>
        <v>82.193342924991427</v>
      </c>
      <c r="P302" s="93">
        <v>0.85699999999999998</v>
      </c>
      <c r="Q302" s="21"/>
    </row>
    <row r="303" spans="1:17" s="11" customFormat="1">
      <c r="A303" s="13">
        <v>5</v>
      </c>
      <c r="B303" s="13">
        <v>2017</v>
      </c>
      <c r="C303" s="13" t="s">
        <v>19</v>
      </c>
      <c r="D303" s="91">
        <v>9946.1266133180798</v>
      </c>
      <c r="E303" s="91">
        <v>20347.034771584207</v>
      </c>
      <c r="F303" s="92">
        <v>-0.16340933208044817</v>
      </c>
      <c r="G303" s="92">
        <v>8.8699999999999992</v>
      </c>
      <c r="H303" s="91">
        <v>21000</v>
      </c>
      <c r="I303" s="14">
        <v>46.9</v>
      </c>
      <c r="J303" s="23">
        <v>15.4</v>
      </c>
      <c r="K303" s="23">
        <v>3.3</v>
      </c>
      <c r="L303" s="183">
        <v>69.968380303996895</v>
      </c>
      <c r="M303" s="183">
        <v>86.033349610271301</v>
      </c>
      <c r="N303" s="183">
        <v>100.535543898407</v>
      </c>
      <c r="O303" s="183">
        <f t="shared" si="4"/>
        <v>85.512424604225075</v>
      </c>
      <c r="P303" s="93">
        <v>0.85099999999999998</v>
      </c>
      <c r="Q303" s="21"/>
    </row>
    <row r="304" spans="1:17" s="11" customFormat="1">
      <c r="A304" s="13">
        <v>5</v>
      </c>
      <c r="B304" s="13">
        <v>2018</v>
      </c>
      <c r="C304" s="13" t="s">
        <v>19</v>
      </c>
      <c r="D304" s="91">
        <v>10050.160981069575</v>
      </c>
      <c r="E304" s="91">
        <v>20559.860425265812</v>
      </c>
      <c r="F304" s="92">
        <v>1.0128560422886608</v>
      </c>
      <c r="G304" s="92">
        <v>9.11</v>
      </c>
      <c r="H304" s="91" t="s">
        <v>35</v>
      </c>
      <c r="I304" s="14">
        <v>44.6</v>
      </c>
      <c r="J304" s="23">
        <v>16.100000000000001</v>
      </c>
      <c r="K304" s="23">
        <v>4</v>
      </c>
      <c r="L304" s="183">
        <v>85.489945806625698</v>
      </c>
      <c r="M304" s="183">
        <v>83.729137844272202</v>
      </c>
      <c r="N304" s="183">
        <v>95.473641610553301</v>
      </c>
      <c r="O304" s="183">
        <f t="shared" si="4"/>
        <v>88.230908420483729</v>
      </c>
      <c r="P304" s="93">
        <v>0.83899999999999997</v>
      </c>
      <c r="Q304" s="21"/>
    </row>
    <row r="305" spans="1:17" s="11" customFormat="1">
      <c r="A305" s="13">
        <v>5</v>
      </c>
      <c r="B305" s="13">
        <v>2019</v>
      </c>
      <c r="C305" s="13" t="s">
        <v>19</v>
      </c>
      <c r="D305" s="91">
        <v>10170.159179410857</v>
      </c>
      <c r="E305" s="91">
        <v>20805.343678103975</v>
      </c>
      <c r="F305" s="92">
        <v>1.8892744874457179</v>
      </c>
      <c r="G305" s="92">
        <v>9.9600000000000009</v>
      </c>
      <c r="H305" s="91" t="s">
        <v>35</v>
      </c>
      <c r="I305" s="13" t="s">
        <v>35</v>
      </c>
      <c r="J305" s="23">
        <v>16.5</v>
      </c>
      <c r="K305" s="23">
        <v>3.4</v>
      </c>
      <c r="L305" s="183">
        <v>76.329961218168194</v>
      </c>
      <c r="M305" s="183">
        <v>82.105128069524994</v>
      </c>
      <c r="N305" s="183">
        <v>105.997721412281</v>
      </c>
      <c r="O305" s="183">
        <f t="shared" si="4"/>
        <v>88.144270233324733</v>
      </c>
      <c r="P305" s="93">
        <v>0.84799999999999998</v>
      </c>
      <c r="Q305" s="21"/>
    </row>
    <row r="306" spans="1:17" s="11" customFormat="1">
      <c r="A306" s="13">
        <v>5</v>
      </c>
      <c r="B306" s="13">
        <v>2020</v>
      </c>
      <c r="C306" s="13" t="s">
        <v>19</v>
      </c>
      <c r="D306" s="91">
        <v>9619.7160265790262</v>
      </c>
      <c r="E306" s="91">
        <v>19679.288641216262</v>
      </c>
      <c r="F306" s="92">
        <v>-7.8422064904728188</v>
      </c>
      <c r="G306" s="92">
        <v>15.04</v>
      </c>
      <c r="H306" s="91" t="s">
        <v>35</v>
      </c>
      <c r="I306" s="13" t="s">
        <v>35</v>
      </c>
      <c r="J306" s="13" t="s">
        <v>35</v>
      </c>
      <c r="K306" s="22" t="s">
        <v>35</v>
      </c>
      <c r="L306" s="183">
        <v>52.441960248604097</v>
      </c>
      <c r="M306" s="183">
        <v>84.965722246878798</v>
      </c>
      <c r="N306" s="183">
        <v>134.89886429714599</v>
      </c>
      <c r="O306" s="183">
        <f t="shared" si="4"/>
        <v>90.768848930876288</v>
      </c>
      <c r="P306" s="93">
        <v>0.84899999999999998</v>
      </c>
      <c r="Q306" s="21"/>
    </row>
    <row r="307" spans="1:17" s="11" customFormat="1">
      <c r="A307" s="13">
        <v>6</v>
      </c>
      <c r="B307" s="13">
        <v>1960</v>
      </c>
      <c r="C307" s="13" t="s">
        <v>17</v>
      </c>
      <c r="D307" s="91">
        <v>2339.4445341636051</v>
      </c>
      <c r="E307" s="91" t="s">
        <v>35</v>
      </c>
      <c r="F307" s="92" t="s">
        <v>35</v>
      </c>
      <c r="G307" s="92" t="s">
        <v>35</v>
      </c>
      <c r="H307" s="91" t="s">
        <v>35</v>
      </c>
      <c r="I307" s="13" t="s">
        <v>35</v>
      </c>
      <c r="J307" s="13" t="s">
        <v>35</v>
      </c>
      <c r="K307" s="22" t="s">
        <v>35</v>
      </c>
      <c r="L307" s="183">
        <v>11.1501758147351</v>
      </c>
      <c r="M307" s="183">
        <v>96.679859992020994</v>
      </c>
      <c r="N307" s="183">
        <v>17.075583767544501</v>
      </c>
      <c r="O307" s="183">
        <f t="shared" si="4"/>
        <v>41.635206524766865</v>
      </c>
      <c r="P307" s="93">
        <v>0.249</v>
      </c>
      <c r="Q307" s="21"/>
    </row>
    <row r="308" spans="1:17" s="11" customFormat="1">
      <c r="A308" s="13">
        <v>6</v>
      </c>
      <c r="B308" s="13">
        <v>1961</v>
      </c>
      <c r="C308" s="13" t="s">
        <v>17</v>
      </c>
      <c r="D308" s="91">
        <v>2382.8095868069845</v>
      </c>
      <c r="E308" s="91" t="s">
        <v>35</v>
      </c>
      <c r="F308" s="92">
        <v>-1.8383341184769222</v>
      </c>
      <c r="G308" s="92" t="s">
        <v>35</v>
      </c>
      <c r="H308" s="91" t="s">
        <v>35</v>
      </c>
      <c r="I308" s="13" t="s">
        <v>35</v>
      </c>
      <c r="J308" s="13" t="s">
        <v>35</v>
      </c>
      <c r="K308" s="22" t="s">
        <v>35</v>
      </c>
      <c r="L308" s="183">
        <v>10.6754491073712</v>
      </c>
      <c r="M308" s="183">
        <v>94.6956383239704</v>
      </c>
      <c r="N308" s="183">
        <v>16.794910870340999</v>
      </c>
      <c r="O308" s="183">
        <f t="shared" si="4"/>
        <v>40.721999433894204</v>
      </c>
      <c r="P308" s="93">
        <v>0.251</v>
      </c>
      <c r="Q308" s="21"/>
    </row>
    <row r="309" spans="1:17" s="11" customFormat="1">
      <c r="A309" s="13">
        <v>6</v>
      </c>
      <c r="B309" s="13">
        <v>1962</v>
      </c>
      <c r="C309" s="13" t="s">
        <v>17</v>
      </c>
      <c r="D309" s="91">
        <v>2434.6020962286134</v>
      </c>
      <c r="E309" s="91" t="s">
        <v>35</v>
      </c>
      <c r="F309" s="92">
        <v>1.6053766593380487</v>
      </c>
      <c r="G309" s="92" t="s">
        <v>35</v>
      </c>
      <c r="H309" s="91">
        <v>-306563</v>
      </c>
      <c r="I309" s="14">
        <v>97</v>
      </c>
      <c r="J309" s="14" t="s">
        <v>35</v>
      </c>
      <c r="K309" s="22" t="s">
        <v>35</v>
      </c>
      <c r="L309" s="183">
        <v>10.2765802129124</v>
      </c>
      <c r="M309" s="183">
        <v>91.724228853714493</v>
      </c>
      <c r="N309" s="183">
        <v>17.233560240690899</v>
      </c>
      <c r="O309" s="183">
        <f t="shared" si="4"/>
        <v>39.744789769105928</v>
      </c>
      <c r="P309" s="93">
        <v>0.252</v>
      </c>
      <c r="Q309" s="21"/>
    </row>
    <row r="310" spans="1:17" s="11" customFormat="1">
      <c r="A310" s="13">
        <v>6</v>
      </c>
      <c r="B310" s="13">
        <v>1963</v>
      </c>
      <c r="C310" s="13" t="s">
        <v>17</v>
      </c>
      <c r="D310" s="91">
        <v>2438.0178983157871</v>
      </c>
      <c r="E310" s="91" t="s">
        <v>35</v>
      </c>
      <c r="F310" s="92">
        <v>3.0726372883359829</v>
      </c>
      <c r="G310" s="92" t="s">
        <v>35</v>
      </c>
      <c r="H310" s="91" t="s">
        <v>35</v>
      </c>
      <c r="I310" s="14">
        <v>96.7</v>
      </c>
      <c r="J310" s="14" t="s">
        <v>35</v>
      </c>
      <c r="K310" s="22" t="s">
        <v>35</v>
      </c>
      <c r="L310" s="183">
        <v>10.323463166163</v>
      </c>
      <c r="M310" s="183">
        <v>98.592045034306594</v>
      </c>
      <c r="N310" s="183">
        <v>18.423256915350301</v>
      </c>
      <c r="O310" s="183">
        <f t="shared" si="4"/>
        <v>42.44625503860663</v>
      </c>
      <c r="P310" s="93">
        <v>0.251</v>
      </c>
      <c r="Q310" s="21"/>
    </row>
    <row r="311" spans="1:17" s="11" customFormat="1">
      <c r="A311" s="13">
        <v>6</v>
      </c>
      <c r="B311" s="13">
        <v>1964</v>
      </c>
      <c r="C311" s="13" t="s">
        <v>17</v>
      </c>
      <c r="D311" s="91">
        <v>2510.724598463064</v>
      </c>
      <c r="E311" s="91" t="s">
        <v>35</v>
      </c>
      <c r="F311" s="92">
        <v>6.5376853847979532E-2</v>
      </c>
      <c r="G311" s="92" t="s">
        <v>35</v>
      </c>
      <c r="H311" s="91" t="s">
        <v>35</v>
      </c>
      <c r="I311" s="14">
        <v>95.2</v>
      </c>
      <c r="J311" s="14" t="s">
        <v>35</v>
      </c>
      <c r="K311" s="22" t="s">
        <v>35</v>
      </c>
      <c r="L311" s="183">
        <v>9.8258898648187003</v>
      </c>
      <c r="M311" s="183">
        <v>101.432028867932</v>
      </c>
      <c r="N311" s="183">
        <v>18.315868475135201</v>
      </c>
      <c r="O311" s="183">
        <f t="shared" si="4"/>
        <v>43.191262402628638</v>
      </c>
      <c r="P311" s="93">
        <v>0.253</v>
      </c>
      <c r="Q311" s="21"/>
    </row>
    <row r="312" spans="1:17" s="11" customFormat="1">
      <c r="A312" s="13">
        <v>6</v>
      </c>
      <c r="B312" s="13">
        <v>1965</v>
      </c>
      <c r="C312" s="13" t="s">
        <v>17</v>
      </c>
      <c r="D312" s="91">
        <v>2524.7031941289933</v>
      </c>
      <c r="E312" s="91" t="s">
        <v>35</v>
      </c>
      <c r="F312" s="92">
        <v>4.5979288766684761</v>
      </c>
      <c r="G312" s="92" t="s">
        <v>35</v>
      </c>
      <c r="H312" s="91" t="s">
        <v>35</v>
      </c>
      <c r="I312" s="14">
        <v>93.7</v>
      </c>
      <c r="J312" s="14" t="s">
        <v>35</v>
      </c>
      <c r="K312" s="22" t="s">
        <v>35</v>
      </c>
      <c r="L312" s="183">
        <v>9.7052995756424902</v>
      </c>
      <c r="M312" s="183">
        <v>101.9698766107</v>
      </c>
      <c r="N312" s="183">
        <v>18.2452101518648</v>
      </c>
      <c r="O312" s="183">
        <f t="shared" si="4"/>
        <v>43.306795446069096</v>
      </c>
      <c r="P312" s="93">
        <v>0.253</v>
      </c>
      <c r="Q312" s="21"/>
    </row>
    <row r="313" spans="1:17" s="11" customFormat="1">
      <c r="A313" s="13">
        <v>6</v>
      </c>
      <c r="B313" s="13">
        <v>1966</v>
      </c>
      <c r="C313" s="13" t="s">
        <v>17</v>
      </c>
      <c r="D313" s="91">
        <v>2580.501405514839</v>
      </c>
      <c r="E313" s="91" t="s">
        <v>35</v>
      </c>
      <c r="F313" s="92">
        <v>3.5723384884949354</v>
      </c>
      <c r="G313" s="92" t="s">
        <v>35</v>
      </c>
      <c r="H313" s="91" t="s">
        <v>35</v>
      </c>
      <c r="I313" s="14">
        <v>91.7</v>
      </c>
      <c r="J313" s="14" t="s">
        <v>35</v>
      </c>
      <c r="K313" s="22" t="s">
        <v>35</v>
      </c>
      <c r="L313" s="183">
        <v>9.0853083135936501</v>
      </c>
      <c r="M313" s="183">
        <v>102.211102363873</v>
      </c>
      <c r="N313" s="183">
        <v>17.6160391373088</v>
      </c>
      <c r="O313" s="183">
        <f t="shared" si="4"/>
        <v>42.970816604925147</v>
      </c>
      <c r="P313" s="93">
        <v>0.252</v>
      </c>
      <c r="Q313" s="21"/>
    </row>
    <row r="314" spans="1:17" s="11" customFormat="1">
      <c r="A314" s="13">
        <v>6</v>
      </c>
      <c r="B314" s="13">
        <v>1967</v>
      </c>
      <c r="C314" s="13" t="s">
        <v>17</v>
      </c>
      <c r="D314" s="91">
        <v>2611.6452074917852</v>
      </c>
      <c r="E314" s="91" t="s">
        <v>35</v>
      </c>
      <c r="F314" s="92">
        <v>2.4330667536740265</v>
      </c>
      <c r="G314" s="92" t="s">
        <v>35</v>
      </c>
      <c r="H314" s="91">
        <v>-338635</v>
      </c>
      <c r="I314" s="14">
        <v>92.3</v>
      </c>
      <c r="J314" s="14" t="s">
        <v>35</v>
      </c>
      <c r="K314" s="22" t="s">
        <v>35</v>
      </c>
      <c r="L314" s="183">
        <v>8.93027221276426</v>
      </c>
      <c r="M314" s="183">
        <v>97.516277137853606</v>
      </c>
      <c r="N314" s="183">
        <v>18.662088637408601</v>
      </c>
      <c r="O314" s="183">
        <f t="shared" si="4"/>
        <v>41.70287932934216</v>
      </c>
      <c r="P314" s="93">
        <v>0.252</v>
      </c>
      <c r="Q314" s="21"/>
    </row>
    <row r="315" spans="1:17" s="11" customFormat="1">
      <c r="A315" s="13">
        <v>6</v>
      </c>
      <c r="B315" s="13">
        <v>1968</v>
      </c>
      <c r="C315" s="13" t="s">
        <v>17</v>
      </c>
      <c r="D315" s="91">
        <v>2691.1439960581602</v>
      </c>
      <c r="E315" s="91" t="s">
        <v>35</v>
      </c>
      <c r="F315" s="92">
        <v>5.3111314721045346</v>
      </c>
      <c r="G315" s="92" t="s">
        <v>35</v>
      </c>
      <c r="H315" s="91" t="s">
        <v>35</v>
      </c>
      <c r="I315" s="14">
        <v>90.4</v>
      </c>
      <c r="J315" s="14" t="s">
        <v>35</v>
      </c>
      <c r="K315" s="22" t="s">
        <v>35</v>
      </c>
      <c r="L315" s="183">
        <v>8.9451350378277397</v>
      </c>
      <c r="M315" s="183">
        <v>96.320176706744903</v>
      </c>
      <c r="N315" s="183">
        <v>22.813658586060299</v>
      </c>
      <c r="O315" s="183">
        <f t="shared" si="4"/>
        <v>42.692990110210985</v>
      </c>
      <c r="P315" s="93">
        <v>0.253</v>
      </c>
      <c r="Q315" s="21"/>
    </row>
    <row r="316" spans="1:17" s="11" customFormat="1">
      <c r="A316" s="13">
        <v>6</v>
      </c>
      <c r="B316" s="13">
        <v>1969</v>
      </c>
      <c r="C316" s="13" t="s">
        <v>17</v>
      </c>
      <c r="D316" s="91">
        <v>2780.5530552640398</v>
      </c>
      <c r="E316" s="91" t="s">
        <v>35</v>
      </c>
      <c r="F316" s="92">
        <v>2.5462410359855028</v>
      </c>
      <c r="G316" s="92" t="s">
        <v>35</v>
      </c>
      <c r="H316" s="91" t="s">
        <v>35</v>
      </c>
      <c r="I316" s="14">
        <v>90.1</v>
      </c>
      <c r="J316" s="14" t="s">
        <v>35</v>
      </c>
      <c r="K316" s="22" t="s">
        <v>35</v>
      </c>
      <c r="L316" s="183">
        <v>8.3054309076896509</v>
      </c>
      <c r="M316" s="183">
        <v>96.356965004930998</v>
      </c>
      <c r="N316" s="183">
        <v>20.824098915881699</v>
      </c>
      <c r="O316" s="183">
        <f t="shared" si="4"/>
        <v>41.828831609500781</v>
      </c>
      <c r="P316" s="93">
        <v>0.253</v>
      </c>
      <c r="Q316" s="21"/>
    </row>
    <row r="317" spans="1:17" s="11" customFormat="1">
      <c r="A317" s="13">
        <v>6</v>
      </c>
      <c r="B317" s="13">
        <v>1970</v>
      </c>
      <c r="C317" s="13" t="s">
        <v>17</v>
      </c>
      <c r="D317" s="91">
        <v>2879.25125706572</v>
      </c>
      <c r="E317" s="91" t="s">
        <v>35</v>
      </c>
      <c r="F317" s="92">
        <v>4.6224669489157293</v>
      </c>
      <c r="G317" s="92" t="s">
        <v>35</v>
      </c>
      <c r="H317" s="91" t="s">
        <v>35</v>
      </c>
      <c r="I317" s="14">
        <v>92</v>
      </c>
      <c r="J317" s="14" t="s">
        <v>35</v>
      </c>
      <c r="K317" s="22" t="s">
        <v>35</v>
      </c>
      <c r="L317" s="183">
        <v>9.1025213585986204</v>
      </c>
      <c r="M317" s="183">
        <v>95.025298999133199</v>
      </c>
      <c r="N317" s="183">
        <v>18.162733651383</v>
      </c>
      <c r="O317" s="183">
        <f t="shared" si="4"/>
        <v>40.763518003038278</v>
      </c>
      <c r="P317" s="93">
        <v>0.253</v>
      </c>
      <c r="Q317" s="21"/>
    </row>
    <row r="318" spans="1:17" s="11" customFormat="1">
      <c r="A318" s="13">
        <v>6</v>
      </c>
      <c r="B318" s="13">
        <v>1971</v>
      </c>
      <c r="C318" s="13" t="s">
        <v>17</v>
      </c>
      <c r="D318" s="91">
        <v>2978.2336660564511</v>
      </c>
      <c r="E318" s="91" t="s">
        <v>35</v>
      </c>
      <c r="F318" s="92">
        <v>4.0370630342878542</v>
      </c>
      <c r="G318" s="92" t="s">
        <v>35</v>
      </c>
      <c r="H318" s="91" t="s">
        <v>35</v>
      </c>
      <c r="I318" s="14">
        <v>86.9</v>
      </c>
      <c r="J318" s="14" t="s">
        <v>35</v>
      </c>
      <c r="K318" s="22" t="s">
        <v>35</v>
      </c>
      <c r="L318" s="183">
        <v>11.0973105181316</v>
      </c>
      <c r="M318" s="183">
        <v>88.372538244244396</v>
      </c>
      <c r="N318" s="183">
        <v>17.589662579193799</v>
      </c>
      <c r="O318" s="183">
        <f t="shared" si="4"/>
        <v>39.019837113856596</v>
      </c>
      <c r="P318" s="93">
        <v>0.25900000000000001</v>
      </c>
      <c r="Q318" s="21"/>
    </row>
    <row r="319" spans="1:17" s="11" customFormat="1">
      <c r="A319" s="13">
        <v>6</v>
      </c>
      <c r="B319" s="13">
        <v>1972</v>
      </c>
      <c r="C319" s="13" t="s">
        <v>17</v>
      </c>
      <c r="D319" s="91">
        <v>3133.6596779072229</v>
      </c>
      <c r="E319" s="91" t="s">
        <v>35</v>
      </c>
      <c r="F319" s="92">
        <v>5.5018741918148493</v>
      </c>
      <c r="G319" s="92" t="s">
        <v>35</v>
      </c>
      <c r="H319" s="91">
        <v>-380422</v>
      </c>
      <c r="I319" s="14">
        <v>80</v>
      </c>
      <c r="J319" s="14" t="s">
        <v>35</v>
      </c>
      <c r="K319" s="22" t="s">
        <v>35</v>
      </c>
      <c r="L319" s="183">
        <v>10.9838267647691</v>
      </c>
      <c r="M319" s="183">
        <v>84.646850291007596</v>
      </c>
      <c r="N319" s="183">
        <v>20.7851743549007</v>
      </c>
      <c r="O319" s="183">
        <f t="shared" si="4"/>
        <v>38.805283803559135</v>
      </c>
      <c r="P319" s="93">
        <v>0.26200000000000001</v>
      </c>
      <c r="Q319" s="21"/>
    </row>
    <row r="320" spans="1:17" s="11" customFormat="1">
      <c r="A320" s="13">
        <v>6</v>
      </c>
      <c r="B320" s="13">
        <v>1973</v>
      </c>
      <c r="C320" s="13" t="s">
        <v>17</v>
      </c>
      <c r="D320" s="91">
        <v>3270.5346249952222</v>
      </c>
      <c r="E320" s="91" t="s">
        <v>35</v>
      </c>
      <c r="F320" s="92">
        <v>5.0951722766042593</v>
      </c>
      <c r="G320" s="92" t="s">
        <v>35</v>
      </c>
      <c r="H320" s="91" t="s">
        <v>35</v>
      </c>
      <c r="I320" s="14">
        <v>73.900000000000006</v>
      </c>
      <c r="J320" s="14" t="s">
        <v>35</v>
      </c>
      <c r="K320" s="22" t="s">
        <v>35</v>
      </c>
      <c r="L320" s="183">
        <v>13.513983062905201</v>
      </c>
      <c r="M320" s="183">
        <v>113.87149398928</v>
      </c>
      <c r="N320" s="183">
        <v>28.797574235433199</v>
      </c>
      <c r="O320" s="183">
        <f t="shared" si="4"/>
        <v>52.061017095872792</v>
      </c>
      <c r="P320" s="93">
        <v>0.26200000000000001</v>
      </c>
      <c r="Q320" s="21"/>
    </row>
    <row r="321" spans="1:17" s="11" customFormat="1">
      <c r="A321" s="13">
        <v>6</v>
      </c>
      <c r="B321" s="13">
        <v>1974</v>
      </c>
      <c r="C321" s="13" t="s">
        <v>17</v>
      </c>
      <c r="D321" s="91">
        <v>3382.948470230423</v>
      </c>
      <c r="E321" s="91" t="s">
        <v>35</v>
      </c>
      <c r="F321" s="92">
        <v>2.9753257536009983</v>
      </c>
      <c r="G321" s="92" t="s">
        <v>35</v>
      </c>
      <c r="H321" s="91" t="s">
        <v>35</v>
      </c>
      <c r="I321" s="14">
        <v>71.900000000000006</v>
      </c>
      <c r="J321" s="14" t="s">
        <v>35</v>
      </c>
      <c r="K321" s="22" t="s">
        <v>35</v>
      </c>
      <c r="L321" s="183">
        <v>36.671052788075997</v>
      </c>
      <c r="M321" s="183">
        <v>125.89574862672799</v>
      </c>
      <c r="N321" s="183">
        <v>39.624164796887598</v>
      </c>
      <c r="O321" s="183">
        <f t="shared" si="4"/>
        <v>67.396988737230529</v>
      </c>
      <c r="P321" s="93">
        <v>0.28399999999999997</v>
      </c>
      <c r="Q321" s="21"/>
    </row>
    <row r="322" spans="1:17" s="11" customFormat="1">
      <c r="A322" s="13">
        <v>6</v>
      </c>
      <c r="B322" s="13">
        <v>1975</v>
      </c>
      <c r="C322" s="13" t="s">
        <v>17</v>
      </c>
      <c r="D322" s="91">
        <v>3385.7240593108754</v>
      </c>
      <c r="E322" s="91" t="s">
        <v>35</v>
      </c>
      <c r="F322" s="92">
        <v>-0.43240987138300113</v>
      </c>
      <c r="G322" s="92" t="s">
        <v>35</v>
      </c>
      <c r="H322" s="91" t="s">
        <v>35</v>
      </c>
      <c r="I322" s="14">
        <v>79.099999999999994</v>
      </c>
      <c r="J322" s="14" t="s">
        <v>35</v>
      </c>
      <c r="K322" s="22" t="s">
        <v>35</v>
      </c>
      <c r="L322" s="183">
        <v>33.130179085776902</v>
      </c>
      <c r="M322" s="183">
        <v>92.3738202919169</v>
      </c>
      <c r="N322" s="183">
        <v>35.225232956529197</v>
      </c>
      <c r="O322" s="183">
        <f t="shared" si="4"/>
        <v>53.57641077807434</v>
      </c>
      <c r="P322" s="93">
        <v>0.309</v>
      </c>
      <c r="Q322" s="21"/>
    </row>
    <row r="323" spans="1:17" s="11" customFormat="1">
      <c r="A323" s="13">
        <v>6</v>
      </c>
      <c r="B323" s="13">
        <v>1976</v>
      </c>
      <c r="C323" s="13" t="s">
        <v>17</v>
      </c>
      <c r="D323" s="91">
        <v>3467.6296339454325</v>
      </c>
      <c r="E323" s="91" t="s">
        <v>35</v>
      </c>
      <c r="F323" s="92">
        <v>2.8414204465268398</v>
      </c>
      <c r="G323" s="92" t="s">
        <v>35</v>
      </c>
      <c r="H323" s="91" t="s">
        <v>35</v>
      </c>
      <c r="I323" s="14">
        <v>78</v>
      </c>
      <c r="J323" s="14" t="s">
        <v>35</v>
      </c>
      <c r="K323" s="22" t="s">
        <v>35</v>
      </c>
      <c r="L323" s="183">
        <v>36.322337874808902</v>
      </c>
      <c r="M323" s="183">
        <v>95.053349031452797</v>
      </c>
      <c r="N323" s="183">
        <v>29.173421169853398</v>
      </c>
      <c r="O323" s="183">
        <f t="shared" ref="O323:O386" si="5">AVERAGE(L323:N323)</f>
        <v>53.516369358705028</v>
      </c>
      <c r="P323" s="93">
        <v>0.312</v>
      </c>
      <c r="Q323" s="21"/>
    </row>
    <row r="324" spans="1:17" s="11" customFormat="1">
      <c r="A324" s="13">
        <v>6</v>
      </c>
      <c r="B324" s="13">
        <v>1977</v>
      </c>
      <c r="C324" s="13" t="s">
        <v>17</v>
      </c>
      <c r="D324" s="91">
        <v>3531.9658727739989</v>
      </c>
      <c r="E324" s="91" t="s">
        <v>35</v>
      </c>
      <c r="F324" s="92">
        <v>6.0931562159148172</v>
      </c>
      <c r="G324" s="92" t="s">
        <v>35</v>
      </c>
      <c r="H324" s="91">
        <v>-419350</v>
      </c>
      <c r="I324" s="14">
        <v>81.3</v>
      </c>
      <c r="J324" s="14" t="s">
        <v>35</v>
      </c>
      <c r="K324" s="22" t="s">
        <v>35</v>
      </c>
      <c r="L324" s="183">
        <v>37.048427942247002</v>
      </c>
      <c r="M324" s="183">
        <v>102.166230262708</v>
      </c>
      <c r="N324" s="183">
        <v>30.738881355535199</v>
      </c>
      <c r="O324" s="183">
        <f t="shared" si="5"/>
        <v>56.651179853496735</v>
      </c>
      <c r="P324" s="93">
        <v>0.315</v>
      </c>
      <c r="Q324" s="21"/>
    </row>
    <row r="325" spans="1:17" s="11" customFormat="1">
      <c r="A325" s="13">
        <v>6</v>
      </c>
      <c r="B325" s="13">
        <v>1978</v>
      </c>
      <c r="C325" s="13" t="s">
        <v>17</v>
      </c>
      <c r="D325" s="91">
        <v>3746.3909552044174</v>
      </c>
      <c r="E325" s="91" t="s">
        <v>35</v>
      </c>
      <c r="F325" s="92">
        <v>3.484293584648583</v>
      </c>
      <c r="G325" s="92" t="s">
        <v>35</v>
      </c>
      <c r="H325" s="91" t="s">
        <v>35</v>
      </c>
      <c r="I325" s="14">
        <v>83.2</v>
      </c>
      <c r="J325" s="14" t="s">
        <v>35</v>
      </c>
      <c r="K325" s="22" t="s">
        <v>35</v>
      </c>
      <c r="L325" s="183">
        <v>33.434988225937097</v>
      </c>
      <c r="M325" s="183">
        <v>88.675673098493803</v>
      </c>
      <c r="N325" s="183">
        <v>33.665186134461401</v>
      </c>
      <c r="O325" s="183">
        <f t="shared" si="5"/>
        <v>51.925282486297441</v>
      </c>
      <c r="P325" s="93">
        <v>0.29099999999999998</v>
      </c>
      <c r="Q325" s="21"/>
    </row>
    <row r="326" spans="1:17" s="11" customFormat="1">
      <c r="A326" s="13">
        <v>6</v>
      </c>
      <c r="B326" s="13">
        <v>1979</v>
      </c>
      <c r="C326" s="13" t="s">
        <v>17</v>
      </c>
      <c r="D326" s="91">
        <v>3860.9934998521499</v>
      </c>
      <c r="E326" s="91" t="s">
        <v>35</v>
      </c>
      <c r="F326" s="92">
        <v>2.1642449422925552</v>
      </c>
      <c r="G326" s="92" t="s">
        <v>35</v>
      </c>
      <c r="H326" s="91" t="s">
        <v>35</v>
      </c>
      <c r="I326" s="14">
        <v>80.3</v>
      </c>
      <c r="J326" s="14" t="s">
        <v>35</v>
      </c>
      <c r="K326" s="22" t="s">
        <v>35</v>
      </c>
      <c r="L326" s="183">
        <v>64.195115609327203</v>
      </c>
      <c r="M326" s="183">
        <v>92.4803050009305</v>
      </c>
      <c r="N326" s="183">
        <v>51.954065548043602</v>
      </c>
      <c r="O326" s="183">
        <f t="shared" si="5"/>
        <v>69.543162052767101</v>
      </c>
      <c r="P326" s="93">
        <v>0.27600000000000002</v>
      </c>
      <c r="Q326" s="21"/>
    </row>
    <row r="327" spans="1:17" s="11" customFormat="1">
      <c r="A327" s="13">
        <v>6</v>
      </c>
      <c r="B327" s="13">
        <v>1980</v>
      </c>
      <c r="C327" s="13" t="s">
        <v>17</v>
      </c>
      <c r="D327" s="91">
        <v>3931.034504505993</v>
      </c>
      <c r="E327" s="91" t="s">
        <v>35</v>
      </c>
      <c r="F327" s="92">
        <v>-1.9255637702802915</v>
      </c>
      <c r="G327" s="92" t="s">
        <v>35</v>
      </c>
      <c r="H327" s="91" t="s">
        <v>35</v>
      </c>
      <c r="I327" s="14">
        <v>80.400000000000006</v>
      </c>
      <c r="J327" s="14" t="s">
        <v>35</v>
      </c>
      <c r="K327" s="22" t="s">
        <v>35</v>
      </c>
      <c r="L327" s="183">
        <v>70.514664663519298</v>
      </c>
      <c r="M327" s="183">
        <v>91.991910725589307</v>
      </c>
      <c r="N327" s="183">
        <v>91.281344051760499</v>
      </c>
      <c r="O327" s="183">
        <f t="shared" si="5"/>
        <v>84.595973146956368</v>
      </c>
      <c r="P327" s="93">
        <v>0.27600000000000002</v>
      </c>
      <c r="Q327" s="21"/>
    </row>
    <row r="328" spans="1:17" s="11" customFormat="1">
      <c r="A328" s="13">
        <v>6</v>
      </c>
      <c r="B328" s="13">
        <v>1981</v>
      </c>
      <c r="C328" s="13" t="s">
        <v>17</v>
      </c>
      <c r="D328" s="91">
        <v>3933.3777380629836</v>
      </c>
      <c r="E328" s="91" t="s">
        <v>35</v>
      </c>
      <c r="F328" s="92">
        <v>-4.8734849777319482</v>
      </c>
      <c r="G328" s="92" t="s">
        <v>35</v>
      </c>
      <c r="H328" s="91" t="s">
        <v>35</v>
      </c>
      <c r="I328" s="14">
        <v>72.7</v>
      </c>
      <c r="J328" s="14" t="s">
        <v>35</v>
      </c>
      <c r="K328" s="22" t="s">
        <v>35</v>
      </c>
      <c r="L328" s="183">
        <v>70.263236037919199</v>
      </c>
      <c r="M328" s="183">
        <v>80.380607265871106</v>
      </c>
      <c r="N328" s="183">
        <v>61.256814736659301</v>
      </c>
      <c r="O328" s="183">
        <f t="shared" si="5"/>
        <v>70.633552680149862</v>
      </c>
      <c r="P328" s="93">
        <v>0.27600000000000002</v>
      </c>
      <c r="Q328" s="21"/>
    </row>
    <row r="329" spans="1:17" s="11" customFormat="1">
      <c r="A329" s="13">
        <v>6</v>
      </c>
      <c r="B329" s="13">
        <v>1982</v>
      </c>
      <c r="C329" s="13" t="s">
        <v>17</v>
      </c>
      <c r="D329" s="91">
        <v>3885.1679511288103</v>
      </c>
      <c r="E329" s="91" t="s">
        <v>35</v>
      </c>
      <c r="F329" s="92">
        <v>-9.7754230124290302</v>
      </c>
      <c r="G329" s="92" t="s">
        <v>35</v>
      </c>
      <c r="H329" s="91">
        <v>-370972</v>
      </c>
      <c r="I329" s="14">
        <v>75.8</v>
      </c>
      <c r="J329" s="14" t="s">
        <v>35</v>
      </c>
      <c r="K329" s="22" t="s">
        <v>35</v>
      </c>
      <c r="L329" s="183">
        <v>68.588539177327107</v>
      </c>
      <c r="M329" s="183">
        <v>70.405227093750995</v>
      </c>
      <c r="N329" s="183">
        <v>50.4912295138706</v>
      </c>
      <c r="O329" s="183">
        <f t="shared" si="5"/>
        <v>63.161665261649567</v>
      </c>
      <c r="P329" s="93">
        <v>0.28100000000000003</v>
      </c>
      <c r="Q329" s="21"/>
    </row>
    <row r="330" spans="1:17" s="11" customFormat="1">
      <c r="A330" s="13">
        <v>6</v>
      </c>
      <c r="B330" s="13">
        <v>1983</v>
      </c>
      <c r="C330" s="13" t="s">
        <v>17</v>
      </c>
      <c r="D330" s="91">
        <v>3862.1595464355159</v>
      </c>
      <c r="E330" s="91" t="s">
        <v>35</v>
      </c>
      <c r="F330" s="92">
        <v>9.9750884411392349E-2</v>
      </c>
      <c r="G330" s="92" t="s">
        <v>35</v>
      </c>
      <c r="H330" s="91" t="s">
        <v>35</v>
      </c>
      <c r="I330" s="14">
        <v>82.2</v>
      </c>
      <c r="J330" s="14" t="s">
        <v>35</v>
      </c>
      <c r="K330" s="22" t="s">
        <v>35</v>
      </c>
      <c r="L330" s="183">
        <v>63.883938995688901</v>
      </c>
      <c r="M330" s="183">
        <v>79.648532434342599</v>
      </c>
      <c r="N330" s="183">
        <v>62.319210363331699</v>
      </c>
      <c r="O330" s="183">
        <f t="shared" si="5"/>
        <v>68.617227264454399</v>
      </c>
      <c r="P330" s="93">
        <v>0.32200000000000001</v>
      </c>
      <c r="Q330" s="21"/>
    </row>
    <row r="331" spans="1:17" s="11" customFormat="1">
      <c r="A331" s="13">
        <v>6</v>
      </c>
      <c r="B331" s="13">
        <v>1984</v>
      </c>
      <c r="C331" s="13" t="s">
        <v>17</v>
      </c>
      <c r="D331" s="91">
        <v>3907.5968711604833</v>
      </c>
      <c r="E331" s="91" t="s">
        <v>35</v>
      </c>
      <c r="F331" s="92">
        <v>5.1370127712332874</v>
      </c>
      <c r="G331" s="92" t="s">
        <v>35</v>
      </c>
      <c r="H331" s="91" t="s">
        <v>35</v>
      </c>
      <c r="I331" s="14">
        <v>84.7</v>
      </c>
      <c r="J331" s="14" t="s">
        <v>35</v>
      </c>
      <c r="K331" s="22" t="s">
        <v>35</v>
      </c>
      <c r="L331" s="183">
        <v>62.657713355343297</v>
      </c>
      <c r="M331" s="183">
        <v>82.726403592118601</v>
      </c>
      <c r="N331" s="183">
        <v>51.853755100948099</v>
      </c>
      <c r="O331" s="183">
        <f t="shared" si="5"/>
        <v>65.745957349470004</v>
      </c>
      <c r="P331" s="93">
        <v>0.32100000000000001</v>
      </c>
      <c r="Q331" s="21"/>
    </row>
    <row r="332" spans="1:17" s="11" customFormat="1">
      <c r="A332" s="13">
        <v>6</v>
      </c>
      <c r="B332" s="13">
        <v>1985</v>
      </c>
      <c r="C332" s="13" t="s">
        <v>17</v>
      </c>
      <c r="D332" s="91">
        <v>3945.6130066864566</v>
      </c>
      <c r="E332" s="91" t="s">
        <v>35</v>
      </c>
      <c r="F332" s="92">
        <v>-1.9466354567525457</v>
      </c>
      <c r="G332" s="92" t="s">
        <v>35</v>
      </c>
      <c r="H332" s="91" t="s">
        <v>35</v>
      </c>
      <c r="I332" s="14">
        <v>83.1</v>
      </c>
      <c r="J332" s="14" t="s">
        <v>35</v>
      </c>
      <c r="K332" s="22" t="s">
        <v>35</v>
      </c>
      <c r="L332" s="183">
        <v>60.663513403148798</v>
      </c>
      <c r="M332" s="183">
        <v>71.490191196213502</v>
      </c>
      <c r="N332" s="183">
        <v>44.454032438533801</v>
      </c>
      <c r="O332" s="183">
        <f t="shared" si="5"/>
        <v>58.8692456792987</v>
      </c>
      <c r="P332" s="93">
        <v>0.31900000000000001</v>
      </c>
      <c r="Q332" s="21"/>
    </row>
    <row r="333" spans="1:17" s="11" customFormat="1">
      <c r="A333" s="13">
        <v>6</v>
      </c>
      <c r="B333" s="13">
        <v>1986</v>
      </c>
      <c r="C333" s="13" t="s">
        <v>17</v>
      </c>
      <c r="D333" s="91">
        <v>4090.5570785383075</v>
      </c>
      <c r="E333" s="91" t="s">
        <v>35</v>
      </c>
      <c r="F333" s="92">
        <v>2.775047325498889</v>
      </c>
      <c r="G333" s="92" t="s">
        <v>35</v>
      </c>
      <c r="H333" s="91" t="s">
        <v>35</v>
      </c>
      <c r="I333" s="14">
        <v>85.4</v>
      </c>
      <c r="J333" s="14" t="s">
        <v>35</v>
      </c>
      <c r="K333" s="22" t="s">
        <v>35</v>
      </c>
      <c r="L333" s="183">
        <v>31.3444335336164</v>
      </c>
      <c r="M333" s="183">
        <v>59.718977740723197</v>
      </c>
      <c r="N333" s="183">
        <v>42.8435174264186</v>
      </c>
      <c r="O333" s="183">
        <f t="shared" si="5"/>
        <v>44.635642900252741</v>
      </c>
      <c r="P333" s="93">
        <v>0.313</v>
      </c>
      <c r="Q333" s="21"/>
    </row>
    <row r="334" spans="1:17" s="11" customFormat="1">
      <c r="A334" s="13">
        <v>6</v>
      </c>
      <c r="B334" s="13">
        <v>1987</v>
      </c>
      <c r="C334" s="13" t="s">
        <v>17</v>
      </c>
      <c r="D334" s="91">
        <v>4224.1068552542674</v>
      </c>
      <c r="E334" s="91" t="s">
        <v>35</v>
      </c>
      <c r="F334" s="92">
        <v>2.0550092708032821</v>
      </c>
      <c r="G334" s="92" t="s">
        <v>35</v>
      </c>
      <c r="H334" s="91">
        <v>-324000</v>
      </c>
      <c r="I334" s="14">
        <v>80.599999999999994</v>
      </c>
      <c r="J334" s="14" t="s">
        <v>35</v>
      </c>
      <c r="K334" s="22" t="s">
        <v>35</v>
      </c>
      <c r="L334" s="183">
        <v>32.506869004891101</v>
      </c>
      <c r="M334" s="183">
        <v>59.269735100745201</v>
      </c>
      <c r="N334" s="183">
        <v>47.955055459916899</v>
      </c>
      <c r="O334" s="183">
        <f t="shared" si="5"/>
        <v>46.577219855184403</v>
      </c>
      <c r="P334" s="93">
        <v>0.317</v>
      </c>
      <c r="Q334" s="21"/>
    </row>
    <row r="335" spans="1:17" s="11" customFormat="1">
      <c r="A335" s="13">
        <v>6</v>
      </c>
      <c r="B335" s="13">
        <v>1988</v>
      </c>
      <c r="C335" s="13" t="s">
        <v>17</v>
      </c>
      <c r="D335" s="91">
        <v>4309.1564871686023</v>
      </c>
      <c r="E335" s="91" t="s">
        <v>35</v>
      </c>
      <c r="F335" s="92">
        <v>0.77463817534348323</v>
      </c>
      <c r="G335" s="92" t="s">
        <v>35</v>
      </c>
      <c r="H335" s="91" t="s">
        <v>35</v>
      </c>
      <c r="I335" s="14">
        <v>76</v>
      </c>
      <c r="J335" s="14" t="s">
        <v>35</v>
      </c>
      <c r="K335" s="22" t="s">
        <v>35</v>
      </c>
      <c r="L335" s="183">
        <v>26.264131428879299</v>
      </c>
      <c r="M335" s="183">
        <v>69.820025674837396</v>
      </c>
      <c r="N335" s="183">
        <v>43.658019422625301</v>
      </c>
      <c r="O335" s="183">
        <f t="shared" si="5"/>
        <v>46.580725508780667</v>
      </c>
      <c r="P335" s="93">
        <v>0.311</v>
      </c>
      <c r="Q335" s="21"/>
    </row>
    <row r="336" spans="1:17" s="11" customFormat="1">
      <c r="A336" s="13">
        <v>6</v>
      </c>
      <c r="B336" s="13">
        <v>1989</v>
      </c>
      <c r="C336" s="13" t="s">
        <v>17</v>
      </c>
      <c r="D336" s="91">
        <v>4369.0965714789618</v>
      </c>
      <c r="E336" s="91" t="s">
        <v>35</v>
      </c>
      <c r="F336" s="92">
        <v>2.9510444382256509</v>
      </c>
      <c r="G336" s="92" t="s">
        <v>35</v>
      </c>
      <c r="H336" s="91" t="s">
        <v>35</v>
      </c>
      <c r="I336" s="14">
        <v>75.2</v>
      </c>
      <c r="J336" s="14" t="s">
        <v>35</v>
      </c>
      <c r="K336" s="22" t="s">
        <v>35</v>
      </c>
      <c r="L336" s="183">
        <v>30.645846764704402</v>
      </c>
      <c r="M336" s="183">
        <v>68.744649036432804</v>
      </c>
      <c r="N336" s="183">
        <v>38.224796995110097</v>
      </c>
      <c r="O336" s="183">
        <f t="shared" si="5"/>
        <v>45.87176426541577</v>
      </c>
      <c r="P336" s="93">
        <v>0.311</v>
      </c>
      <c r="Q336" s="21"/>
    </row>
    <row r="337" spans="1:17" s="11" customFormat="1">
      <c r="A337" s="13">
        <v>6</v>
      </c>
      <c r="B337" s="13">
        <v>1990</v>
      </c>
      <c r="C337" s="13" t="s">
        <v>17</v>
      </c>
      <c r="D337" s="91">
        <v>4467.3946024628849</v>
      </c>
      <c r="E337" s="91">
        <v>8307.2532601341172</v>
      </c>
      <c r="F337" s="92">
        <v>0.8834009935015672</v>
      </c>
      <c r="G337" s="92">
        <v>4.51</v>
      </c>
      <c r="H337" s="91" t="s">
        <v>35</v>
      </c>
      <c r="I337" s="14">
        <v>74.900000000000006</v>
      </c>
      <c r="J337" s="14" t="s">
        <v>35</v>
      </c>
      <c r="K337" s="22" t="s">
        <v>35</v>
      </c>
      <c r="L337" s="183">
        <v>36.623943740372503</v>
      </c>
      <c r="M337" s="183">
        <v>61.995953147585602</v>
      </c>
      <c r="N337" s="183">
        <v>36.116444780317401</v>
      </c>
      <c r="O337" s="183">
        <f t="shared" si="5"/>
        <v>44.912113889425171</v>
      </c>
      <c r="P337" s="93">
        <v>0.317</v>
      </c>
      <c r="Q337" s="21"/>
    </row>
    <row r="338" spans="1:17" s="11" customFormat="1">
      <c r="A338" s="13">
        <v>6</v>
      </c>
      <c r="B338" s="13">
        <v>1991</v>
      </c>
      <c r="C338" s="13" t="s">
        <v>17</v>
      </c>
      <c r="D338" s="91">
        <v>4468.2977246366227</v>
      </c>
      <c r="E338" s="91">
        <v>8308.932642702639</v>
      </c>
      <c r="F338" s="92">
        <v>-0.37386109662124056</v>
      </c>
      <c r="G338" s="92">
        <v>5.37</v>
      </c>
      <c r="H338" s="91" t="s">
        <v>35</v>
      </c>
      <c r="I338" s="14">
        <v>66.7</v>
      </c>
      <c r="J338" s="14" t="s">
        <v>35</v>
      </c>
      <c r="K338" s="22" t="s">
        <v>35</v>
      </c>
      <c r="L338" s="183">
        <v>32.258220056387003</v>
      </c>
      <c r="M338" s="183">
        <v>59.564721148624798</v>
      </c>
      <c r="N338" s="183">
        <v>33.666301842659998</v>
      </c>
      <c r="O338" s="183">
        <f t="shared" si="5"/>
        <v>41.829747682557269</v>
      </c>
      <c r="P338" s="93">
        <v>0.38500000000000001</v>
      </c>
      <c r="Q338" s="21"/>
    </row>
    <row r="339" spans="1:17" s="11" customFormat="1">
      <c r="A339" s="13">
        <v>6</v>
      </c>
      <c r="B339" s="13">
        <v>1992</v>
      </c>
      <c r="C339" s="13" t="s">
        <v>17</v>
      </c>
      <c r="D339" s="91">
        <v>4559.3264040298527</v>
      </c>
      <c r="E339" s="91">
        <v>8478.2031820094253</v>
      </c>
      <c r="F339" s="92">
        <v>6.395356141369902</v>
      </c>
      <c r="G339" s="92">
        <v>3.93</v>
      </c>
      <c r="H339" s="91">
        <v>-287950</v>
      </c>
      <c r="I339" s="14">
        <v>68.099999999999994</v>
      </c>
      <c r="J339" s="14" t="s">
        <v>35</v>
      </c>
      <c r="K339" s="22" t="s">
        <v>35</v>
      </c>
      <c r="L339" s="183">
        <v>31.2263954850626</v>
      </c>
      <c r="M339" s="183">
        <v>57.395348524929901</v>
      </c>
      <c r="N339" s="183">
        <v>31.486218148894899</v>
      </c>
      <c r="O339" s="183">
        <f t="shared" si="5"/>
        <v>40.035987386295801</v>
      </c>
      <c r="P339" s="93">
        <v>0.433</v>
      </c>
      <c r="Q339" s="21"/>
    </row>
    <row r="340" spans="1:17" s="11" customFormat="1">
      <c r="A340" s="13">
        <v>6</v>
      </c>
      <c r="B340" s="13">
        <v>1993</v>
      </c>
      <c r="C340" s="13" t="s">
        <v>17</v>
      </c>
      <c r="D340" s="91">
        <v>4713.3026708989282</v>
      </c>
      <c r="E340" s="91">
        <v>8764.5266342126906</v>
      </c>
      <c r="F340" s="92">
        <v>4.3732186301058391</v>
      </c>
      <c r="G340" s="92">
        <v>3.95</v>
      </c>
      <c r="H340" s="91" t="s">
        <v>35</v>
      </c>
      <c r="I340" s="14">
        <v>62.9</v>
      </c>
      <c r="J340" s="14" t="s">
        <v>35</v>
      </c>
      <c r="K340" s="22" t="s">
        <v>35</v>
      </c>
      <c r="L340" s="183">
        <v>27.678438923524201</v>
      </c>
      <c r="M340" s="183">
        <v>56.0814560634035</v>
      </c>
      <c r="N340" s="183">
        <v>32.044165765723001</v>
      </c>
      <c r="O340" s="183">
        <f t="shared" si="5"/>
        <v>38.601353584216902</v>
      </c>
      <c r="P340" s="93">
        <v>0.434</v>
      </c>
      <c r="Q340" s="21"/>
    </row>
    <row r="341" spans="1:17" s="11" customFormat="1">
      <c r="A341" s="13">
        <v>6</v>
      </c>
      <c r="B341" s="13">
        <v>1994</v>
      </c>
      <c r="C341" s="13" t="s">
        <v>17</v>
      </c>
      <c r="D341" s="91">
        <v>4894.2391980864068</v>
      </c>
      <c r="E341" s="91">
        <v>9100.983493100166</v>
      </c>
      <c r="F341" s="92">
        <v>1.9042312751458894</v>
      </c>
      <c r="G341" s="92">
        <v>4.05</v>
      </c>
      <c r="H341" s="91" t="s">
        <v>35</v>
      </c>
      <c r="I341" s="14">
        <v>66.7</v>
      </c>
      <c r="J341" s="14" t="s">
        <v>35</v>
      </c>
      <c r="K341" s="22" t="s">
        <v>35</v>
      </c>
      <c r="L341" s="183">
        <v>26.887600810147301</v>
      </c>
      <c r="M341" s="183">
        <v>65.527732004633194</v>
      </c>
      <c r="N341" s="183">
        <v>36.046761021854103</v>
      </c>
      <c r="O341" s="183">
        <f t="shared" si="5"/>
        <v>42.820697945544872</v>
      </c>
      <c r="P341" s="93">
        <v>0.434</v>
      </c>
      <c r="Q341" s="21"/>
    </row>
    <row r="342" spans="1:17" s="11" customFormat="1">
      <c r="A342" s="13">
        <v>6</v>
      </c>
      <c r="B342" s="13">
        <v>1995</v>
      </c>
      <c r="C342" s="13" t="s">
        <v>17</v>
      </c>
      <c r="D342" s="91">
        <v>5055.2076908348772</v>
      </c>
      <c r="E342" s="91">
        <v>9400.309197488672</v>
      </c>
      <c r="F342" s="92">
        <v>1.6071850733344775</v>
      </c>
      <c r="G342" s="92">
        <v>5.18</v>
      </c>
      <c r="H342" s="91" t="s">
        <v>35</v>
      </c>
      <c r="I342" s="14">
        <v>65.2</v>
      </c>
      <c r="J342" s="14" t="s">
        <v>35</v>
      </c>
      <c r="K342" s="22" t="s">
        <v>35</v>
      </c>
      <c r="L342" s="183">
        <v>26.261924785721401</v>
      </c>
      <c r="M342" s="183">
        <v>64.8040798359783</v>
      </c>
      <c r="N342" s="183">
        <v>32.801476266121199</v>
      </c>
      <c r="O342" s="183">
        <f t="shared" si="5"/>
        <v>41.289160295940299</v>
      </c>
      <c r="P342" s="93">
        <v>0.439</v>
      </c>
      <c r="Q342" s="21"/>
    </row>
    <row r="343" spans="1:17" s="11" customFormat="1">
      <c r="A343" s="13">
        <v>6</v>
      </c>
      <c r="B343" s="13">
        <v>1996</v>
      </c>
      <c r="C343" s="13" t="s">
        <v>17</v>
      </c>
      <c r="D343" s="91">
        <v>5068.0000373405765</v>
      </c>
      <c r="E343" s="91">
        <v>9424.0969466513834</v>
      </c>
      <c r="F343" s="92">
        <v>-1.0724741547739427</v>
      </c>
      <c r="G343" s="92">
        <v>6.16</v>
      </c>
      <c r="H343" s="91" t="s">
        <v>35</v>
      </c>
      <c r="I343" s="14">
        <v>69.7</v>
      </c>
      <c r="J343" s="14" t="s">
        <v>35</v>
      </c>
      <c r="K343" s="22" t="s">
        <v>35</v>
      </c>
      <c r="L343" s="183">
        <v>32.096553512291003</v>
      </c>
      <c r="M343" s="183">
        <v>64.862615577557506</v>
      </c>
      <c r="N343" s="183">
        <v>33.626984143699801</v>
      </c>
      <c r="O343" s="183">
        <f t="shared" si="5"/>
        <v>43.528717744516108</v>
      </c>
      <c r="P343" s="93">
        <v>0.435</v>
      </c>
      <c r="Q343" s="21"/>
    </row>
    <row r="344" spans="1:17" s="11" customFormat="1">
      <c r="A344" s="13">
        <v>6</v>
      </c>
      <c r="B344" s="13">
        <v>1997</v>
      </c>
      <c r="C344" s="13" t="s">
        <v>17</v>
      </c>
      <c r="D344" s="91">
        <v>5151.8867255815758</v>
      </c>
      <c r="E344" s="91">
        <v>9580.0867407894966</v>
      </c>
      <c r="F344" s="92">
        <v>3.0202893146276608</v>
      </c>
      <c r="G344" s="92">
        <v>5.68</v>
      </c>
      <c r="H344" s="91">
        <v>-259000</v>
      </c>
      <c r="I344" s="14">
        <v>69.099999999999994</v>
      </c>
      <c r="J344" s="14" t="s">
        <v>35</v>
      </c>
      <c r="K344" s="22" t="s">
        <v>35</v>
      </c>
      <c r="L344" s="183">
        <v>31.5377177966737</v>
      </c>
      <c r="M344" s="183">
        <v>66.474521219155903</v>
      </c>
      <c r="N344" s="183">
        <v>30.776686081245199</v>
      </c>
      <c r="O344" s="183">
        <f t="shared" si="5"/>
        <v>42.929641699024934</v>
      </c>
      <c r="P344" s="93">
        <v>0.435</v>
      </c>
      <c r="Q344" s="21"/>
    </row>
    <row r="345" spans="1:17" s="11" customFormat="1">
      <c r="A345" s="13">
        <v>6</v>
      </c>
      <c r="B345" s="13">
        <v>1998</v>
      </c>
      <c r="C345" s="13" t="s">
        <v>17</v>
      </c>
      <c r="D345" s="91">
        <v>5094.7389256111846</v>
      </c>
      <c r="E345" s="91">
        <v>9473.818705422349</v>
      </c>
      <c r="F345" s="92">
        <v>4.7625285840476863</v>
      </c>
      <c r="G345" s="92">
        <v>5.33</v>
      </c>
      <c r="H345" s="91" t="s">
        <v>35</v>
      </c>
      <c r="I345" s="14">
        <v>67.7</v>
      </c>
      <c r="J345" s="14" t="s">
        <v>35</v>
      </c>
      <c r="K345" s="22" t="s">
        <v>35</v>
      </c>
      <c r="L345" s="183">
        <v>23.781358079748902</v>
      </c>
      <c r="M345" s="183">
        <v>59.668481375878997</v>
      </c>
      <c r="N345" s="183">
        <v>30.0075571704329</v>
      </c>
      <c r="O345" s="183">
        <f t="shared" si="5"/>
        <v>37.819132208686931</v>
      </c>
      <c r="P345" s="93">
        <v>0.43</v>
      </c>
      <c r="Q345" s="21"/>
    </row>
    <row r="346" spans="1:17" s="11" customFormat="1">
      <c r="A346" s="13">
        <v>6</v>
      </c>
      <c r="B346" s="13">
        <v>1999</v>
      </c>
      <c r="C346" s="13" t="s">
        <v>17</v>
      </c>
      <c r="D346" s="91">
        <v>4801.06864025915</v>
      </c>
      <c r="E346" s="91">
        <v>8927.7300670803834</v>
      </c>
      <c r="F346" s="92">
        <v>2.0278823091155687</v>
      </c>
      <c r="G346" s="92">
        <v>5.9</v>
      </c>
      <c r="H346" s="91" t="s">
        <v>35</v>
      </c>
      <c r="I346" s="14">
        <v>69.5</v>
      </c>
      <c r="J346" s="14" t="s">
        <v>35</v>
      </c>
      <c r="K346" s="22" t="s">
        <v>35</v>
      </c>
      <c r="L346" s="183">
        <v>30.821270392359501</v>
      </c>
      <c r="M346" s="183">
        <v>55.292014873376502</v>
      </c>
      <c r="N346" s="183">
        <v>29.0034510109335</v>
      </c>
      <c r="O346" s="183">
        <f t="shared" si="5"/>
        <v>38.372245425556507</v>
      </c>
      <c r="P346" s="93">
        <v>0.42499999999999999</v>
      </c>
      <c r="Q346" s="21"/>
    </row>
    <row r="347" spans="1:17" s="11" customFormat="1">
      <c r="A347" s="13">
        <v>6</v>
      </c>
      <c r="B347" s="13">
        <v>2000</v>
      </c>
      <c r="C347" s="13" t="s">
        <v>17</v>
      </c>
      <c r="D347" s="91">
        <v>4862.8760531530688</v>
      </c>
      <c r="E347" s="91">
        <v>9042.6627913981301</v>
      </c>
      <c r="F347" s="92">
        <v>1.8518026927694109</v>
      </c>
      <c r="G347" s="92">
        <v>5.08</v>
      </c>
      <c r="H347" s="91" t="s">
        <v>35</v>
      </c>
      <c r="I347" s="14">
        <v>67.5</v>
      </c>
      <c r="J347" s="22" t="s">
        <v>35</v>
      </c>
      <c r="K347" s="22" t="s">
        <v>35</v>
      </c>
      <c r="L347" s="183">
        <v>49.516806095367301</v>
      </c>
      <c r="M347" s="183">
        <v>56.627100182487602</v>
      </c>
      <c r="N347" s="183">
        <v>29.520363682404501</v>
      </c>
      <c r="O347" s="183">
        <f t="shared" si="5"/>
        <v>45.221423320086473</v>
      </c>
      <c r="P347" s="93">
        <v>0.42899999999999999</v>
      </c>
      <c r="Q347" s="21"/>
    </row>
    <row r="348" spans="1:17" s="11" customFormat="1">
      <c r="A348" s="13">
        <v>6</v>
      </c>
      <c r="B348" s="13">
        <v>2001</v>
      </c>
      <c r="C348" s="13" t="s">
        <v>17</v>
      </c>
      <c r="D348" s="91">
        <v>4867.5823201790317</v>
      </c>
      <c r="E348" s="91">
        <v>9051.4142350411294</v>
      </c>
      <c r="F348" s="92">
        <v>1.6516313972931016</v>
      </c>
      <c r="G348" s="92">
        <v>5.92</v>
      </c>
      <c r="H348" s="91" t="s">
        <v>35</v>
      </c>
      <c r="I348" s="14">
        <v>60.6</v>
      </c>
      <c r="J348" s="22" t="s">
        <v>35</v>
      </c>
      <c r="K348" s="22" t="s">
        <v>35</v>
      </c>
      <c r="L348" s="183">
        <v>45.923349869098402</v>
      </c>
      <c r="M348" s="183">
        <v>55.668159786510003</v>
      </c>
      <c r="N348" s="183">
        <v>29.254810372022199</v>
      </c>
      <c r="O348" s="183">
        <f t="shared" si="5"/>
        <v>43.615440009210204</v>
      </c>
      <c r="P348" s="93">
        <v>0.42799999999999999</v>
      </c>
      <c r="Q348" s="21"/>
    </row>
    <row r="349" spans="1:17" s="11" customFormat="1">
      <c r="A349" s="13">
        <v>6</v>
      </c>
      <c r="B349" s="13">
        <v>2002</v>
      </c>
      <c r="C349" s="13" t="s">
        <v>17</v>
      </c>
      <c r="D349" s="91">
        <v>4913.8574962551866</v>
      </c>
      <c r="E349" s="91">
        <v>9137.4643025928017</v>
      </c>
      <c r="F349" s="92">
        <v>1.7311063722375621</v>
      </c>
      <c r="G349" s="92">
        <v>6.33</v>
      </c>
      <c r="H349" s="91">
        <v>-231000</v>
      </c>
      <c r="I349" s="14">
        <v>61.9</v>
      </c>
      <c r="J349" s="23">
        <v>53.8</v>
      </c>
      <c r="K349" s="23">
        <v>23.8</v>
      </c>
      <c r="L349" s="183">
        <v>45.091603922970499</v>
      </c>
      <c r="M349" s="183">
        <v>58.8295746992723</v>
      </c>
      <c r="N349" s="183">
        <v>33.178324966535698</v>
      </c>
      <c r="O349" s="183">
        <f t="shared" si="5"/>
        <v>45.699834529592827</v>
      </c>
      <c r="P349" s="93">
        <v>0.41199999999999998</v>
      </c>
      <c r="Q349" s="21"/>
    </row>
    <row r="350" spans="1:17" s="11" customFormat="1">
      <c r="A350" s="13">
        <v>6</v>
      </c>
      <c r="B350" s="13">
        <v>2003</v>
      </c>
      <c r="C350" s="13" t="s">
        <v>17</v>
      </c>
      <c r="D350" s="91">
        <v>5031.4922796478668</v>
      </c>
      <c r="E350" s="91">
        <v>9356.2096843652726</v>
      </c>
      <c r="F350" s="92">
        <v>2.7356323012465822</v>
      </c>
      <c r="G350" s="92">
        <v>6.56</v>
      </c>
      <c r="H350" s="91" t="s">
        <v>35</v>
      </c>
      <c r="I350" s="14">
        <v>64</v>
      </c>
      <c r="J350" s="23">
        <v>52.4</v>
      </c>
      <c r="K350" s="23">
        <v>21.8</v>
      </c>
      <c r="L350" s="183">
        <v>52.347799598459297</v>
      </c>
      <c r="M350" s="183">
        <v>61.237365661047903</v>
      </c>
      <c r="N350" s="183">
        <v>36.523785981620598</v>
      </c>
      <c r="O350" s="183">
        <f t="shared" si="5"/>
        <v>50.03631708037593</v>
      </c>
      <c r="P350" s="93">
        <v>0.42099999999999999</v>
      </c>
      <c r="Q350" s="21"/>
    </row>
    <row r="351" spans="1:17" s="11" customFormat="1">
      <c r="A351" s="13">
        <v>6</v>
      </c>
      <c r="B351" s="13">
        <v>2004</v>
      </c>
      <c r="C351" s="13" t="s">
        <v>17</v>
      </c>
      <c r="D351" s="91">
        <v>5225.2452534185441</v>
      </c>
      <c r="E351" s="91">
        <v>9716.4991072270423</v>
      </c>
      <c r="F351" s="92">
        <v>2.9144408458989801</v>
      </c>
      <c r="G351" s="92">
        <v>6.39</v>
      </c>
      <c r="H351" s="91" t="s">
        <v>35</v>
      </c>
      <c r="I351" s="14">
        <v>61.6</v>
      </c>
      <c r="J351" s="23">
        <v>52.3</v>
      </c>
      <c r="K351" s="23">
        <v>21.3</v>
      </c>
      <c r="L351" s="183">
        <v>62.499189533404397</v>
      </c>
      <c r="M351" s="183">
        <v>66.565301113444903</v>
      </c>
      <c r="N351" s="183">
        <v>39.951379769386897</v>
      </c>
      <c r="O351" s="183">
        <f t="shared" si="5"/>
        <v>56.33862347207873</v>
      </c>
      <c r="P351" s="93">
        <v>0.42599999999999999</v>
      </c>
      <c r="Q351" s="21"/>
    </row>
    <row r="352" spans="1:17" s="11" customFormat="1">
      <c r="A352" s="13">
        <v>6</v>
      </c>
      <c r="B352" s="13">
        <v>2005</v>
      </c>
      <c r="C352" s="13" t="s">
        <v>17</v>
      </c>
      <c r="D352" s="91">
        <v>5404.1222355486916</v>
      </c>
      <c r="E352" s="91">
        <v>10049.126180766594</v>
      </c>
      <c r="F352" s="92">
        <v>2.5124782906406722</v>
      </c>
      <c r="G352" s="92">
        <v>6.57</v>
      </c>
      <c r="H352" s="91" t="s">
        <v>35</v>
      </c>
      <c r="I352" s="14">
        <v>64.2</v>
      </c>
      <c r="J352" s="23">
        <v>49.6</v>
      </c>
      <c r="K352" s="23">
        <v>19.7</v>
      </c>
      <c r="L352" s="183">
        <v>85.180180730017597</v>
      </c>
      <c r="M352" s="183">
        <v>69.884890561069398</v>
      </c>
      <c r="N352" s="183">
        <v>42.127523635253397</v>
      </c>
      <c r="O352" s="183">
        <f t="shared" si="5"/>
        <v>65.730864975446806</v>
      </c>
      <c r="P352" s="93">
        <v>0.42699999999999999</v>
      </c>
      <c r="Q352" s="21"/>
    </row>
    <row r="353" spans="1:17" s="11" customFormat="1">
      <c r="A353" s="13">
        <v>6</v>
      </c>
      <c r="B353" s="13">
        <v>2006</v>
      </c>
      <c r="C353" s="13" t="s">
        <v>17</v>
      </c>
      <c r="D353" s="91">
        <v>5693.2645276193298</v>
      </c>
      <c r="E353" s="91">
        <v>10586.794880800891</v>
      </c>
      <c r="F353" s="92">
        <v>5.8468172776369016</v>
      </c>
      <c r="G353" s="92">
        <v>5.74</v>
      </c>
      <c r="H353" s="91" t="s">
        <v>35</v>
      </c>
      <c r="I353" s="14">
        <v>63.2</v>
      </c>
      <c r="J353" s="22" t="s">
        <v>35</v>
      </c>
      <c r="K353" s="22" t="s">
        <v>35</v>
      </c>
      <c r="L353" s="183">
        <v>94.232870316464002</v>
      </c>
      <c r="M353" s="183">
        <v>84.020702784940596</v>
      </c>
      <c r="N353" s="183">
        <v>57.346259138415597</v>
      </c>
      <c r="O353" s="183">
        <f t="shared" si="5"/>
        <v>78.533277413273396</v>
      </c>
      <c r="P353" s="93">
        <v>0.435</v>
      </c>
      <c r="Q353" s="21"/>
    </row>
    <row r="354" spans="1:17" s="11" customFormat="1">
      <c r="A354" s="13">
        <v>6</v>
      </c>
      <c r="B354" s="13">
        <v>2007</v>
      </c>
      <c r="C354" s="13" t="s">
        <v>17</v>
      </c>
      <c r="D354" s="91">
        <v>6002.3310696929248</v>
      </c>
      <c r="E354" s="91">
        <v>11161.513316871837</v>
      </c>
      <c r="F354" s="92">
        <v>6.7605528911825985</v>
      </c>
      <c r="G354" s="92">
        <v>4.49</v>
      </c>
      <c r="H354" s="91">
        <v>-195000</v>
      </c>
      <c r="I354" s="14">
        <v>59.7</v>
      </c>
      <c r="J354" s="22" t="s">
        <v>35</v>
      </c>
      <c r="K354" s="22" t="s">
        <v>35</v>
      </c>
      <c r="L354" s="183">
        <v>97.726409182701005</v>
      </c>
      <c r="M354" s="183">
        <v>94.121897892805194</v>
      </c>
      <c r="N354" s="183">
        <v>62.342757117053203</v>
      </c>
      <c r="O354" s="183">
        <f t="shared" si="5"/>
        <v>84.730354730853136</v>
      </c>
      <c r="P354" s="93">
        <v>0.44</v>
      </c>
      <c r="Q354" s="21"/>
    </row>
    <row r="355" spans="1:17" s="11" customFormat="1">
      <c r="A355" s="13">
        <v>6</v>
      </c>
      <c r="B355" s="13">
        <v>2008</v>
      </c>
      <c r="C355" s="13" t="s">
        <v>17</v>
      </c>
      <c r="D355" s="91">
        <v>6126.9265033214078</v>
      </c>
      <c r="E355" s="91">
        <v>11393.202234980263</v>
      </c>
      <c r="F355" s="92">
        <v>3.3653986816048587</v>
      </c>
      <c r="G355" s="92">
        <v>4.78</v>
      </c>
      <c r="H355" s="91" t="s">
        <v>35</v>
      </c>
      <c r="I355" s="14">
        <v>67.599999999999994</v>
      </c>
      <c r="J355" s="23">
        <v>44.6</v>
      </c>
      <c r="K355" s="23">
        <v>20.7</v>
      </c>
      <c r="L355" s="183">
        <v>125.564825304621</v>
      </c>
      <c r="M355" s="183">
        <v>102.806160742072</v>
      </c>
      <c r="N355" s="183">
        <v>70.662411642855403</v>
      </c>
      <c r="O355" s="183">
        <f t="shared" si="5"/>
        <v>99.677799229849469</v>
      </c>
      <c r="P355" s="93">
        <v>0.44800000000000001</v>
      </c>
      <c r="Q355" s="21"/>
    </row>
    <row r="356" spans="1:17" s="11" customFormat="1">
      <c r="A356" s="13">
        <v>6</v>
      </c>
      <c r="B356" s="13">
        <v>2009</v>
      </c>
      <c r="C356" s="13" t="s">
        <v>17</v>
      </c>
      <c r="D356" s="91">
        <v>6128.195588705702</v>
      </c>
      <c r="E356" s="91">
        <v>11395.562137033741</v>
      </c>
      <c r="F356" s="92">
        <v>-2.1368057982991076</v>
      </c>
      <c r="G356" s="92">
        <v>7.71</v>
      </c>
      <c r="H356" s="91" t="s">
        <v>35</v>
      </c>
      <c r="I356" s="14">
        <v>70.8</v>
      </c>
      <c r="J356" s="23">
        <v>43.2</v>
      </c>
      <c r="K356" s="23">
        <v>19.399999999999999</v>
      </c>
      <c r="L356" s="183">
        <v>82.662871078498895</v>
      </c>
      <c r="M356" s="183">
        <v>87.0161710168871</v>
      </c>
      <c r="N356" s="183">
        <v>80.870213604300602</v>
      </c>
      <c r="O356" s="183">
        <f t="shared" si="5"/>
        <v>83.516418566562194</v>
      </c>
      <c r="P356" s="93">
        <v>0.44800000000000001</v>
      </c>
      <c r="Q356" s="21"/>
    </row>
    <row r="357" spans="1:17" s="11" customFormat="1">
      <c r="A357" s="13">
        <v>6</v>
      </c>
      <c r="B357" s="13">
        <v>2010</v>
      </c>
      <c r="C357" s="13" t="s">
        <v>17</v>
      </c>
      <c r="D357" s="91">
        <v>6336.7094739846571</v>
      </c>
      <c r="E357" s="91">
        <v>11783.299914285812</v>
      </c>
      <c r="F357" s="92">
        <v>4.0568077246311276</v>
      </c>
      <c r="G357" s="92">
        <v>7.17</v>
      </c>
      <c r="H357" s="91" t="s">
        <v>35</v>
      </c>
      <c r="I357" s="14">
        <v>76.099999999999994</v>
      </c>
      <c r="J357" s="23">
        <v>40</v>
      </c>
      <c r="K357" s="23">
        <v>17</v>
      </c>
      <c r="L357" s="183">
        <v>100</v>
      </c>
      <c r="M357" s="183">
        <v>100</v>
      </c>
      <c r="N357" s="183">
        <v>100</v>
      </c>
      <c r="O357" s="183">
        <f t="shared" si="5"/>
        <v>100</v>
      </c>
      <c r="P357" s="93">
        <v>0.48899999999999999</v>
      </c>
      <c r="Q357" s="21"/>
    </row>
    <row r="358" spans="1:17" s="11" customFormat="1">
      <c r="A358" s="13">
        <v>6</v>
      </c>
      <c r="B358" s="13">
        <v>2011</v>
      </c>
      <c r="C358" s="13" t="s">
        <v>17</v>
      </c>
      <c r="D358" s="91">
        <v>6711.6680518746625</v>
      </c>
      <c r="E358" s="91">
        <v>12480.546552600403</v>
      </c>
      <c r="F358" s="92">
        <v>3.1476630073548506</v>
      </c>
      <c r="G358" s="92">
        <v>10.14</v>
      </c>
      <c r="H358" s="91" t="s">
        <v>35</v>
      </c>
      <c r="I358" s="14">
        <v>80.599999999999994</v>
      </c>
      <c r="J358" s="23">
        <v>36.9</v>
      </c>
      <c r="K358" s="23">
        <v>15</v>
      </c>
      <c r="L358" s="183">
        <v>115.938068414604</v>
      </c>
      <c r="M358" s="183">
        <v>107.716675393419</v>
      </c>
      <c r="N358" s="183">
        <v>122.767240315002</v>
      </c>
      <c r="O358" s="183">
        <f t="shared" si="5"/>
        <v>115.473994707675</v>
      </c>
      <c r="P358" s="93">
        <v>0.52900000000000003</v>
      </c>
      <c r="Q358" s="21"/>
    </row>
    <row r="359" spans="1:17" s="11" customFormat="1">
      <c r="A359" s="13">
        <v>6</v>
      </c>
      <c r="B359" s="13">
        <v>2012</v>
      </c>
      <c r="C359" s="13" t="s">
        <v>17</v>
      </c>
      <c r="D359" s="91">
        <v>6911.7611908569588</v>
      </c>
      <c r="E359" s="91">
        <v>12852.625701423469</v>
      </c>
      <c r="F359" s="92">
        <v>3.6539589132792827</v>
      </c>
      <c r="G359" s="92">
        <v>9.7799999999999994</v>
      </c>
      <c r="H359" s="91">
        <v>-193380</v>
      </c>
      <c r="I359" s="14">
        <v>82.5</v>
      </c>
      <c r="J359" s="23">
        <v>35.5</v>
      </c>
      <c r="K359" s="23">
        <v>14.5</v>
      </c>
      <c r="L359" s="183">
        <v>115.792648289342</v>
      </c>
      <c r="M359" s="183">
        <v>99.396437266731795</v>
      </c>
      <c r="N359" s="183">
        <v>125.6682221773</v>
      </c>
      <c r="O359" s="183">
        <f t="shared" si="5"/>
        <v>113.61910257779125</v>
      </c>
      <c r="P359" s="93">
        <v>0.53</v>
      </c>
      <c r="Q359" s="21"/>
    </row>
    <row r="360" spans="1:17" s="11" customFormat="1">
      <c r="A360" s="13">
        <v>6</v>
      </c>
      <c r="B360" s="13">
        <v>2013</v>
      </c>
      <c r="C360" s="13" t="s">
        <v>17</v>
      </c>
      <c r="D360" s="91">
        <v>7201.0060866520989</v>
      </c>
      <c r="E360" s="91">
        <v>13390.485196138048</v>
      </c>
      <c r="F360" s="92">
        <v>1.3252897280928977</v>
      </c>
      <c r="G360" s="92">
        <v>8.77</v>
      </c>
      <c r="H360" s="91" t="s">
        <v>35</v>
      </c>
      <c r="I360" s="14">
        <v>82.4</v>
      </c>
      <c r="J360" s="23">
        <v>33.299999999999997</v>
      </c>
      <c r="K360" s="23">
        <v>13</v>
      </c>
      <c r="L360" s="183">
        <v>116.14962167448699</v>
      </c>
      <c r="M360" s="183">
        <v>92.340731377033407</v>
      </c>
      <c r="N360" s="183">
        <v>104.91576514142599</v>
      </c>
      <c r="O360" s="183">
        <f t="shared" si="5"/>
        <v>104.46870606431547</v>
      </c>
      <c r="P360" s="93">
        <v>0.52800000000000002</v>
      </c>
      <c r="Q360" s="21"/>
    </row>
    <row r="361" spans="1:17" s="11" customFormat="1">
      <c r="A361" s="13">
        <v>6</v>
      </c>
      <c r="B361" s="13">
        <v>2014</v>
      </c>
      <c r="C361" s="13" t="s">
        <v>17</v>
      </c>
      <c r="D361" s="91">
        <v>7449.3252371940744</v>
      </c>
      <c r="E361" s="91">
        <v>13852.242049171875</v>
      </c>
      <c r="F361" s="92">
        <v>2.3917091652731131</v>
      </c>
      <c r="G361" s="92">
        <v>9.06</v>
      </c>
      <c r="H361" s="91" t="s">
        <v>35</v>
      </c>
      <c r="I361" s="14">
        <v>82.4</v>
      </c>
      <c r="J361" s="23">
        <v>31.1</v>
      </c>
      <c r="K361" s="23">
        <v>12</v>
      </c>
      <c r="L361" s="183">
        <v>109.31833481138101</v>
      </c>
      <c r="M361" s="183">
        <v>89.142462911620697</v>
      </c>
      <c r="N361" s="183">
        <v>93.443382132127596</v>
      </c>
      <c r="O361" s="183">
        <f t="shared" si="5"/>
        <v>97.301393285043105</v>
      </c>
      <c r="P361" s="93">
        <v>0.53500000000000003</v>
      </c>
      <c r="Q361" s="21"/>
    </row>
    <row r="362" spans="1:17" s="11" customFormat="1">
      <c r="A362" s="13">
        <v>6</v>
      </c>
      <c r="B362" s="13">
        <v>2015</v>
      </c>
      <c r="C362" s="13" t="s">
        <v>17</v>
      </c>
      <c r="D362" s="91">
        <v>7580.2757125943072</v>
      </c>
      <c r="E362" s="91">
        <v>14095.748356648042</v>
      </c>
      <c r="F362" s="92">
        <v>2.5313832865133179</v>
      </c>
      <c r="G362" s="92">
        <v>9</v>
      </c>
      <c r="H362" s="91" t="s">
        <v>35</v>
      </c>
      <c r="I362" s="14">
        <v>75.8</v>
      </c>
      <c r="J362" s="23">
        <v>30.5</v>
      </c>
      <c r="K362" s="23">
        <v>11.3</v>
      </c>
      <c r="L362" s="183">
        <v>66.205440993654605</v>
      </c>
      <c r="M362" s="183">
        <v>83.411402171994197</v>
      </c>
      <c r="N362" s="183">
        <v>92.621245438256807</v>
      </c>
      <c r="O362" s="183">
        <f t="shared" si="5"/>
        <v>80.746029534635198</v>
      </c>
      <c r="P362" s="93">
        <v>0.53500000000000003</v>
      </c>
      <c r="Q362" s="21"/>
    </row>
    <row r="363" spans="1:17" s="11" customFormat="1">
      <c r="A363" s="13">
        <v>6</v>
      </c>
      <c r="B363" s="13">
        <v>2016</v>
      </c>
      <c r="C363" s="13" t="s">
        <v>17</v>
      </c>
      <c r="D363" s="91">
        <v>7633.3898432301739</v>
      </c>
      <c r="E363" s="91">
        <v>14194.515663803031</v>
      </c>
      <c r="F363" s="92">
        <v>3.108306774937148</v>
      </c>
      <c r="G363" s="92">
        <v>8.6</v>
      </c>
      <c r="H363" s="91" t="s">
        <v>35</v>
      </c>
      <c r="I363" s="14">
        <v>74.5</v>
      </c>
      <c r="J363" s="23">
        <v>30.9</v>
      </c>
      <c r="K363" s="23">
        <v>12</v>
      </c>
      <c r="L363" s="183">
        <v>58.547046867405498</v>
      </c>
      <c r="M363" s="183">
        <v>84.397205348130797</v>
      </c>
      <c r="N363" s="183">
        <v>103.635776559438</v>
      </c>
      <c r="O363" s="183">
        <f t="shared" si="5"/>
        <v>82.193342924991427</v>
      </c>
      <c r="P363" s="93">
        <v>0.53</v>
      </c>
      <c r="Q363" s="21"/>
    </row>
    <row r="364" spans="1:17" s="11" customFormat="1">
      <c r="A364" s="13">
        <v>6</v>
      </c>
      <c r="B364" s="13">
        <v>2017</v>
      </c>
      <c r="C364" s="13" t="s">
        <v>17</v>
      </c>
      <c r="D364" s="91">
        <v>7620.9161718722535</v>
      </c>
      <c r="E364" s="91">
        <v>14171.320500564754</v>
      </c>
      <c r="F364" s="92">
        <v>3.0925663375560362</v>
      </c>
      <c r="G364" s="92">
        <v>8.14</v>
      </c>
      <c r="H364" s="91">
        <v>1023981</v>
      </c>
      <c r="I364" s="14">
        <v>78.5</v>
      </c>
      <c r="J364" s="23">
        <v>29.8</v>
      </c>
      <c r="K364" s="23">
        <v>10.9</v>
      </c>
      <c r="L364" s="183">
        <v>69.968380303996895</v>
      </c>
      <c r="M364" s="183">
        <v>86.033349610271301</v>
      </c>
      <c r="N364" s="183">
        <v>100.535543898407</v>
      </c>
      <c r="O364" s="183">
        <f t="shared" si="5"/>
        <v>85.512424604225075</v>
      </c>
      <c r="P364" s="93">
        <v>0.52700000000000002</v>
      </c>
      <c r="Q364" s="21"/>
    </row>
    <row r="365" spans="1:17" s="11" customFormat="1">
      <c r="A365" s="13">
        <v>6</v>
      </c>
      <c r="B365" s="13">
        <v>2018</v>
      </c>
      <c r="C365" s="13" t="s">
        <v>17</v>
      </c>
      <c r="D365" s="91">
        <v>7698.105081796818</v>
      </c>
      <c r="E365" s="91">
        <v>14314.855576526819</v>
      </c>
      <c r="F365" s="92">
        <v>1.0459787191145438</v>
      </c>
      <c r="G365" s="92">
        <v>9.6300000000000008</v>
      </c>
      <c r="H365" s="91" t="s">
        <v>35</v>
      </c>
      <c r="I365" s="14">
        <v>79.3</v>
      </c>
      <c r="J365" s="23">
        <v>29.9</v>
      </c>
      <c r="K365" s="23">
        <v>10.8</v>
      </c>
      <c r="L365" s="183">
        <v>85.489945806625698</v>
      </c>
      <c r="M365" s="183">
        <v>83.729137844272202</v>
      </c>
      <c r="N365" s="183">
        <v>95.473641610553301</v>
      </c>
      <c r="O365" s="183">
        <f t="shared" si="5"/>
        <v>88.230908420483729</v>
      </c>
      <c r="P365" s="93">
        <v>0.51</v>
      </c>
      <c r="Q365" s="21"/>
    </row>
    <row r="366" spans="1:17" s="11" customFormat="1">
      <c r="A366" s="13">
        <v>6</v>
      </c>
      <c r="B366" s="13">
        <v>2019</v>
      </c>
      <c r="C366" s="13" t="s">
        <v>17</v>
      </c>
      <c r="D366" s="91">
        <v>7843.5434171239667</v>
      </c>
      <c r="E366" s="91">
        <v>14585.302490848841</v>
      </c>
      <c r="F366" s="92">
        <v>1.1939927983970762</v>
      </c>
      <c r="G366" s="92">
        <v>11.49</v>
      </c>
      <c r="H366" s="91" t="s">
        <v>35</v>
      </c>
      <c r="I366" s="14">
        <v>77.900000000000006</v>
      </c>
      <c r="J366" s="23">
        <v>31.7</v>
      </c>
      <c r="K366" s="23">
        <v>12.8</v>
      </c>
      <c r="L366" s="183">
        <v>76.329961218168194</v>
      </c>
      <c r="M366" s="183">
        <v>82.105128069524994</v>
      </c>
      <c r="N366" s="183">
        <v>105.997721412281</v>
      </c>
      <c r="O366" s="183">
        <f t="shared" si="5"/>
        <v>88.144270233324733</v>
      </c>
      <c r="P366" s="93">
        <v>0.47699999999999998</v>
      </c>
      <c r="Q366" s="21"/>
    </row>
    <row r="367" spans="1:17" s="11" customFormat="1">
      <c r="A367" s="13">
        <v>6</v>
      </c>
      <c r="B367" s="13">
        <v>2020</v>
      </c>
      <c r="C367" s="13" t="s">
        <v>17</v>
      </c>
      <c r="D367" s="91">
        <v>7228.4365461832167</v>
      </c>
      <c r="E367" s="91">
        <v>13441.492952256398</v>
      </c>
      <c r="F367" s="92">
        <v>-5.4123356687099289</v>
      </c>
      <c r="G367" s="92">
        <v>17.41</v>
      </c>
      <c r="H367" s="91" t="s">
        <v>35</v>
      </c>
      <c r="I367" s="13" t="s">
        <v>35</v>
      </c>
      <c r="J367" s="13" t="s">
        <v>35</v>
      </c>
      <c r="K367" s="22" t="s">
        <v>35</v>
      </c>
      <c r="L367" s="183">
        <v>52.441960248604097</v>
      </c>
      <c r="M367" s="183">
        <v>84.965722246878798</v>
      </c>
      <c r="N367" s="183">
        <v>134.89886429714599</v>
      </c>
      <c r="O367" s="183">
        <f t="shared" si="5"/>
        <v>90.768848930876288</v>
      </c>
      <c r="P367" s="93">
        <v>0.44700000000000001</v>
      </c>
      <c r="Q367" s="21"/>
    </row>
    <row r="368" spans="1:17" s="11" customFormat="1">
      <c r="A368" s="13">
        <v>7</v>
      </c>
      <c r="B368" s="13">
        <v>1960</v>
      </c>
      <c r="C368" s="13" t="s">
        <v>20</v>
      </c>
      <c r="D368" s="91" t="s">
        <v>35</v>
      </c>
      <c r="E368" s="91" t="s">
        <v>35</v>
      </c>
      <c r="F368" s="92" t="s">
        <v>35</v>
      </c>
      <c r="G368" s="92" t="s">
        <v>35</v>
      </c>
      <c r="H368" s="91" t="s">
        <v>35</v>
      </c>
      <c r="I368" s="13" t="s">
        <v>35</v>
      </c>
      <c r="J368" s="13" t="s">
        <v>35</v>
      </c>
      <c r="K368" s="22" t="s">
        <v>35</v>
      </c>
      <c r="L368" s="183">
        <v>11.1501758147351</v>
      </c>
      <c r="M368" s="183">
        <v>96.679859992020994</v>
      </c>
      <c r="N368" s="183">
        <v>17.075583767544501</v>
      </c>
      <c r="O368" s="183">
        <f t="shared" si="5"/>
        <v>41.635206524766865</v>
      </c>
      <c r="P368" s="93">
        <v>4.4999999999999998E-2</v>
      </c>
      <c r="Q368" s="21"/>
    </row>
    <row r="369" spans="1:17" s="11" customFormat="1">
      <c r="A369" s="13">
        <v>7</v>
      </c>
      <c r="B369" s="13">
        <v>1961</v>
      </c>
      <c r="C369" s="13" t="s">
        <v>20</v>
      </c>
      <c r="D369" s="91" t="s">
        <v>35</v>
      </c>
      <c r="E369" s="91" t="s">
        <v>35</v>
      </c>
      <c r="F369" s="92">
        <v>-5.5269513570851672</v>
      </c>
      <c r="G369" s="92" t="s">
        <v>35</v>
      </c>
      <c r="H369" s="91" t="s">
        <v>35</v>
      </c>
      <c r="I369" s="13" t="s">
        <v>35</v>
      </c>
      <c r="J369" s="13" t="s">
        <v>35</v>
      </c>
      <c r="K369" s="22" t="s">
        <v>35</v>
      </c>
      <c r="L369" s="183">
        <v>10.6754491073712</v>
      </c>
      <c r="M369" s="183">
        <v>94.6956383239704</v>
      </c>
      <c r="N369" s="183">
        <v>16.794910870340999</v>
      </c>
      <c r="O369" s="183">
        <f t="shared" si="5"/>
        <v>40.721999433894204</v>
      </c>
      <c r="P369" s="93">
        <v>4.1000000000000002E-2</v>
      </c>
      <c r="Q369" s="21"/>
    </row>
    <row r="370" spans="1:17" s="11" customFormat="1">
      <c r="A370" s="13">
        <v>7</v>
      </c>
      <c r="B370" s="13">
        <v>1962</v>
      </c>
      <c r="C370" s="13" t="s">
        <v>20</v>
      </c>
      <c r="D370" s="91" t="s">
        <v>35</v>
      </c>
      <c r="E370" s="91" t="s">
        <v>35</v>
      </c>
      <c r="F370" s="92">
        <v>13.233135966478656</v>
      </c>
      <c r="G370" s="92" t="s">
        <v>35</v>
      </c>
      <c r="H370" s="91">
        <v>-204043</v>
      </c>
      <c r="I370" s="13" t="s">
        <v>35</v>
      </c>
      <c r="J370" s="13" t="s">
        <v>35</v>
      </c>
      <c r="K370" s="22" t="s">
        <v>35</v>
      </c>
      <c r="L370" s="183">
        <v>10.2765802129124</v>
      </c>
      <c r="M370" s="183">
        <v>91.724228853714493</v>
      </c>
      <c r="N370" s="183">
        <v>17.233560240690899</v>
      </c>
      <c r="O370" s="183">
        <f t="shared" si="5"/>
        <v>39.744789769105928</v>
      </c>
      <c r="P370" s="93">
        <v>3.6999999999999998E-2</v>
      </c>
      <c r="Q370" s="21"/>
    </row>
    <row r="371" spans="1:17" s="11" customFormat="1">
      <c r="A371" s="13">
        <v>7</v>
      </c>
      <c r="B371" s="13">
        <v>1963</v>
      </c>
      <c r="C371" s="13" t="s">
        <v>20</v>
      </c>
      <c r="D371" s="91" t="s">
        <v>35</v>
      </c>
      <c r="E371" s="91" t="s">
        <v>35</v>
      </c>
      <c r="F371" s="92">
        <v>3.0751234050957237</v>
      </c>
      <c r="G371" s="92" t="s">
        <v>35</v>
      </c>
      <c r="H371" s="91" t="s">
        <v>35</v>
      </c>
      <c r="I371" s="13" t="s">
        <v>35</v>
      </c>
      <c r="J371" s="13" t="s">
        <v>35</v>
      </c>
      <c r="K371" s="22" t="s">
        <v>35</v>
      </c>
      <c r="L371" s="183">
        <v>10.323463166163</v>
      </c>
      <c r="M371" s="183">
        <v>98.592045034306594</v>
      </c>
      <c r="N371" s="183">
        <v>18.423256915350301</v>
      </c>
      <c r="O371" s="183">
        <f t="shared" si="5"/>
        <v>42.44625503860663</v>
      </c>
      <c r="P371" s="93">
        <v>3.7999999999999999E-2</v>
      </c>
      <c r="Q371" s="21"/>
    </row>
    <row r="372" spans="1:17" s="11" customFormat="1">
      <c r="A372" s="13">
        <v>7</v>
      </c>
      <c r="B372" s="13">
        <v>1964</v>
      </c>
      <c r="C372" s="13" t="s">
        <v>20</v>
      </c>
      <c r="D372" s="91" t="s">
        <v>35</v>
      </c>
      <c r="E372" s="91" t="s">
        <v>35</v>
      </c>
      <c r="F372" s="92">
        <v>3.3829138486289168</v>
      </c>
      <c r="G372" s="92" t="s">
        <v>35</v>
      </c>
      <c r="H372" s="91" t="s">
        <v>35</v>
      </c>
      <c r="I372" s="13" t="s">
        <v>35</v>
      </c>
      <c r="J372" s="13" t="s">
        <v>35</v>
      </c>
      <c r="K372" s="22" t="s">
        <v>35</v>
      </c>
      <c r="L372" s="183">
        <v>9.8258898648187003</v>
      </c>
      <c r="M372" s="183">
        <v>101.432028867932</v>
      </c>
      <c r="N372" s="183">
        <v>18.315868475135201</v>
      </c>
      <c r="O372" s="183">
        <f t="shared" si="5"/>
        <v>43.191262402628638</v>
      </c>
      <c r="P372" s="93">
        <v>3.7999999999999999E-2</v>
      </c>
      <c r="Q372" s="21"/>
    </row>
    <row r="373" spans="1:17" s="11" customFormat="1">
      <c r="A373" s="13">
        <v>7</v>
      </c>
      <c r="B373" s="13">
        <v>1965</v>
      </c>
      <c r="C373" s="13" t="s">
        <v>20</v>
      </c>
      <c r="D373" s="91" t="s">
        <v>35</v>
      </c>
      <c r="E373" s="91" t="s">
        <v>35</v>
      </c>
      <c r="F373" s="92">
        <v>-15.204696435780406</v>
      </c>
      <c r="G373" s="92" t="s">
        <v>35</v>
      </c>
      <c r="H373" s="91" t="s">
        <v>35</v>
      </c>
      <c r="I373" s="13" t="s">
        <v>35</v>
      </c>
      <c r="J373" s="13" t="s">
        <v>35</v>
      </c>
      <c r="K373" s="22" t="s">
        <v>35</v>
      </c>
      <c r="L373" s="183">
        <v>9.7052995756424902</v>
      </c>
      <c r="M373" s="183">
        <v>101.9698766107</v>
      </c>
      <c r="N373" s="183">
        <v>18.2452101518648</v>
      </c>
      <c r="O373" s="183">
        <f t="shared" si="5"/>
        <v>43.306795446069096</v>
      </c>
      <c r="P373" s="93">
        <v>3.5999999999999997E-2</v>
      </c>
      <c r="Q373" s="21"/>
    </row>
    <row r="374" spans="1:17" s="11" customFormat="1">
      <c r="A374" s="13">
        <v>7</v>
      </c>
      <c r="B374" s="13">
        <v>1966</v>
      </c>
      <c r="C374" s="13" t="s">
        <v>20</v>
      </c>
      <c r="D374" s="91" t="s">
        <v>35</v>
      </c>
      <c r="E374" s="91" t="s">
        <v>35</v>
      </c>
      <c r="F374" s="92">
        <v>10.001742030964422</v>
      </c>
      <c r="G374" s="92" t="s">
        <v>35</v>
      </c>
      <c r="H374" s="91" t="s">
        <v>35</v>
      </c>
      <c r="I374" s="13" t="s">
        <v>35</v>
      </c>
      <c r="J374" s="13" t="s">
        <v>35</v>
      </c>
      <c r="K374" s="22" t="s">
        <v>35</v>
      </c>
      <c r="L374" s="183">
        <v>9.0853083135936501</v>
      </c>
      <c r="M374" s="183">
        <v>102.211102363873</v>
      </c>
      <c r="N374" s="183">
        <v>17.6160391373088</v>
      </c>
      <c r="O374" s="183">
        <f t="shared" si="5"/>
        <v>42.970816604925147</v>
      </c>
      <c r="P374" s="93">
        <v>3.5000000000000003E-2</v>
      </c>
      <c r="Q374" s="21"/>
    </row>
    <row r="375" spans="1:17" s="11" customFormat="1">
      <c r="A375" s="13">
        <v>7</v>
      </c>
      <c r="B375" s="13">
        <v>1967</v>
      </c>
      <c r="C375" s="13" t="s">
        <v>20</v>
      </c>
      <c r="D375" s="91" t="s">
        <v>35</v>
      </c>
      <c r="E375" s="91" t="s">
        <v>35</v>
      </c>
      <c r="F375" s="92">
        <v>0.23746460989775642</v>
      </c>
      <c r="G375" s="92" t="s">
        <v>35</v>
      </c>
      <c r="H375" s="91">
        <v>-248423</v>
      </c>
      <c r="I375" s="13" t="s">
        <v>35</v>
      </c>
      <c r="J375" s="13" t="s">
        <v>35</v>
      </c>
      <c r="K375" s="22" t="s">
        <v>35</v>
      </c>
      <c r="L375" s="183">
        <v>8.93027221276426</v>
      </c>
      <c r="M375" s="183">
        <v>97.516277137853606</v>
      </c>
      <c r="N375" s="183">
        <v>18.662088637408601</v>
      </c>
      <c r="O375" s="183">
        <f t="shared" si="5"/>
        <v>41.70287932934216</v>
      </c>
      <c r="P375" s="93">
        <v>3.5000000000000003E-2</v>
      </c>
      <c r="Q375" s="21"/>
    </row>
    <row r="376" spans="1:17" s="11" customFormat="1">
      <c r="A376" s="13">
        <v>7</v>
      </c>
      <c r="B376" s="13">
        <v>1968</v>
      </c>
      <c r="C376" s="13" t="s">
        <v>20</v>
      </c>
      <c r="D376" s="91" t="s">
        <v>35</v>
      </c>
      <c r="E376" s="91" t="s">
        <v>35</v>
      </c>
      <c r="F376" s="92">
        <v>-2.6982684254658267</v>
      </c>
      <c r="G376" s="92" t="s">
        <v>35</v>
      </c>
      <c r="H376" s="91" t="s">
        <v>35</v>
      </c>
      <c r="I376" s="13" t="s">
        <v>35</v>
      </c>
      <c r="J376" s="13" t="s">
        <v>35</v>
      </c>
      <c r="K376" s="22" t="s">
        <v>35</v>
      </c>
      <c r="L376" s="183">
        <v>8.9451350378277397</v>
      </c>
      <c r="M376" s="183">
        <v>96.320176706744903</v>
      </c>
      <c r="N376" s="183">
        <v>22.813658586060299</v>
      </c>
      <c r="O376" s="183">
        <f t="shared" si="5"/>
        <v>42.692990110210985</v>
      </c>
      <c r="P376" s="93">
        <v>3.5000000000000003E-2</v>
      </c>
      <c r="Q376" s="21"/>
    </row>
    <row r="377" spans="1:17" s="11" customFormat="1">
      <c r="A377" s="13">
        <v>7</v>
      </c>
      <c r="B377" s="13">
        <v>1969</v>
      </c>
      <c r="C377" s="13" t="s">
        <v>20</v>
      </c>
      <c r="D377" s="91" t="s">
        <v>35</v>
      </c>
      <c r="E377" s="91" t="s">
        <v>35</v>
      </c>
      <c r="F377" s="92">
        <v>7.7073587776717005</v>
      </c>
      <c r="G377" s="92" t="s">
        <v>35</v>
      </c>
      <c r="H377" s="91" t="s">
        <v>35</v>
      </c>
      <c r="I377" s="13" t="s">
        <v>35</v>
      </c>
      <c r="J377" s="13" t="s">
        <v>35</v>
      </c>
      <c r="K377" s="22" t="s">
        <v>35</v>
      </c>
      <c r="L377" s="183">
        <v>8.3054309076896509</v>
      </c>
      <c r="M377" s="183">
        <v>96.356965004930998</v>
      </c>
      <c r="N377" s="183">
        <v>20.824098915881699</v>
      </c>
      <c r="O377" s="183">
        <f t="shared" si="5"/>
        <v>41.828831609500781</v>
      </c>
      <c r="P377" s="93">
        <v>3.5999999999999997E-2</v>
      </c>
      <c r="Q377" s="21"/>
    </row>
    <row r="378" spans="1:17" s="11" customFormat="1">
      <c r="A378" s="13">
        <v>7</v>
      </c>
      <c r="B378" s="13">
        <v>1970</v>
      </c>
      <c r="C378" s="13" t="s">
        <v>20</v>
      </c>
      <c r="D378" s="91">
        <v>2249.7506581409471</v>
      </c>
      <c r="E378" s="91" t="s">
        <v>35</v>
      </c>
      <c r="F378" s="92">
        <v>14.900498077908338</v>
      </c>
      <c r="G378" s="92" t="s">
        <v>35</v>
      </c>
      <c r="H378" s="91" t="s">
        <v>35</v>
      </c>
      <c r="I378" s="13" t="s">
        <v>35</v>
      </c>
      <c r="J378" s="13" t="s">
        <v>35</v>
      </c>
      <c r="K378" s="22" t="s">
        <v>35</v>
      </c>
      <c r="L378" s="183">
        <v>9.1025213585986204</v>
      </c>
      <c r="M378" s="183">
        <v>95.025298999133199</v>
      </c>
      <c r="N378" s="183">
        <v>18.162733651383</v>
      </c>
      <c r="O378" s="183">
        <f t="shared" si="5"/>
        <v>40.763518003038278</v>
      </c>
      <c r="P378" s="93">
        <v>3.6999999999999998E-2</v>
      </c>
      <c r="Q378" s="21"/>
    </row>
    <row r="379" spans="1:17" s="11" customFormat="1">
      <c r="A379" s="13">
        <v>7</v>
      </c>
      <c r="B379" s="13">
        <v>1971</v>
      </c>
      <c r="C379" s="13" t="s">
        <v>20</v>
      </c>
      <c r="D379" s="91">
        <v>2400.0166266146839</v>
      </c>
      <c r="E379" s="91" t="s">
        <v>35</v>
      </c>
      <c r="F379" s="92">
        <v>7.8169431636305973</v>
      </c>
      <c r="G379" s="92" t="s">
        <v>35</v>
      </c>
      <c r="H379" s="91" t="s">
        <v>35</v>
      </c>
      <c r="I379" s="13" t="s">
        <v>35</v>
      </c>
      <c r="J379" s="13" t="s">
        <v>35</v>
      </c>
      <c r="K379" s="22" t="s">
        <v>35</v>
      </c>
      <c r="L379" s="183">
        <v>11.0973105181316</v>
      </c>
      <c r="M379" s="183">
        <v>88.372538244244396</v>
      </c>
      <c r="N379" s="183">
        <v>17.589662579193799</v>
      </c>
      <c r="O379" s="183">
        <f t="shared" si="5"/>
        <v>39.019837113856596</v>
      </c>
      <c r="P379" s="93">
        <v>3.6999999999999998E-2</v>
      </c>
      <c r="Q379" s="21"/>
    </row>
    <row r="380" spans="1:17" s="11" customFormat="1">
      <c r="A380" s="13">
        <v>7</v>
      </c>
      <c r="B380" s="13">
        <v>1972</v>
      </c>
      <c r="C380" s="13" t="s">
        <v>20</v>
      </c>
      <c r="D380" s="91">
        <v>2472.0209253813559</v>
      </c>
      <c r="E380" s="91" t="s">
        <v>35</v>
      </c>
      <c r="F380" s="92">
        <v>7.4166678172648659</v>
      </c>
      <c r="G380" s="92" t="s">
        <v>35</v>
      </c>
      <c r="H380" s="91">
        <v>-190000</v>
      </c>
      <c r="I380" s="13" t="s">
        <v>35</v>
      </c>
      <c r="J380" s="13" t="s">
        <v>35</v>
      </c>
      <c r="K380" s="22" t="s">
        <v>35</v>
      </c>
      <c r="L380" s="183">
        <v>10.9838267647691</v>
      </c>
      <c r="M380" s="183">
        <v>84.646850291007596</v>
      </c>
      <c r="N380" s="183">
        <v>20.7851743549007</v>
      </c>
      <c r="O380" s="183">
        <f t="shared" si="5"/>
        <v>38.805283803559135</v>
      </c>
      <c r="P380" s="93">
        <v>3.6999999999999998E-2</v>
      </c>
      <c r="Q380" s="21"/>
    </row>
    <row r="381" spans="1:17" s="11" customFormat="1">
      <c r="A381" s="13">
        <v>7</v>
      </c>
      <c r="B381" s="13">
        <v>1973</v>
      </c>
      <c r="C381" s="13" t="s">
        <v>20</v>
      </c>
      <c r="D381" s="91">
        <v>2514.1726026219158</v>
      </c>
      <c r="E381" s="91" t="s">
        <v>35</v>
      </c>
      <c r="F381" s="92">
        <v>9.9142464367905347</v>
      </c>
      <c r="G381" s="92" t="s">
        <v>35</v>
      </c>
      <c r="H381" s="91" t="s">
        <v>35</v>
      </c>
      <c r="I381" s="13" t="s">
        <v>35</v>
      </c>
      <c r="J381" s="13" t="s">
        <v>35</v>
      </c>
      <c r="K381" s="22" t="s">
        <v>35</v>
      </c>
      <c r="L381" s="183">
        <v>13.513983062905201</v>
      </c>
      <c r="M381" s="183">
        <v>113.87149398928</v>
      </c>
      <c r="N381" s="183">
        <v>28.797574235433199</v>
      </c>
      <c r="O381" s="183">
        <f t="shared" si="5"/>
        <v>52.061017095872792</v>
      </c>
      <c r="P381" s="93">
        <v>3.6999999999999998E-2</v>
      </c>
      <c r="Q381" s="21"/>
    </row>
    <row r="382" spans="1:17" s="11" customFormat="1">
      <c r="A382" s="13">
        <v>7</v>
      </c>
      <c r="B382" s="13">
        <v>1974</v>
      </c>
      <c r="C382" s="13" t="s">
        <v>20</v>
      </c>
      <c r="D382" s="91">
        <v>2500.2086562407549</v>
      </c>
      <c r="E382" s="91" t="s">
        <v>35</v>
      </c>
      <c r="F382" s="92">
        <v>3.2594226442992777</v>
      </c>
      <c r="G382" s="92" t="s">
        <v>35</v>
      </c>
      <c r="H382" s="91" t="s">
        <v>35</v>
      </c>
      <c r="I382" s="13" t="s">
        <v>35</v>
      </c>
      <c r="J382" s="13" t="s">
        <v>35</v>
      </c>
      <c r="K382" s="22" t="s">
        <v>35</v>
      </c>
      <c r="L382" s="183">
        <v>36.671052788075997</v>
      </c>
      <c r="M382" s="183">
        <v>125.89574862672799</v>
      </c>
      <c r="N382" s="183">
        <v>39.624164796887598</v>
      </c>
      <c r="O382" s="183">
        <f t="shared" si="5"/>
        <v>67.396988737230529</v>
      </c>
      <c r="P382" s="93">
        <v>3.6999999999999998E-2</v>
      </c>
      <c r="Q382" s="21"/>
    </row>
    <row r="383" spans="1:17" s="11" customFormat="1">
      <c r="A383" s="13">
        <v>7</v>
      </c>
      <c r="B383" s="13">
        <v>1975</v>
      </c>
      <c r="C383" s="13" t="s">
        <v>20</v>
      </c>
      <c r="D383" s="91">
        <v>2700.7755998414914</v>
      </c>
      <c r="E383" s="91" t="s">
        <v>35</v>
      </c>
      <c r="F383" s="92">
        <v>2.5260200282168199</v>
      </c>
      <c r="G383" s="92" t="s">
        <v>35</v>
      </c>
      <c r="H383" s="91" t="s">
        <v>35</v>
      </c>
      <c r="I383" s="14">
        <v>100</v>
      </c>
      <c r="J383" s="14" t="s">
        <v>35</v>
      </c>
      <c r="K383" s="22" t="s">
        <v>35</v>
      </c>
      <c r="L383" s="183">
        <v>33.130179085776902</v>
      </c>
      <c r="M383" s="183">
        <v>92.3738202919169</v>
      </c>
      <c r="N383" s="183">
        <v>35.225232956529197</v>
      </c>
      <c r="O383" s="183">
        <f t="shared" si="5"/>
        <v>53.57641077807434</v>
      </c>
      <c r="P383" s="93">
        <v>3.6999999999999998E-2</v>
      </c>
      <c r="Q383" s="21"/>
    </row>
    <row r="384" spans="1:17" s="11" customFormat="1">
      <c r="A384" s="13">
        <v>7</v>
      </c>
      <c r="B384" s="13">
        <v>1976</v>
      </c>
      <c r="C384" s="13" t="s">
        <v>20</v>
      </c>
      <c r="D384" s="91">
        <v>2815.2620819197714</v>
      </c>
      <c r="E384" s="91" t="s">
        <v>35</v>
      </c>
      <c r="F384" s="92">
        <v>4.0752775947908049</v>
      </c>
      <c r="G384" s="92" t="s">
        <v>35</v>
      </c>
      <c r="H384" s="91" t="s">
        <v>35</v>
      </c>
      <c r="I384" s="14">
        <v>99.8</v>
      </c>
      <c r="J384" s="14" t="s">
        <v>35</v>
      </c>
      <c r="K384" s="22" t="s">
        <v>35</v>
      </c>
      <c r="L384" s="183">
        <v>36.322337874808902</v>
      </c>
      <c r="M384" s="183">
        <v>95.053349031452797</v>
      </c>
      <c r="N384" s="183">
        <v>29.173421169853398</v>
      </c>
      <c r="O384" s="183">
        <f t="shared" si="5"/>
        <v>53.516369358705028</v>
      </c>
      <c r="P384" s="93">
        <v>3.9E-2</v>
      </c>
      <c r="Q384" s="21"/>
    </row>
    <row r="385" spans="1:17" s="11" customFormat="1">
      <c r="A385" s="13">
        <v>7</v>
      </c>
      <c r="B385" s="13">
        <v>1977</v>
      </c>
      <c r="C385" s="13" t="s">
        <v>20</v>
      </c>
      <c r="D385" s="91">
        <v>3031.2822859568078</v>
      </c>
      <c r="E385" s="91" t="s">
        <v>35</v>
      </c>
      <c r="F385" s="92">
        <v>2.4243811481434108</v>
      </c>
      <c r="G385" s="92" t="s">
        <v>35</v>
      </c>
      <c r="H385" s="91">
        <v>-160000</v>
      </c>
      <c r="I385" s="13" t="s">
        <v>35</v>
      </c>
      <c r="J385" s="13" t="s">
        <v>35</v>
      </c>
      <c r="K385" s="22" t="s">
        <v>35</v>
      </c>
      <c r="L385" s="183">
        <v>37.048427942247002</v>
      </c>
      <c r="M385" s="183">
        <v>102.166230262708</v>
      </c>
      <c r="N385" s="183">
        <v>30.738881355535199</v>
      </c>
      <c r="O385" s="183">
        <f t="shared" si="5"/>
        <v>56.651179853496735</v>
      </c>
      <c r="P385" s="93">
        <v>4.9000000000000002E-2</v>
      </c>
      <c r="Q385" s="21"/>
    </row>
    <row r="386" spans="1:17" s="11" customFormat="1">
      <c r="A386" s="13">
        <v>7</v>
      </c>
      <c r="B386" s="13">
        <v>1978</v>
      </c>
      <c r="C386" s="13" t="s">
        <v>20</v>
      </c>
      <c r="D386" s="91">
        <v>3205.33938193016</v>
      </c>
      <c r="E386" s="91" t="s">
        <v>35</v>
      </c>
      <c r="F386" s="92">
        <v>-0.29501360216264061</v>
      </c>
      <c r="G386" s="92" t="s">
        <v>35</v>
      </c>
      <c r="H386" s="91" t="s">
        <v>35</v>
      </c>
      <c r="I386" s="13" t="s">
        <v>35</v>
      </c>
      <c r="J386" s="13" t="s">
        <v>35</v>
      </c>
      <c r="K386" s="22" t="s">
        <v>35</v>
      </c>
      <c r="L386" s="183">
        <v>33.434988225937097</v>
      </c>
      <c r="M386" s="183">
        <v>88.675673098493803</v>
      </c>
      <c r="N386" s="183">
        <v>33.665186134461401</v>
      </c>
      <c r="O386" s="183">
        <f t="shared" si="5"/>
        <v>51.925282486297441</v>
      </c>
      <c r="P386" s="93">
        <v>4.9000000000000002E-2</v>
      </c>
      <c r="Q386" s="21"/>
    </row>
    <row r="387" spans="1:17" s="11" customFormat="1">
      <c r="A387" s="13">
        <v>7</v>
      </c>
      <c r="B387" s="13">
        <v>1979</v>
      </c>
      <c r="C387" s="13" t="s">
        <v>20</v>
      </c>
      <c r="D387" s="91">
        <v>3218.110330320616</v>
      </c>
      <c r="E387" s="91" t="s">
        <v>35</v>
      </c>
      <c r="F387" s="92">
        <v>2.0948585774411583</v>
      </c>
      <c r="G387" s="92" t="s">
        <v>35</v>
      </c>
      <c r="H387" s="91" t="s">
        <v>35</v>
      </c>
      <c r="I387" s="13" t="s">
        <v>35</v>
      </c>
      <c r="J387" s="13" t="s">
        <v>35</v>
      </c>
      <c r="K387" s="22" t="s">
        <v>35</v>
      </c>
      <c r="L387" s="183">
        <v>64.195115609327203</v>
      </c>
      <c r="M387" s="183">
        <v>92.4803050009305</v>
      </c>
      <c r="N387" s="183">
        <v>51.954065548043602</v>
      </c>
      <c r="O387" s="183">
        <f t="shared" ref="O387:O450" si="6">AVERAGE(L387:N387)</f>
        <v>69.543162052767101</v>
      </c>
      <c r="P387" s="93">
        <v>0.05</v>
      </c>
      <c r="Q387" s="21"/>
    </row>
    <row r="388" spans="1:17" s="11" customFormat="1">
      <c r="A388" s="13">
        <v>7</v>
      </c>
      <c r="B388" s="13">
        <v>1980</v>
      </c>
      <c r="C388" s="13" t="s">
        <v>20</v>
      </c>
      <c r="D388" s="91">
        <v>3043.829859793605</v>
      </c>
      <c r="E388" s="91" t="s">
        <v>35</v>
      </c>
      <c r="F388" s="92">
        <v>5.5108012250631617</v>
      </c>
      <c r="G388" s="92" t="s">
        <v>35</v>
      </c>
      <c r="H388" s="91" t="s">
        <v>35</v>
      </c>
      <c r="I388" s="13" t="s">
        <v>35</v>
      </c>
      <c r="J388" s="13" t="s">
        <v>35</v>
      </c>
      <c r="K388" s="22" t="s">
        <v>35</v>
      </c>
      <c r="L388" s="183">
        <v>70.514664663519298</v>
      </c>
      <c r="M388" s="183">
        <v>91.991910725589307</v>
      </c>
      <c r="N388" s="183">
        <v>91.281344051760499</v>
      </c>
      <c r="O388" s="183">
        <f t="shared" si="6"/>
        <v>84.595973146956368</v>
      </c>
      <c r="P388" s="93">
        <v>4.9000000000000002E-2</v>
      </c>
      <c r="Q388" s="21"/>
    </row>
    <row r="389" spans="1:17" s="11" customFormat="1">
      <c r="A389" s="13">
        <v>7</v>
      </c>
      <c r="B389" s="13">
        <v>1981</v>
      </c>
      <c r="C389" s="13" t="s">
        <v>20</v>
      </c>
      <c r="D389" s="91">
        <v>3624.9159621911822</v>
      </c>
      <c r="E389" s="91" t="s">
        <v>35</v>
      </c>
      <c r="F389" s="92">
        <v>1.96153182961487</v>
      </c>
      <c r="G389" s="92" t="s">
        <v>35</v>
      </c>
      <c r="H389" s="91" t="s">
        <v>35</v>
      </c>
      <c r="I389" s="13" t="s">
        <v>35</v>
      </c>
      <c r="J389" s="13" t="s">
        <v>35</v>
      </c>
      <c r="K389" s="22" t="s">
        <v>35</v>
      </c>
      <c r="L389" s="183">
        <v>70.263236037919199</v>
      </c>
      <c r="M389" s="183">
        <v>80.380607265871106</v>
      </c>
      <c r="N389" s="183">
        <v>61.256814736659301</v>
      </c>
      <c r="O389" s="183">
        <f t="shared" si="6"/>
        <v>70.633552680149862</v>
      </c>
      <c r="P389" s="93">
        <v>4.9000000000000002E-2</v>
      </c>
      <c r="Q389" s="21"/>
    </row>
    <row r="390" spans="1:17" s="11" customFormat="1">
      <c r="A390" s="13">
        <v>7</v>
      </c>
      <c r="B390" s="13">
        <v>1982</v>
      </c>
      <c r="C390" s="13" t="s">
        <v>20</v>
      </c>
      <c r="D390" s="91">
        <v>3931.741678750303</v>
      </c>
      <c r="E390" s="91" t="s">
        <v>35</v>
      </c>
      <c r="F390" s="92">
        <v>-0.51156264124880124</v>
      </c>
      <c r="G390" s="92" t="s">
        <v>35</v>
      </c>
      <c r="H390" s="91">
        <v>-270000</v>
      </c>
      <c r="I390" s="13" t="s">
        <v>35</v>
      </c>
      <c r="J390" s="13" t="s">
        <v>35</v>
      </c>
      <c r="K390" s="22" t="s">
        <v>35</v>
      </c>
      <c r="L390" s="183">
        <v>68.588539177327107</v>
      </c>
      <c r="M390" s="183">
        <v>70.405227093750995</v>
      </c>
      <c r="N390" s="183">
        <v>50.4912295138706</v>
      </c>
      <c r="O390" s="183">
        <f t="shared" si="6"/>
        <v>63.161665261649567</v>
      </c>
      <c r="P390" s="93">
        <v>4.9000000000000002E-2</v>
      </c>
      <c r="Q390" s="21"/>
    </row>
    <row r="391" spans="1:17" s="11" customFormat="1">
      <c r="A391" s="13">
        <v>7</v>
      </c>
      <c r="B391" s="13">
        <v>1983</v>
      </c>
      <c r="C391" s="13" t="s">
        <v>20</v>
      </c>
      <c r="D391" s="91">
        <v>4127.4869881909754</v>
      </c>
      <c r="E391" s="91" t="s">
        <v>35</v>
      </c>
      <c r="F391" s="92">
        <v>2.4021505362976683</v>
      </c>
      <c r="G391" s="92" t="s">
        <v>35</v>
      </c>
      <c r="H391" s="91" t="s">
        <v>35</v>
      </c>
      <c r="I391" s="13" t="s">
        <v>35</v>
      </c>
      <c r="J391" s="13" t="s">
        <v>35</v>
      </c>
      <c r="K391" s="22" t="s">
        <v>35</v>
      </c>
      <c r="L391" s="183">
        <v>63.883938995688901</v>
      </c>
      <c r="M391" s="183">
        <v>79.648532434342599</v>
      </c>
      <c r="N391" s="183">
        <v>62.319210363331699</v>
      </c>
      <c r="O391" s="183">
        <f t="shared" si="6"/>
        <v>68.617227264454399</v>
      </c>
      <c r="P391" s="93">
        <v>4.9000000000000002E-2</v>
      </c>
      <c r="Q391" s="21"/>
    </row>
    <row r="392" spans="1:17" s="11" customFormat="1">
      <c r="A392" s="13">
        <v>7</v>
      </c>
      <c r="B392" s="13">
        <v>1984</v>
      </c>
      <c r="C392" s="13" t="s">
        <v>20</v>
      </c>
      <c r="D392" s="91">
        <v>4432.4268198823438</v>
      </c>
      <c r="E392" s="91" t="s">
        <v>35</v>
      </c>
      <c r="F392" s="92">
        <v>-0.85959902075030925</v>
      </c>
      <c r="G392" s="92" t="s">
        <v>35</v>
      </c>
      <c r="H392" s="91" t="s">
        <v>35</v>
      </c>
      <c r="I392" s="13" t="s">
        <v>35</v>
      </c>
      <c r="J392" s="13" t="s">
        <v>35</v>
      </c>
      <c r="K392" s="22" t="s">
        <v>35</v>
      </c>
      <c r="L392" s="183">
        <v>62.657713355343297</v>
      </c>
      <c r="M392" s="183">
        <v>82.726403592118601</v>
      </c>
      <c r="N392" s="183">
        <v>51.853755100948099</v>
      </c>
      <c r="O392" s="183">
        <f t="shared" si="6"/>
        <v>65.745957349470004</v>
      </c>
      <c r="P392" s="93">
        <v>4.9000000000000002E-2</v>
      </c>
      <c r="Q392" s="21"/>
    </row>
    <row r="393" spans="1:17" s="11" customFormat="1">
      <c r="A393" s="13">
        <v>7</v>
      </c>
      <c r="B393" s="13">
        <v>1985</v>
      </c>
      <c r="C393" s="13" t="s">
        <v>20</v>
      </c>
      <c r="D393" s="91">
        <v>4473.6498204517138</v>
      </c>
      <c r="E393" s="91" t="s">
        <v>35</v>
      </c>
      <c r="F393" s="92">
        <v>-4.1283008491317759</v>
      </c>
      <c r="G393" s="92" t="s">
        <v>35</v>
      </c>
      <c r="H393" s="91" t="s">
        <v>35</v>
      </c>
      <c r="I393" s="13" t="s">
        <v>35</v>
      </c>
      <c r="J393" s="13" t="s">
        <v>35</v>
      </c>
      <c r="K393" s="22" t="s">
        <v>35</v>
      </c>
      <c r="L393" s="183">
        <v>60.663513403148798</v>
      </c>
      <c r="M393" s="183">
        <v>71.490191196213502</v>
      </c>
      <c r="N393" s="183">
        <v>44.454032438533801</v>
      </c>
      <c r="O393" s="183">
        <f t="shared" si="6"/>
        <v>58.8692456792987</v>
      </c>
      <c r="P393" s="93">
        <v>4.9000000000000002E-2</v>
      </c>
      <c r="Q393" s="21"/>
    </row>
    <row r="394" spans="1:17" s="11" customFormat="1">
      <c r="A394" s="13">
        <v>7</v>
      </c>
      <c r="B394" s="13">
        <v>1986</v>
      </c>
      <c r="C394" s="13" t="s">
        <v>20</v>
      </c>
      <c r="D394" s="91">
        <v>4440.1057296036879</v>
      </c>
      <c r="E394" s="91" t="s">
        <v>35</v>
      </c>
      <c r="F394" s="92">
        <v>1.4390204740320343</v>
      </c>
      <c r="G394" s="92" t="s">
        <v>35</v>
      </c>
      <c r="H394" s="91" t="s">
        <v>35</v>
      </c>
      <c r="I394" s="13" t="s">
        <v>35</v>
      </c>
      <c r="J394" s="13" t="s">
        <v>35</v>
      </c>
      <c r="K394" s="22" t="s">
        <v>35</v>
      </c>
      <c r="L394" s="183">
        <v>31.3444335336164</v>
      </c>
      <c r="M394" s="183">
        <v>59.718977740723197</v>
      </c>
      <c r="N394" s="183">
        <v>42.8435174264186</v>
      </c>
      <c r="O394" s="183">
        <f t="shared" si="6"/>
        <v>44.635642900252741</v>
      </c>
      <c r="P394" s="93">
        <v>4.8000000000000001E-2</v>
      </c>
      <c r="Q394" s="21"/>
    </row>
    <row r="395" spans="1:17" s="11" customFormat="1">
      <c r="A395" s="13">
        <v>7</v>
      </c>
      <c r="B395" s="13">
        <v>1987</v>
      </c>
      <c r="C395" s="13" t="s">
        <v>20</v>
      </c>
      <c r="D395" s="91">
        <v>4290.1608973580524</v>
      </c>
      <c r="E395" s="91" t="s">
        <v>35</v>
      </c>
      <c r="F395" s="92">
        <v>7.9417822494650494</v>
      </c>
      <c r="G395" s="92" t="s">
        <v>35</v>
      </c>
      <c r="H395" s="91">
        <v>-69999</v>
      </c>
      <c r="I395" s="13" t="s">
        <v>35</v>
      </c>
      <c r="J395" s="13" t="s">
        <v>35</v>
      </c>
      <c r="K395" s="22" t="s">
        <v>35</v>
      </c>
      <c r="L395" s="183">
        <v>32.506869004891101</v>
      </c>
      <c r="M395" s="183">
        <v>59.269735100745201</v>
      </c>
      <c r="N395" s="183">
        <v>47.955055459916899</v>
      </c>
      <c r="O395" s="183">
        <f t="shared" si="6"/>
        <v>46.577219855184403</v>
      </c>
      <c r="P395" s="93">
        <v>4.8000000000000001E-2</v>
      </c>
      <c r="Q395" s="21"/>
    </row>
    <row r="396" spans="1:17" s="11" customFormat="1">
      <c r="A396" s="13">
        <v>7</v>
      </c>
      <c r="B396" s="13">
        <v>1988</v>
      </c>
      <c r="C396" s="13" t="s">
        <v>20</v>
      </c>
      <c r="D396" s="91">
        <v>4401.6911515036372</v>
      </c>
      <c r="E396" s="91" t="s">
        <v>35</v>
      </c>
      <c r="F396" s="92">
        <v>0.16881951829299169</v>
      </c>
      <c r="G396" s="92" t="s">
        <v>35</v>
      </c>
      <c r="H396" s="91" t="s">
        <v>35</v>
      </c>
      <c r="I396" s="13" t="s">
        <v>35</v>
      </c>
      <c r="J396" s="13" t="s">
        <v>35</v>
      </c>
      <c r="K396" s="22" t="s">
        <v>35</v>
      </c>
      <c r="L396" s="183">
        <v>26.264131428879299</v>
      </c>
      <c r="M396" s="183">
        <v>69.820025674837396</v>
      </c>
      <c r="N396" s="183">
        <v>43.658019422625301</v>
      </c>
      <c r="O396" s="183">
        <f t="shared" si="6"/>
        <v>46.580725508780667</v>
      </c>
      <c r="P396" s="93">
        <v>4.8000000000000001E-2</v>
      </c>
      <c r="Q396" s="21"/>
    </row>
    <row r="397" spans="1:17" s="11" customFormat="1">
      <c r="A397" s="13">
        <v>7</v>
      </c>
      <c r="B397" s="13">
        <v>1989</v>
      </c>
      <c r="C397" s="13" t="s">
        <v>20</v>
      </c>
      <c r="D397" s="91">
        <v>4386.7158770626493</v>
      </c>
      <c r="E397" s="91" t="s">
        <v>35</v>
      </c>
      <c r="F397" s="92">
        <v>2.3948585149832411</v>
      </c>
      <c r="G397" s="92" t="s">
        <v>35</v>
      </c>
      <c r="H397" s="91" t="s">
        <v>35</v>
      </c>
      <c r="I397" s="13" t="s">
        <v>35</v>
      </c>
      <c r="J397" s="13" t="s">
        <v>35</v>
      </c>
      <c r="K397" s="22" t="s">
        <v>35</v>
      </c>
      <c r="L397" s="183">
        <v>30.645846764704402</v>
      </c>
      <c r="M397" s="183">
        <v>68.744649036432804</v>
      </c>
      <c r="N397" s="183">
        <v>38.224796995110097</v>
      </c>
      <c r="O397" s="183">
        <f t="shared" si="6"/>
        <v>45.87176426541577</v>
      </c>
      <c r="P397" s="93">
        <v>4.8000000000000001E-2</v>
      </c>
      <c r="Q397" s="21"/>
    </row>
    <row r="398" spans="1:17" s="11" customFormat="1">
      <c r="A398" s="13">
        <v>7</v>
      </c>
      <c r="B398" s="13">
        <v>1990</v>
      </c>
      <c r="C398" s="13" t="s">
        <v>20</v>
      </c>
      <c r="D398" s="91">
        <v>4220.0000499662765</v>
      </c>
      <c r="E398" s="91" t="s">
        <v>35</v>
      </c>
      <c r="F398" s="92">
        <v>-7.2517098931926967</v>
      </c>
      <c r="G398" s="92" t="s">
        <v>35</v>
      </c>
      <c r="H398" s="91" t="s">
        <v>35</v>
      </c>
      <c r="I398" s="13" t="s">
        <v>35</v>
      </c>
      <c r="J398" s="13" t="s">
        <v>35</v>
      </c>
      <c r="K398" s="22" t="s">
        <v>35</v>
      </c>
      <c r="L398" s="183">
        <v>36.623943740372503</v>
      </c>
      <c r="M398" s="183">
        <v>61.995953147585602</v>
      </c>
      <c r="N398" s="183">
        <v>36.116444780317401</v>
      </c>
      <c r="O398" s="183">
        <f t="shared" si="6"/>
        <v>44.912113889425171</v>
      </c>
      <c r="P398" s="93">
        <v>4.8000000000000001E-2</v>
      </c>
      <c r="Q398" s="21"/>
    </row>
    <row r="399" spans="1:17" s="11" customFormat="1">
      <c r="A399" s="13">
        <v>7</v>
      </c>
      <c r="B399" s="13">
        <v>1991</v>
      </c>
      <c r="C399" s="13" t="s">
        <v>20</v>
      </c>
      <c r="D399" s="91">
        <v>3741.7395340277394</v>
      </c>
      <c r="E399" s="91" t="s">
        <v>35</v>
      </c>
      <c r="F399" s="92">
        <v>-0.95691864155817541</v>
      </c>
      <c r="G399" s="92" t="s">
        <v>35</v>
      </c>
      <c r="H399" s="91" t="s">
        <v>35</v>
      </c>
      <c r="I399" s="13" t="s">
        <v>35</v>
      </c>
      <c r="J399" s="13" t="s">
        <v>35</v>
      </c>
      <c r="K399" s="22" t="s">
        <v>35</v>
      </c>
      <c r="L399" s="183">
        <v>32.258220056387003</v>
      </c>
      <c r="M399" s="183">
        <v>59.564721148624798</v>
      </c>
      <c r="N399" s="183">
        <v>33.666301842659998</v>
      </c>
      <c r="O399" s="183">
        <f t="shared" si="6"/>
        <v>41.829747682557269</v>
      </c>
      <c r="P399" s="93">
        <v>4.8000000000000001E-2</v>
      </c>
      <c r="Q399" s="21"/>
    </row>
    <row r="400" spans="1:17" s="11" customFormat="1">
      <c r="A400" s="13">
        <v>7</v>
      </c>
      <c r="B400" s="13">
        <v>1992</v>
      </c>
      <c r="C400" s="13" t="s">
        <v>20</v>
      </c>
      <c r="D400" s="91">
        <v>3289.0556502531185</v>
      </c>
      <c r="E400" s="91" t="s">
        <v>35</v>
      </c>
      <c r="F400" s="92">
        <v>9.1502582781531459</v>
      </c>
      <c r="G400" s="92" t="s">
        <v>35</v>
      </c>
      <c r="H400" s="91">
        <v>-120006</v>
      </c>
      <c r="I400" s="13" t="s">
        <v>35</v>
      </c>
      <c r="J400" s="13" t="s">
        <v>35</v>
      </c>
      <c r="K400" s="22" t="s">
        <v>35</v>
      </c>
      <c r="L400" s="183">
        <v>31.2263954850626</v>
      </c>
      <c r="M400" s="183">
        <v>57.395348524929901</v>
      </c>
      <c r="N400" s="183">
        <v>31.486218148894899</v>
      </c>
      <c r="O400" s="183">
        <f t="shared" si="6"/>
        <v>40.035987386295801</v>
      </c>
      <c r="P400" s="93">
        <v>4.9000000000000002E-2</v>
      </c>
      <c r="Q400" s="21"/>
    </row>
    <row r="401" spans="1:17" s="11" customFormat="1">
      <c r="A401" s="13">
        <v>7</v>
      </c>
      <c r="B401" s="13">
        <v>1993</v>
      </c>
      <c r="C401" s="13" t="s">
        <v>20</v>
      </c>
      <c r="D401" s="91">
        <v>2785.9703111568247</v>
      </c>
      <c r="E401" s="91" t="s">
        <v>35</v>
      </c>
      <c r="F401" s="92">
        <v>5.3993490176172685</v>
      </c>
      <c r="G401" s="92" t="s">
        <v>35</v>
      </c>
      <c r="H401" s="91" t="s">
        <v>35</v>
      </c>
      <c r="I401" s="13" t="s">
        <v>35</v>
      </c>
      <c r="J401" s="13" t="s">
        <v>35</v>
      </c>
      <c r="K401" s="22" t="s">
        <v>35</v>
      </c>
      <c r="L401" s="183">
        <v>27.678438923524201</v>
      </c>
      <c r="M401" s="183">
        <v>56.0814560634035</v>
      </c>
      <c r="N401" s="183">
        <v>32.044165765723001</v>
      </c>
      <c r="O401" s="183">
        <f t="shared" si="6"/>
        <v>38.601353584216902</v>
      </c>
      <c r="P401" s="93">
        <v>5.3999999999999999E-2</v>
      </c>
      <c r="Q401" s="21"/>
    </row>
    <row r="402" spans="1:17" s="11" customFormat="1">
      <c r="A402" s="13">
        <v>7</v>
      </c>
      <c r="B402" s="13">
        <v>1994</v>
      </c>
      <c r="C402" s="13" t="s">
        <v>20</v>
      </c>
      <c r="D402" s="91">
        <v>2793.2197072893109</v>
      </c>
      <c r="E402" s="91" t="s">
        <v>35</v>
      </c>
      <c r="F402" s="92">
        <v>0.76779185800080541</v>
      </c>
      <c r="G402" s="92" t="s">
        <v>35</v>
      </c>
      <c r="H402" s="91" t="s">
        <v>35</v>
      </c>
      <c r="I402" s="13" t="s">
        <v>35</v>
      </c>
      <c r="J402" s="13" t="s">
        <v>35</v>
      </c>
      <c r="K402" s="22" t="s">
        <v>35</v>
      </c>
      <c r="L402" s="183">
        <v>26.887600810147301</v>
      </c>
      <c r="M402" s="183">
        <v>65.527732004633194</v>
      </c>
      <c r="N402" s="183">
        <v>36.046761021854103</v>
      </c>
      <c r="O402" s="183">
        <f t="shared" si="6"/>
        <v>42.820697945544872</v>
      </c>
      <c r="P402" s="93">
        <v>5.5E-2</v>
      </c>
      <c r="Q402" s="21"/>
    </row>
    <row r="403" spans="1:17" s="11" customFormat="1">
      <c r="A403" s="13">
        <v>7</v>
      </c>
      <c r="B403" s="13">
        <v>1995</v>
      </c>
      <c r="C403" s="13" t="s">
        <v>20</v>
      </c>
      <c r="D403" s="91">
        <v>2848.7692994404065</v>
      </c>
      <c r="E403" s="91" t="s">
        <v>35</v>
      </c>
      <c r="F403" s="92">
        <v>3.8535698872739204</v>
      </c>
      <c r="G403" s="92">
        <v>8.27</v>
      </c>
      <c r="H403" s="91" t="s">
        <v>35</v>
      </c>
      <c r="I403" s="13" t="s">
        <v>35</v>
      </c>
      <c r="J403" s="13" t="s">
        <v>35</v>
      </c>
      <c r="K403" s="22" t="s">
        <v>35</v>
      </c>
      <c r="L403" s="183">
        <v>26.261924785721401</v>
      </c>
      <c r="M403" s="183">
        <v>64.8040798359783</v>
      </c>
      <c r="N403" s="183">
        <v>32.801476266121199</v>
      </c>
      <c r="O403" s="183">
        <f t="shared" si="6"/>
        <v>41.289160295940299</v>
      </c>
      <c r="P403" s="93">
        <v>5.5E-2</v>
      </c>
      <c r="Q403" s="21"/>
    </row>
    <row r="404" spans="1:17" s="11" customFormat="1">
      <c r="A404" s="13">
        <v>7</v>
      </c>
      <c r="B404" s="13">
        <v>1996</v>
      </c>
      <c r="C404" s="13" t="s">
        <v>20</v>
      </c>
      <c r="D404" s="91">
        <v>3057.7439211425535</v>
      </c>
      <c r="E404" s="91" t="s">
        <v>35</v>
      </c>
      <c r="F404" s="92">
        <v>4.1984566463099355</v>
      </c>
      <c r="G404" s="92">
        <v>7.61</v>
      </c>
      <c r="H404" s="91" t="s">
        <v>35</v>
      </c>
      <c r="I404" s="13" t="s">
        <v>35</v>
      </c>
      <c r="J404" s="13" t="s">
        <v>35</v>
      </c>
      <c r="K404" s="22" t="s">
        <v>35</v>
      </c>
      <c r="L404" s="183">
        <v>32.096553512291003</v>
      </c>
      <c r="M404" s="183">
        <v>64.862615577557506</v>
      </c>
      <c r="N404" s="183">
        <v>33.626984143699801</v>
      </c>
      <c r="O404" s="183">
        <f t="shared" si="6"/>
        <v>43.528717744516108</v>
      </c>
      <c r="P404" s="93">
        <v>5.5E-2</v>
      </c>
      <c r="Q404" s="21"/>
    </row>
    <row r="405" spans="1:17" s="11" customFormat="1">
      <c r="A405" s="13">
        <v>7</v>
      </c>
      <c r="B405" s="13">
        <v>1997</v>
      </c>
      <c r="C405" s="13" t="s">
        <v>20</v>
      </c>
      <c r="D405" s="91">
        <v>3128.4276198128632</v>
      </c>
      <c r="E405" s="91" t="s">
        <v>35</v>
      </c>
      <c r="F405" s="92">
        <v>7.1122552004336796</v>
      </c>
      <c r="G405" s="92">
        <v>7.1</v>
      </c>
      <c r="H405" s="91">
        <v>-132839</v>
      </c>
      <c r="I405" s="13" t="s">
        <v>35</v>
      </c>
      <c r="J405" s="13" t="s">
        <v>35</v>
      </c>
      <c r="K405" s="22" t="s">
        <v>35</v>
      </c>
      <c r="L405" s="183">
        <v>31.5377177966737</v>
      </c>
      <c r="M405" s="183">
        <v>66.474521219155903</v>
      </c>
      <c r="N405" s="183">
        <v>30.776686081245199</v>
      </c>
      <c r="O405" s="183">
        <f t="shared" si="6"/>
        <v>42.929641699024934</v>
      </c>
      <c r="P405" s="93">
        <v>5.6000000000000001E-2</v>
      </c>
      <c r="Q405" s="21"/>
    </row>
    <row r="406" spans="1:17" s="11" customFormat="1">
      <c r="A406" s="13">
        <v>7</v>
      </c>
      <c r="B406" s="13">
        <v>1998</v>
      </c>
      <c r="C406" s="13" t="s">
        <v>20</v>
      </c>
      <c r="D406" s="91">
        <v>3119.5042420690379</v>
      </c>
      <c r="E406" s="91" t="s">
        <v>35</v>
      </c>
      <c r="F406" s="92">
        <v>5.0253743340091432</v>
      </c>
      <c r="G406" s="92">
        <v>6.23</v>
      </c>
      <c r="H406" s="91" t="s">
        <v>35</v>
      </c>
      <c r="I406" s="13" t="s">
        <v>35</v>
      </c>
      <c r="J406" s="13" t="s">
        <v>35</v>
      </c>
      <c r="K406" s="22" t="s">
        <v>35</v>
      </c>
      <c r="L406" s="183">
        <v>23.781358079748902</v>
      </c>
      <c r="M406" s="183">
        <v>59.668481375878997</v>
      </c>
      <c r="N406" s="183">
        <v>30.0075571704329</v>
      </c>
      <c r="O406" s="183">
        <f t="shared" si="6"/>
        <v>37.819132208686931</v>
      </c>
      <c r="P406" s="93">
        <v>5.7000000000000002E-2</v>
      </c>
      <c r="Q406" s="21"/>
    </row>
    <row r="407" spans="1:17" s="11" customFormat="1">
      <c r="A407" s="13">
        <v>7</v>
      </c>
      <c r="B407" s="13">
        <v>1999</v>
      </c>
      <c r="C407" s="13" t="s">
        <v>20</v>
      </c>
      <c r="D407" s="91">
        <v>3298.8258690278544</v>
      </c>
      <c r="E407" s="91" t="s">
        <v>35</v>
      </c>
      <c r="F407" s="92">
        <v>4.3038188309489698</v>
      </c>
      <c r="G407" s="92">
        <v>6.26</v>
      </c>
      <c r="H407" s="91" t="s">
        <v>35</v>
      </c>
      <c r="I407" s="14">
        <v>89.9</v>
      </c>
      <c r="J407" s="14" t="s">
        <v>35</v>
      </c>
      <c r="K407" s="22" t="s">
        <v>35</v>
      </c>
      <c r="L407" s="183">
        <v>30.821270392359501</v>
      </c>
      <c r="M407" s="183">
        <v>55.292014873376502</v>
      </c>
      <c r="N407" s="183">
        <v>29.0034510109335</v>
      </c>
      <c r="O407" s="183">
        <f t="shared" si="6"/>
        <v>38.372245425556507</v>
      </c>
      <c r="P407" s="93">
        <v>5.7000000000000002E-2</v>
      </c>
      <c r="Q407" s="21"/>
    </row>
    <row r="408" spans="1:17" s="11" customFormat="1">
      <c r="A408" s="13">
        <v>7</v>
      </c>
      <c r="B408" s="13">
        <v>2000</v>
      </c>
      <c r="C408" s="13" t="s">
        <v>20</v>
      </c>
      <c r="D408" s="91">
        <v>3480.833082094262</v>
      </c>
      <c r="E408" s="91" t="s">
        <v>35</v>
      </c>
      <c r="F408" s="92">
        <v>3.0799845277538935</v>
      </c>
      <c r="G408" s="92">
        <v>5.45</v>
      </c>
      <c r="H408" s="91" t="s">
        <v>35</v>
      </c>
      <c r="I408" s="14">
        <v>90.6</v>
      </c>
      <c r="J408" s="14" t="s">
        <v>35</v>
      </c>
      <c r="K408" s="14" t="s">
        <v>35</v>
      </c>
      <c r="L408" s="183">
        <v>49.516806095367301</v>
      </c>
      <c r="M408" s="183">
        <v>56.627100182487602</v>
      </c>
      <c r="N408" s="183">
        <v>29.520363682404501</v>
      </c>
      <c r="O408" s="183">
        <f t="shared" si="6"/>
        <v>45.221423320086473</v>
      </c>
      <c r="P408" s="93">
        <v>5.7000000000000002E-2</v>
      </c>
      <c r="Q408" s="21"/>
    </row>
    <row r="409" spans="1:17" s="11" customFormat="1">
      <c r="A409" s="13">
        <v>7</v>
      </c>
      <c r="B409" s="13">
        <v>2001</v>
      </c>
      <c r="C409" s="13" t="s">
        <v>20</v>
      </c>
      <c r="D409" s="91">
        <v>3579.3925898793286</v>
      </c>
      <c r="E409" s="91" t="s">
        <v>35</v>
      </c>
      <c r="F409" s="92">
        <v>0.94284462128335633</v>
      </c>
      <c r="G409" s="92">
        <v>4.08</v>
      </c>
      <c r="H409" s="91" t="s">
        <v>35</v>
      </c>
      <c r="I409" s="14">
        <v>89.9</v>
      </c>
      <c r="J409" s="14" t="s">
        <v>35</v>
      </c>
      <c r="K409" s="14" t="s">
        <v>35</v>
      </c>
      <c r="L409" s="183">
        <v>45.923349869098402</v>
      </c>
      <c r="M409" s="183">
        <v>55.668159786510003</v>
      </c>
      <c r="N409" s="183">
        <v>29.254810372022199</v>
      </c>
      <c r="O409" s="183">
        <f t="shared" si="6"/>
        <v>43.615440009210204</v>
      </c>
      <c r="P409" s="93">
        <v>5.8999999999999997E-2</v>
      </c>
      <c r="Q409" s="21"/>
    </row>
    <row r="410" spans="1:17" s="11" customFormat="1">
      <c r="A410" s="13">
        <v>7</v>
      </c>
      <c r="B410" s="13">
        <v>2002</v>
      </c>
      <c r="C410" s="13" t="s">
        <v>20</v>
      </c>
      <c r="D410" s="91">
        <v>3619.0511093161822</v>
      </c>
      <c r="E410" s="91" t="s">
        <v>35</v>
      </c>
      <c r="F410" s="92">
        <v>2.9815666642964089</v>
      </c>
      <c r="G410" s="92">
        <v>3.31</v>
      </c>
      <c r="H410" s="91">
        <v>-145629</v>
      </c>
      <c r="I410" s="14">
        <v>86.6</v>
      </c>
      <c r="J410" s="14" t="s">
        <v>35</v>
      </c>
      <c r="K410" s="14" t="s">
        <v>35</v>
      </c>
      <c r="L410" s="183">
        <v>45.091603922970499</v>
      </c>
      <c r="M410" s="183">
        <v>58.8295746992723</v>
      </c>
      <c r="N410" s="183">
        <v>33.178324966535698</v>
      </c>
      <c r="O410" s="183">
        <f t="shared" si="6"/>
        <v>45.699834529592827</v>
      </c>
      <c r="P410" s="93">
        <v>5.8999999999999997E-2</v>
      </c>
      <c r="Q410" s="21"/>
    </row>
    <row r="411" spans="1:17" s="11" customFormat="1">
      <c r="A411" s="13">
        <v>7</v>
      </c>
      <c r="B411" s="13">
        <v>2003</v>
      </c>
      <c r="C411" s="13" t="s">
        <v>20</v>
      </c>
      <c r="D411" s="91">
        <v>3746.4371477624486</v>
      </c>
      <c r="E411" s="91" t="s">
        <v>35</v>
      </c>
      <c r="F411" s="92">
        <v>-2.7429019182393404</v>
      </c>
      <c r="G411" s="92">
        <v>2.33</v>
      </c>
      <c r="H411" s="91" t="s">
        <v>35</v>
      </c>
      <c r="I411" s="14">
        <v>81</v>
      </c>
      <c r="J411" s="14" t="s">
        <v>35</v>
      </c>
      <c r="K411" s="14" t="s">
        <v>35</v>
      </c>
      <c r="L411" s="183">
        <v>52.347799598459297</v>
      </c>
      <c r="M411" s="183">
        <v>61.237365661047903</v>
      </c>
      <c r="N411" s="183">
        <v>36.523785981620598</v>
      </c>
      <c r="O411" s="183">
        <f t="shared" si="6"/>
        <v>50.03631708037593</v>
      </c>
      <c r="P411" s="93">
        <v>5.8999999999999997E-2</v>
      </c>
      <c r="Q411" s="21"/>
    </row>
    <row r="412" spans="1:17" s="11" customFormat="1">
      <c r="A412" s="13">
        <v>7</v>
      </c>
      <c r="B412" s="13">
        <v>2004</v>
      </c>
      <c r="C412" s="13" t="s">
        <v>20</v>
      </c>
      <c r="D412" s="91">
        <v>3955.1652601966734</v>
      </c>
      <c r="E412" s="91" t="s">
        <v>35</v>
      </c>
      <c r="F412" s="92">
        <v>1.151470007990369</v>
      </c>
      <c r="G412" s="92">
        <v>1.85</v>
      </c>
      <c r="H412" s="91" t="s">
        <v>35</v>
      </c>
      <c r="I412" s="14">
        <v>78.5</v>
      </c>
      <c r="J412" s="14" t="s">
        <v>35</v>
      </c>
      <c r="K412" s="14" t="s">
        <v>35</v>
      </c>
      <c r="L412" s="183">
        <v>62.499189533404397</v>
      </c>
      <c r="M412" s="183">
        <v>66.565301113444903</v>
      </c>
      <c r="N412" s="183">
        <v>39.951379769386897</v>
      </c>
      <c r="O412" s="183">
        <f t="shared" si="6"/>
        <v>56.33862347207873</v>
      </c>
      <c r="P412" s="93">
        <v>5.8999999999999997E-2</v>
      </c>
      <c r="Q412" s="21"/>
    </row>
    <row r="413" spans="1:17" s="11" customFormat="1">
      <c r="A413" s="13">
        <v>7</v>
      </c>
      <c r="B413" s="13">
        <v>2005</v>
      </c>
      <c r="C413" s="13" t="s">
        <v>20</v>
      </c>
      <c r="D413" s="91">
        <v>4393.8284873289722</v>
      </c>
      <c r="E413" s="91" t="s">
        <v>35</v>
      </c>
      <c r="F413" s="92">
        <v>7.9508960495761016</v>
      </c>
      <c r="G413" s="92">
        <v>1.95</v>
      </c>
      <c r="H413" s="91" t="s">
        <v>35</v>
      </c>
      <c r="I413" s="14">
        <v>72.7</v>
      </c>
      <c r="J413" s="14" t="s">
        <v>35</v>
      </c>
      <c r="K413" s="14" t="s">
        <v>35</v>
      </c>
      <c r="L413" s="183">
        <v>85.180180730017597</v>
      </c>
      <c r="M413" s="183">
        <v>69.884890561069398</v>
      </c>
      <c r="N413" s="183">
        <v>42.127523635253397</v>
      </c>
      <c r="O413" s="183">
        <f t="shared" si="6"/>
        <v>65.730864975446806</v>
      </c>
      <c r="P413" s="93">
        <v>5.8999999999999997E-2</v>
      </c>
      <c r="Q413" s="21"/>
    </row>
    <row r="414" spans="1:17" s="11" customFormat="1">
      <c r="A414" s="13">
        <v>7</v>
      </c>
      <c r="B414" s="13">
        <v>2006</v>
      </c>
      <c r="C414" s="13" t="s">
        <v>20</v>
      </c>
      <c r="D414" s="91">
        <v>4924.1326694082672</v>
      </c>
      <c r="E414" s="91" t="s">
        <v>35</v>
      </c>
      <c r="F414" s="92">
        <v>7.7364229012859766</v>
      </c>
      <c r="G414" s="92">
        <v>1.91</v>
      </c>
      <c r="H414" s="91" t="s">
        <v>35</v>
      </c>
      <c r="I414" s="14">
        <v>74.900000000000006</v>
      </c>
      <c r="J414" s="14" t="s">
        <v>35</v>
      </c>
      <c r="K414" s="14" t="s">
        <v>35</v>
      </c>
      <c r="L414" s="183">
        <v>94.232870316464002</v>
      </c>
      <c r="M414" s="183">
        <v>84.020702784940596</v>
      </c>
      <c r="N414" s="183">
        <v>57.346259138415597</v>
      </c>
      <c r="O414" s="183">
        <f t="shared" si="6"/>
        <v>78.533277413273396</v>
      </c>
      <c r="P414" s="93">
        <v>5.8999999999999997E-2</v>
      </c>
      <c r="Q414" s="21"/>
    </row>
    <row r="415" spans="1:17" s="11" customFormat="1">
      <c r="A415" s="13">
        <v>7</v>
      </c>
      <c r="B415" s="13">
        <v>2007</v>
      </c>
      <c r="C415" s="13" t="s">
        <v>20</v>
      </c>
      <c r="D415" s="91">
        <v>5286.4825438382768</v>
      </c>
      <c r="E415" s="91" t="s">
        <v>35</v>
      </c>
      <c r="F415" s="92">
        <v>6.0336933314185615</v>
      </c>
      <c r="G415" s="92">
        <v>1.79</v>
      </c>
      <c r="H415" s="91">
        <v>-240000</v>
      </c>
      <c r="I415" s="13" t="s">
        <v>35</v>
      </c>
      <c r="J415" s="13" t="s">
        <v>35</v>
      </c>
      <c r="K415" s="13" t="s">
        <v>35</v>
      </c>
      <c r="L415" s="183">
        <v>97.726409182701005</v>
      </c>
      <c r="M415" s="183">
        <v>94.121897892805194</v>
      </c>
      <c r="N415" s="183">
        <v>62.342757117053203</v>
      </c>
      <c r="O415" s="183">
        <f t="shared" si="6"/>
        <v>84.730354730853136</v>
      </c>
      <c r="P415" s="93">
        <v>0.06</v>
      </c>
      <c r="Q415" s="21"/>
    </row>
    <row r="416" spans="1:17" s="11" customFormat="1">
      <c r="A416" s="13">
        <v>7</v>
      </c>
      <c r="B416" s="13">
        <v>2008</v>
      </c>
      <c r="C416" s="13" t="s">
        <v>20</v>
      </c>
      <c r="D416" s="91">
        <v>5511.0450028109008</v>
      </c>
      <c r="E416" s="91" t="s">
        <v>35</v>
      </c>
      <c r="F416" s="92">
        <v>1.9085057473381255</v>
      </c>
      <c r="G416" s="92">
        <v>1.58</v>
      </c>
      <c r="H416" s="91" t="s">
        <v>35</v>
      </c>
      <c r="I416" s="13" t="s">
        <v>35</v>
      </c>
      <c r="J416" s="13" t="s">
        <v>35</v>
      </c>
      <c r="K416" s="13" t="s">
        <v>35</v>
      </c>
      <c r="L416" s="183">
        <v>125.564825304621</v>
      </c>
      <c r="M416" s="183">
        <v>102.806160742072</v>
      </c>
      <c r="N416" s="183">
        <v>70.662411642855403</v>
      </c>
      <c r="O416" s="183">
        <f t="shared" si="6"/>
        <v>99.677799229849469</v>
      </c>
      <c r="P416" s="93">
        <v>7.0000000000000007E-2</v>
      </c>
      <c r="Q416" s="21"/>
    </row>
    <row r="417" spans="1:17" s="11" customFormat="1">
      <c r="A417" s="13">
        <v>7</v>
      </c>
      <c r="B417" s="13">
        <v>2009</v>
      </c>
      <c r="C417" s="13" t="s">
        <v>20</v>
      </c>
      <c r="D417" s="91">
        <v>5596.1386845267734</v>
      </c>
      <c r="E417" s="91" t="s">
        <v>35</v>
      </c>
      <c r="F417" s="92">
        <v>-0.30458077541011619</v>
      </c>
      <c r="G417" s="92">
        <v>1.67</v>
      </c>
      <c r="H417" s="91" t="s">
        <v>35</v>
      </c>
      <c r="I417" s="13" t="s">
        <v>35</v>
      </c>
      <c r="J417" s="13" t="s">
        <v>35</v>
      </c>
      <c r="K417" s="13" t="s">
        <v>35</v>
      </c>
      <c r="L417" s="183">
        <v>82.662871078498895</v>
      </c>
      <c r="M417" s="183">
        <v>87.0161710168871</v>
      </c>
      <c r="N417" s="183">
        <v>80.870213604300602</v>
      </c>
      <c r="O417" s="183">
        <f t="shared" si="6"/>
        <v>83.516418566562194</v>
      </c>
      <c r="P417" s="93">
        <v>7.0999999999999994E-2</v>
      </c>
      <c r="Q417" s="21"/>
    </row>
    <row r="418" spans="1:17" s="11" customFormat="1">
      <c r="A418" s="13">
        <v>7</v>
      </c>
      <c r="B418" s="13">
        <v>2010</v>
      </c>
      <c r="C418" s="13" t="s">
        <v>20</v>
      </c>
      <c r="D418" s="91">
        <v>5730.3542641334498</v>
      </c>
      <c r="E418" s="91" t="s">
        <v>35</v>
      </c>
      <c r="F418" s="92">
        <v>7.0167834519296406</v>
      </c>
      <c r="G418" s="92">
        <v>2.5</v>
      </c>
      <c r="H418" s="91" t="s">
        <v>35</v>
      </c>
      <c r="I418" s="13" t="s">
        <v>35</v>
      </c>
      <c r="J418" s="13" t="s">
        <v>35</v>
      </c>
      <c r="K418" s="13" t="s">
        <v>35</v>
      </c>
      <c r="L418" s="183">
        <v>100</v>
      </c>
      <c r="M418" s="183">
        <v>100</v>
      </c>
      <c r="N418" s="183">
        <v>100</v>
      </c>
      <c r="O418" s="183">
        <f t="shared" si="6"/>
        <v>100</v>
      </c>
      <c r="P418" s="93">
        <v>7.1999999999999995E-2</v>
      </c>
      <c r="Q418" s="21"/>
    </row>
    <row r="419" spans="1:17" s="11" customFormat="1">
      <c r="A419" s="13">
        <v>7</v>
      </c>
      <c r="B419" s="13">
        <v>2011</v>
      </c>
      <c r="C419" s="13" t="s">
        <v>20</v>
      </c>
      <c r="D419" s="91">
        <v>5885.2541007998234</v>
      </c>
      <c r="E419" s="91" t="s">
        <v>35</v>
      </c>
      <c r="F419" s="92">
        <v>1.892213210279948</v>
      </c>
      <c r="G419" s="92">
        <v>3.18</v>
      </c>
      <c r="H419" s="91" t="s">
        <v>35</v>
      </c>
      <c r="I419" s="13" t="s">
        <v>35</v>
      </c>
      <c r="J419" s="13" t="s">
        <v>35</v>
      </c>
      <c r="K419" s="13" t="s">
        <v>35</v>
      </c>
      <c r="L419" s="183">
        <v>115.938068414604</v>
      </c>
      <c r="M419" s="183">
        <v>107.716675393419</v>
      </c>
      <c r="N419" s="183">
        <v>122.767240315002</v>
      </c>
      <c r="O419" s="183">
        <f t="shared" si="6"/>
        <v>115.473994707675</v>
      </c>
      <c r="P419" s="93">
        <v>7.1999999999999995E-2</v>
      </c>
      <c r="Q419" s="21"/>
    </row>
    <row r="420" spans="1:17" s="11" customFormat="1">
      <c r="A420" s="13">
        <v>7</v>
      </c>
      <c r="B420" s="13">
        <v>2012</v>
      </c>
      <c r="C420" s="13" t="s">
        <v>20</v>
      </c>
      <c r="D420" s="91">
        <v>6051.6798326790058</v>
      </c>
      <c r="E420" s="91" t="s">
        <v>35</v>
      </c>
      <c r="F420" s="92">
        <v>1.5000052637583252</v>
      </c>
      <c r="G420" s="92">
        <v>3.46</v>
      </c>
      <c r="H420" s="91">
        <v>-80000</v>
      </c>
      <c r="I420" s="13" t="s">
        <v>35</v>
      </c>
      <c r="J420" s="13" t="s">
        <v>35</v>
      </c>
      <c r="K420" s="13" t="s">
        <v>35</v>
      </c>
      <c r="L420" s="183">
        <v>115.792648289342</v>
      </c>
      <c r="M420" s="183">
        <v>99.396437266731795</v>
      </c>
      <c r="N420" s="183">
        <v>125.6682221773</v>
      </c>
      <c r="O420" s="183">
        <f t="shared" si="6"/>
        <v>113.61910257779125</v>
      </c>
      <c r="P420" s="93">
        <v>7.1999999999999995E-2</v>
      </c>
      <c r="Q420" s="21"/>
    </row>
    <row r="421" spans="1:17" s="11" customFormat="1">
      <c r="A421" s="13">
        <v>7</v>
      </c>
      <c r="B421" s="13">
        <v>2013</v>
      </c>
      <c r="C421" s="13" t="s">
        <v>20</v>
      </c>
      <c r="D421" s="91">
        <v>6203.8421632314858</v>
      </c>
      <c r="E421" s="91" t="s">
        <v>35</v>
      </c>
      <c r="F421" s="92">
        <v>3.6508187877700919</v>
      </c>
      <c r="G421" s="92">
        <v>3.29</v>
      </c>
      <c r="H421" s="91" t="s">
        <v>35</v>
      </c>
      <c r="I421" s="13" t="s">
        <v>35</v>
      </c>
      <c r="J421" s="13" t="s">
        <v>35</v>
      </c>
      <c r="K421" s="13" t="s">
        <v>35</v>
      </c>
      <c r="L421" s="183">
        <v>116.14962167448699</v>
      </c>
      <c r="M421" s="183">
        <v>92.340731377033407</v>
      </c>
      <c r="N421" s="183">
        <v>104.91576514142599</v>
      </c>
      <c r="O421" s="183">
        <f t="shared" si="6"/>
        <v>104.46870606431547</v>
      </c>
      <c r="P421" s="93">
        <v>0.08</v>
      </c>
      <c r="Q421" s="21"/>
    </row>
    <row r="422" spans="1:17" s="11" customFormat="1">
      <c r="A422" s="13">
        <v>7</v>
      </c>
      <c r="B422" s="13">
        <v>2014</v>
      </c>
      <c r="C422" s="13" t="s">
        <v>20</v>
      </c>
      <c r="D422" s="91">
        <v>6255.422288373049</v>
      </c>
      <c r="E422" s="91" t="s">
        <v>35</v>
      </c>
      <c r="F422" s="92">
        <v>5.818789329939051</v>
      </c>
      <c r="G422" s="92">
        <v>2.7</v>
      </c>
      <c r="H422" s="91" t="s">
        <v>35</v>
      </c>
      <c r="I422" s="13" t="s">
        <v>35</v>
      </c>
      <c r="J422" s="13" t="s">
        <v>35</v>
      </c>
      <c r="K422" s="13" t="s">
        <v>35</v>
      </c>
      <c r="L422" s="183">
        <v>109.31833481138101</v>
      </c>
      <c r="M422" s="183">
        <v>89.142462911620697</v>
      </c>
      <c r="N422" s="183">
        <v>93.443382132127596</v>
      </c>
      <c r="O422" s="183">
        <f t="shared" si="6"/>
        <v>97.301393285043105</v>
      </c>
      <c r="P422" s="93">
        <v>0.08</v>
      </c>
      <c r="Q422" s="21"/>
    </row>
    <row r="423" spans="1:17" s="11" customFormat="1">
      <c r="A423" s="13">
        <v>7</v>
      </c>
      <c r="B423" s="13">
        <v>2015</v>
      </c>
      <c r="C423" s="13" t="s">
        <v>20</v>
      </c>
      <c r="D423" s="91">
        <v>6522.7391029236087</v>
      </c>
      <c r="E423" s="91" t="s">
        <v>35</v>
      </c>
      <c r="F423" s="92">
        <v>5.7155187779184899</v>
      </c>
      <c r="G423" s="92">
        <v>2.4</v>
      </c>
      <c r="H423" s="91" t="s">
        <v>35</v>
      </c>
      <c r="I423" s="13" t="s">
        <v>35</v>
      </c>
      <c r="J423" s="13" t="s">
        <v>35</v>
      </c>
      <c r="K423" s="13" t="s">
        <v>35</v>
      </c>
      <c r="L423" s="183">
        <v>66.205440993654605</v>
      </c>
      <c r="M423" s="183">
        <v>83.411402171994197</v>
      </c>
      <c r="N423" s="183">
        <v>92.621245438256807</v>
      </c>
      <c r="O423" s="183">
        <f t="shared" si="6"/>
        <v>80.746029534635198</v>
      </c>
      <c r="P423" s="93">
        <v>0.08</v>
      </c>
      <c r="Q423" s="21"/>
    </row>
    <row r="424" spans="1:17" s="11" customFormat="1">
      <c r="A424" s="13">
        <v>7</v>
      </c>
      <c r="B424" s="13">
        <v>2016</v>
      </c>
      <c r="C424" s="13" t="s">
        <v>20</v>
      </c>
      <c r="D424" s="91">
        <v>6550.2749508516381</v>
      </c>
      <c r="E424" s="91" t="s">
        <v>35</v>
      </c>
      <c r="F424" s="92">
        <v>5.4686348954891031</v>
      </c>
      <c r="G424" s="92">
        <v>2</v>
      </c>
      <c r="H424" s="91" t="s">
        <v>35</v>
      </c>
      <c r="I424" s="13" t="s">
        <v>35</v>
      </c>
      <c r="J424" s="13" t="s">
        <v>35</v>
      </c>
      <c r="K424" s="13" t="s">
        <v>35</v>
      </c>
      <c r="L424" s="183">
        <v>58.547046867405498</v>
      </c>
      <c r="M424" s="183">
        <v>84.397205348130797</v>
      </c>
      <c r="N424" s="183">
        <v>103.635776559438</v>
      </c>
      <c r="O424" s="183">
        <f t="shared" si="6"/>
        <v>82.193342924991427</v>
      </c>
      <c r="P424" s="93">
        <v>8.1000000000000003E-2</v>
      </c>
      <c r="Q424" s="21"/>
    </row>
    <row r="425" spans="1:17" s="11" customFormat="1">
      <c r="A425" s="13">
        <v>7</v>
      </c>
      <c r="B425" s="13">
        <v>2017</v>
      </c>
      <c r="C425" s="13" t="s">
        <v>20</v>
      </c>
      <c r="D425" s="91">
        <v>6666.3340798608988</v>
      </c>
      <c r="E425" s="91" t="s">
        <v>35</v>
      </c>
      <c r="F425" s="92">
        <v>3.5180711549784007</v>
      </c>
      <c r="G425" s="92">
        <v>1.7</v>
      </c>
      <c r="H425" s="91">
        <v>-72000</v>
      </c>
      <c r="I425" s="13" t="s">
        <v>35</v>
      </c>
      <c r="J425" s="13" t="s">
        <v>35</v>
      </c>
      <c r="K425" s="13" t="s">
        <v>35</v>
      </c>
      <c r="L425" s="183">
        <v>69.968380303996895</v>
      </c>
      <c r="M425" s="183">
        <v>86.033349610271301</v>
      </c>
      <c r="N425" s="183">
        <v>100.535543898407</v>
      </c>
      <c r="O425" s="183">
        <f t="shared" si="6"/>
        <v>85.512424604225075</v>
      </c>
      <c r="P425" s="93">
        <v>8.4000000000000005E-2</v>
      </c>
      <c r="Q425" s="21"/>
    </row>
    <row r="426" spans="1:17" s="11" customFormat="1">
      <c r="A426" s="13">
        <v>7</v>
      </c>
      <c r="B426" s="13">
        <v>2018</v>
      </c>
      <c r="C426" s="13" t="s">
        <v>20</v>
      </c>
      <c r="D426" s="91">
        <v>6816.8919991594921</v>
      </c>
      <c r="E426" s="91" t="s">
        <v>35</v>
      </c>
      <c r="F426" s="92">
        <v>5.8345374875549822</v>
      </c>
      <c r="G426" s="92">
        <v>1.7</v>
      </c>
      <c r="H426" s="91" t="s">
        <v>35</v>
      </c>
      <c r="I426" s="13" t="s">
        <v>35</v>
      </c>
      <c r="J426" s="13" t="s">
        <v>35</v>
      </c>
      <c r="K426" s="13" t="s">
        <v>35</v>
      </c>
      <c r="L426" s="183">
        <v>85.489945806625698</v>
      </c>
      <c r="M426" s="183">
        <v>83.729137844272202</v>
      </c>
      <c r="N426" s="183">
        <v>95.473641610553301</v>
      </c>
      <c r="O426" s="183">
        <f t="shared" si="6"/>
        <v>88.230908420483729</v>
      </c>
      <c r="P426" s="93">
        <v>8.6999999999999994E-2</v>
      </c>
      <c r="Q426" s="21"/>
    </row>
    <row r="427" spans="1:17" s="11" customFormat="1">
      <c r="A427" s="13">
        <v>7</v>
      </c>
      <c r="B427" s="13">
        <v>2019</v>
      </c>
      <c r="C427" s="13" t="s">
        <v>20</v>
      </c>
      <c r="D427" s="91">
        <v>6804.8667844101892</v>
      </c>
      <c r="E427" s="91" t="s">
        <v>35</v>
      </c>
      <c r="F427" s="92">
        <v>3.9584041745363265</v>
      </c>
      <c r="G427" s="92" t="s">
        <v>35</v>
      </c>
      <c r="H427" s="91" t="s">
        <v>35</v>
      </c>
      <c r="I427" s="13" t="s">
        <v>35</v>
      </c>
      <c r="J427" s="13" t="s">
        <v>35</v>
      </c>
      <c r="K427" s="13" t="s">
        <v>35</v>
      </c>
      <c r="L427" s="183">
        <v>76.329961218168194</v>
      </c>
      <c r="M427" s="183">
        <v>82.105128069524994</v>
      </c>
      <c r="N427" s="183">
        <v>105.997721412281</v>
      </c>
      <c r="O427" s="183">
        <f t="shared" si="6"/>
        <v>88.144270233324733</v>
      </c>
      <c r="P427" s="93">
        <v>8.6999999999999994E-2</v>
      </c>
      <c r="Q427" s="21"/>
    </row>
    <row r="428" spans="1:17" s="11" customFormat="1">
      <c r="A428" s="13">
        <v>7</v>
      </c>
      <c r="B428" s="13">
        <v>2020</v>
      </c>
      <c r="C428" s="13" t="s">
        <v>20</v>
      </c>
      <c r="D428" s="91" t="s">
        <v>35</v>
      </c>
      <c r="E428" s="91" t="s">
        <v>35</v>
      </c>
      <c r="F428" s="92">
        <v>-7.6570609082244658</v>
      </c>
      <c r="G428" s="92" t="s">
        <v>35</v>
      </c>
      <c r="H428" s="91" t="s">
        <v>35</v>
      </c>
      <c r="I428" s="13" t="s">
        <v>35</v>
      </c>
      <c r="J428" s="13" t="s">
        <v>35</v>
      </c>
      <c r="K428" s="13" t="s">
        <v>35</v>
      </c>
      <c r="L428" s="183">
        <v>52.441960248604097</v>
      </c>
      <c r="M428" s="183">
        <v>84.965722246878798</v>
      </c>
      <c r="N428" s="183">
        <v>134.89886429714599</v>
      </c>
      <c r="O428" s="183">
        <f t="shared" si="6"/>
        <v>90.768848930876288</v>
      </c>
      <c r="P428" s="93">
        <v>8.5000000000000006E-2</v>
      </c>
      <c r="Q428" s="21"/>
    </row>
    <row r="429" spans="1:17" s="11" customFormat="1">
      <c r="A429" s="13">
        <v>8</v>
      </c>
      <c r="B429" s="13">
        <v>1960</v>
      </c>
      <c r="C429" s="13" t="s">
        <v>21</v>
      </c>
      <c r="D429" s="91">
        <v>1323.8167003744043</v>
      </c>
      <c r="E429" s="91" t="s">
        <v>35</v>
      </c>
      <c r="F429" s="92" t="s">
        <v>35</v>
      </c>
      <c r="G429" s="92" t="s">
        <v>35</v>
      </c>
      <c r="H429" s="91" t="s">
        <v>35</v>
      </c>
      <c r="I429" s="13" t="s">
        <v>35</v>
      </c>
      <c r="J429" s="13" t="s">
        <v>35</v>
      </c>
      <c r="K429" s="13" t="s">
        <v>35</v>
      </c>
      <c r="L429" s="183">
        <v>11.1501758147351</v>
      </c>
      <c r="M429" s="183">
        <v>96.679859992020994</v>
      </c>
      <c r="N429" s="183">
        <v>17.075583767544501</v>
      </c>
      <c r="O429" s="183">
        <f t="shared" si="6"/>
        <v>41.635206524766865</v>
      </c>
      <c r="P429" s="93">
        <v>3.1E-2</v>
      </c>
      <c r="Q429" s="21"/>
    </row>
    <row r="430" spans="1:17" s="11" customFormat="1">
      <c r="A430" s="13">
        <v>8</v>
      </c>
      <c r="B430" s="13">
        <v>1961</v>
      </c>
      <c r="C430" s="13" t="s">
        <v>21</v>
      </c>
      <c r="D430" s="91">
        <v>1250.6499952877409</v>
      </c>
      <c r="E430" s="91" t="s">
        <v>35</v>
      </c>
      <c r="F430" s="92">
        <v>2.1890037232572297</v>
      </c>
      <c r="G430" s="92" t="s">
        <v>35</v>
      </c>
      <c r="H430" s="91" t="s">
        <v>35</v>
      </c>
      <c r="I430" s="13" t="s">
        <v>35</v>
      </c>
      <c r="J430" s="13" t="s">
        <v>35</v>
      </c>
      <c r="K430" s="13" t="s">
        <v>35</v>
      </c>
      <c r="L430" s="183">
        <v>10.6754491073712</v>
      </c>
      <c r="M430" s="183">
        <v>94.6956383239704</v>
      </c>
      <c r="N430" s="183">
        <v>16.794910870340999</v>
      </c>
      <c r="O430" s="183">
        <f t="shared" si="6"/>
        <v>40.721999433894204</v>
      </c>
      <c r="P430" s="93">
        <v>4.5999999999999999E-2</v>
      </c>
      <c r="Q430" s="21"/>
    </row>
    <row r="431" spans="1:17" s="11" customFormat="1">
      <c r="A431" s="13">
        <v>8</v>
      </c>
      <c r="B431" s="13">
        <v>1962</v>
      </c>
      <c r="C431" s="13" t="s">
        <v>21</v>
      </c>
      <c r="D431" s="91">
        <v>1416.1502096289266</v>
      </c>
      <c r="E431" s="91" t="s">
        <v>35</v>
      </c>
      <c r="F431" s="92">
        <v>1.9735445430380452</v>
      </c>
      <c r="G431" s="92" t="s">
        <v>35</v>
      </c>
      <c r="H431" s="91">
        <v>-43490</v>
      </c>
      <c r="I431" s="13" t="s">
        <v>35</v>
      </c>
      <c r="J431" s="13" t="s">
        <v>35</v>
      </c>
      <c r="K431" s="13" t="s">
        <v>35</v>
      </c>
      <c r="L431" s="183">
        <v>10.2765802129124</v>
      </c>
      <c r="M431" s="183">
        <v>91.724228853714493</v>
      </c>
      <c r="N431" s="183">
        <v>17.233560240690899</v>
      </c>
      <c r="O431" s="183">
        <f t="shared" si="6"/>
        <v>39.744789769105928</v>
      </c>
      <c r="P431" s="93">
        <v>6.3E-2</v>
      </c>
      <c r="Q431" s="21"/>
    </row>
    <row r="432" spans="1:17" s="11" customFormat="1">
      <c r="A432" s="13">
        <v>8</v>
      </c>
      <c r="B432" s="13">
        <v>1963</v>
      </c>
      <c r="C432" s="13" t="s">
        <v>21</v>
      </c>
      <c r="D432" s="91">
        <v>1459.6985761765377</v>
      </c>
      <c r="E432" s="91" t="s">
        <v>35</v>
      </c>
      <c r="F432" s="92">
        <v>-0.77788916369063088</v>
      </c>
      <c r="G432" s="92" t="s">
        <v>35</v>
      </c>
      <c r="H432" s="91" t="s">
        <v>35</v>
      </c>
      <c r="I432" s="13" t="s">
        <v>35</v>
      </c>
      <c r="J432" s="13" t="s">
        <v>35</v>
      </c>
      <c r="K432" s="13" t="s">
        <v>35</v>
      </c>
      <c r="L432" s="183">
        <v>10.323463166163</v>
      </c>
      <c r="M432" s="183">
        <v>98.592045034306594</v>
      </c>
      <c r="N432" s="183">
        <v>18.423256915350301</v>
      </c>
      <c r="O432" s="183">
        <f t="shared" si="6"/>
        <v>42.44625503860663</v>
      </c>
      <c r="P432" s="93">
        <v>0.151</v>
      </c>
      <c r="Q432" s="21"/>
    </row>
    <row r="433" spans="1:17" s="11" customFormat="1">
      <c r="A433" s="13">
        <v>8</v>
      </c>
      <c r="B433" s="13">
        <v>1964</v>
      </c>
      <c r="C433" s="13" t="s">
        <v>21</v>
      </c>
      <c r="D433" s="91">
        <v>1509.078921458253</v>
      </c>
      <c r="E433" s="91" t="s">
        <v>35</v>
      </c>
      <c r="F433" s="92">
        <v>4.3528371150173513</v>
      </c>
      <c r="G433" s="92" t="s">
        <v>35</v>
      </c>
      <c r="H433" s="91" t="s">
        <v>35</v>
      </c>
      <c r="I433" s="13" t="s">
        <v>35</v>
      </c>
      <c r="J433" s="13" t="s">
        <v>35</v>
      </c>
      <c r="K433" s="13" t="s">
        <v>35</v>
      </c>
      <c r="L433" s="183">
        <v>9.8258898648187003</v>
      </c>
      <c r="M433" s="183">
        <v>101.432028867932</v>
      </c>
      <c r="N433" s="183">
        <v>18.315868475135201</v>
      </c>
      <c r="O433" s="183">
        <f t="shared" si="6"/>
        <v>43.191262402628638</v>
      </c>
      <c r="P433" s="93">
        <v>6.8000000000000005E-2</v>
      </c>
      <c r="Q433" s="21"/>
    </row>
    <row r="434" spans="1:17" s="11" customFormat="1">
      <c r="A434" s="13">
        <v>8</v>
      </c>
      <c r="B434" s="13">
        <v>1965</v>
      </c>
      <c r="C434" s="13" t="s">
        <v>21</v>
      </c>
      <c r="D434" s="91">
        <v>1279.6280524741767</v>
      </c>
      <c r="E434" s="91" t="s">
        <v>35</v>
      </c>
      <c r="F434" s="92">
        <v>0.31837886143100036</v>
      </c>
      <c r="G434" s="92" t="s">
        <v>35</v>
      </c>
      <c r="H434" s="91" t="s">
        <v>35</v>
      </c>
      <c r="I434" s="13" t="s">
        <v>35</v>
      </c>
      <c r="J434" s="13" t="s">
        <v>35</v>
      </c>
      <c r="K434" s="13" t="s">
        <v>35</v>
      </c>
      <c r="L434" s="183">
        <v>9.7052995756424902</v>
      </c>
      <c r="M434" s="183">
        <v>101.9698766107</v>
      </c>
      <c r="N434" s="183">
        <v>18.2452101518648</v>
      </c>
      <c r="O434" s="183">
        <f t="shared" si="6"/>
        <v>43.306795446069096</v>
      </c>
      <c r="P434" s="93">
        <v>8.8999999999999996E-2</v>
      </c>
      <c r="Q434" s="21"/>
    </row>
    <row r="435" spans="1:17" s="11" customFormat="1">
      <c r="A435" s="13">
        <v>8</v>
      </c>
      <c r="B435" s="13">
        <v>1966</v>
      </c>
      <c r="C435" s="13" t="s">
        <v>21</v>
      </c>
      <c r="D435" s="91">
        <v>1407.6131492384982</v>
      </c>
      <c r="E435" s="91" t="s">
        <v>35</v>
      </c>
      <c r="F435" s="92">
        <v>-3.2086327858141743</v>
      </c>
      <c r="G435" s="92" t="s">
        <v>35</v>
      </c>
      <c r="H435" s="91" t="s">
        <v>35</v>
      </c>
      <c r="I435" s="13" t="s">
        <v>35</v>
      </c>
      <c r="J435" s="13" t="s">
        <v>35</v>
      </c>
      <c r="K435" s="13" t="s">
        <v>35</v>
      </c>
      <c r="L435" s="183">
        <v>9.0853083135936501</v>
      </c>
      <c r="M435" s="183">
        <v>102.211102363873</v>
      </c>
      <c r="N435" s="183">
        <v>17.6160391373088</v>
      </c>
      <c r="O435" s="183">
        <f t="shared" si="6"/>
        <v>42.970816604925147</v>
      </c>
      <c r="P435" s="93">
        <v>8.1000000000000003E-2</v>
      </c>
      <c r="Q435" s="21"/>
    </row>
    <row r="436" spans="1:17" s="11" customFormat="1">
      <c r="A436" s="13">
        <v>8</v>
      </c>
      <c r="B436" s="13">
        <v>1967</v>
      </c>
      <c r="C436" s="13" t="s">
        <v>21</v>
      </c>
      <c r="D436" s="91">
        <v>1410.9557323122067</v>
      </c>
      <c r="E436" s="91" t="s">
        <v>35</v>
      </c>
      <c r="F436" s="92">
        <v>1.599300742667296</v>
      </c>
      <c r="G436" s="92" t="s">
        <v>35</v>
      </c>
      <c r="H436" s="91">
        <v>-56172</v>
      </c>
      <c r="I436" s="13" t="s">
        <v>35</v>
      </c>
      <c r="J436" s="13" t="s">
        <v>35</v>
      </c>
      <c r="K436" s="13" t="s">
        <v>35</v>
      </c>
      <c r="L436" s="183">
        <v>8.93027221276426</v>
      </c>
      <c r="M436" s="183">
        <v>97.516277137853606</v>
      </c>
      <c r="N436" s="183">
        <v>18.662088637408601</v>
      </c>
      <c r="O436" s="183">
        <f t="shared" si="6"/>
        <v>41.70287932934216</v>
      </c>
      <c r="P436" s="93">
        <v>8.3000000000000004E-2</v>
      </c>
      <c r="Q436" s="21"/>
    </row>
    <row r="437" spans="1:17" s="11" customFormat="1">
      <c r="A437" s="13">
        <v>8</v>
      </c>
      <c r="B437" s="13">
        <v>1968</v>
      </c>
      <c r="C437" s="13" t="s">
        <v>21</v>
      </c>
      <c r="D437" s="91">
        <v>1372.8843592899266</v>
      </c>
      <c r="E437" s="91" t="s">
        <v>35</v>
      </c>
      <c r="F437" s="92">
        <v>-1.0354444196253922</v>
      </c>
      <c r="G437" s="92" t="s">
        <v>35</v>
      </c>
      <c r="H437" s="91" t="s">
        <v>35</v>
      </c>
      <c r="I437" s="13" t="s">
        <v>35</v>
      </c>
      <c r="J437" s="13" t="s">
        <v>35</v>
      </c>
      <c r="K437" s="13" t="s">
        <v>35</v>
      </c>
      <c r="L437" s="183">
        <v>8.9451350378277397</v>
      </c>
      <c r="M437" s="183">
        <v>96.320176706744903</v>
      </c>
      <c r="N437" s="183">
        <v>22.813658586060299</v>
      </c>
      <c r="O437" s="183">
        <f t="shared" si="6"/>
        <v>42.692990110210985</v>
      </c>
      <c r="P437" s="93">
        <v>8.5000000000000006E-2</v>
      </c>
      <c r="Q437" s="21"/>
    </row>
    <row r="438" spans="1:17" s="11" customFormat="1">
      <c r="A438" s="13">
        <v>8</v>
      </c>
      <c r="B438" s="13">
        <v>1969</v>
      </c>
      <c r="C438" s="13" t="s">
        <v>21</v>
      </c>
      <c r="D438" s="91">
        <v>1478.6974824629403</v>
      </c>
      <c r="E438" s="91" t="s">
        <v>35</v>
      </c>
      <c r="F438" s="92">
        <v>1.6526440122666202</v>
      </c>
      <c r="G438" s="92" t="s">
        <v>35</v>
      </c>
      <c r="H438" s="91" t="s">
        <v>35</v>
      </c>
      <c r="I438" s="13" t="s">
        <v>35</v>
      </c>
      <c r="J438" s="13" t="s">
        <v>35</v>
      </c>
      <c r="K438" s="13" t="s">
        <v>35</v>
      </c>
      <c r="L438" s="183">
        <v>8.3054309076896509</v>
      </c>
      <c r="M438" s="183">
        <v>96.356965004930998</v>
      </c>
      <c r="N438" s="183">
        <v>20.824098915881699</v>
      </c>
      <c r="O438" s="183">
        <f t="shared" si="6"/>
        <v>41.828831609500781</v>
      </c>
      <c r="P438" s="93">
        <v>8.5000000000000006E-2</v>
      </c>
      <c r="Q438" s="21"/>
    </row>
    <row r="439" spans="1:17" s="11" customFormat="1">
      <c r="A439" s="13">
        <v>8</v>
      </c>
      <c r="B439" s="13">
        <v>1970</v>
      </c>
      <c r="C439" s="13" t="s">
        <v>21</v>
      </c>
      <c r="D439" s="91">
        <v>1699.0307724154097</v>
      </c>
      <c r="E439" s="91" t="s">
        <v>35</v>
      </c>
      <c r="F439" s="92">
        <v>3.807946002598058</v>
      </c>
      <c r="G439" s="92" t="s">
        <v>35</v>
      </c>
      <c r="H439" s="91" t="s">
        <v>35</v>
      </c>
      <c r="I439" s="13" t="s">
        <v>35</v>
      </c>
      <c r="J439" s="13" t="s">
        <v>35</v>
      </c>
      <c r="K439" s="13" t="s">
        <v>35</v>
      </c>
      <c r="L439" s="183">
        <v>9.1025213585986204</v>
      </c>
      <c r="M439" s="183">
        <v>95.025298999133199</v>
      </c>
      <c r="N439" s="183">
        <v>18.162733651383</v>
      </c>
      <c r="O439" s="183">
        <f t="shared" si="6"/>
        <v>40.763518003038278</v>
      </c>
      <c r="P439" s="93">
        <v>8.5000000000000006E-2</v>
      </c>
      <c r="Q439" s="21"/>
    </row>
    <row r="440" spans="1:17" s="11" customFormat="1">
      <c r="A440" s="13">
        <v>8</v>
      </c>
      <c r="B440" s="13">
        <v>1971</v>
      </c>
      <c r="C440" s="13" t="s">
        <v>21</v>
      </c>
      <c r="D440" s="91">
        <v>1831.8430422277163</v>
      </c>
      <c r="E440" s="91" t="s">
        <v>35</v>
      </c>
      <c r="F440" s="92">
        <v>3.2633604702750887</v>
      </c>
      <c r="G440" s="92" t="s">
        <v>35</v>
      </c>
      <c r="H440" s="91" t="s">
        <v>35</v>
      </c>
      <c r="I440" s="14">
        <v>96</v>
      </c>
      <c r="J440" s="14" t="s">
        <v>35</v>
      </c>
      <c r="K440" s="14" t="s">
        <v>35</v>
      </c>
      <c r="L440" s="183">
        <v>11.0973105181316</v>
      </c>
      <c r="M440" s="183">
        <v>88.372538244244396</v>
      </c>
      <c r="N440" s="183">
        <v>17.589662579193799</v>
      </c>
      <c r="O440" s="183">
        <f t="shared" si="6"/>
        <v>39.019837113856596</v>
      </c>
      <c r="P440" s="93">
        <v>8.5000000000000006E-2</v>
      </c>
      <c r="Q440" s="21"/>
    </row>
    <row r="441" spans="1:17" s="11" customFormat="1">
      <c r="A441" s="13">
        <v>8</v>
      </c>
      <c r="B441" s="13">
        <v>1972</v>
      </c>
      <c r="C441" s="13" t="s">
        <v>21</v>
      </c>
      <c r="D441" s="91">
        <v>1967.7047556034247</v>
      </c>
      <c r="E441" s="91" t="s">
        <v>35</v>
      </c>
      <c r="F441" s="92">
        <v>2.0455658304281172</v>
      </c>
      <c r="G441" s="92" t="s">
        <v>35</v>
      </c>
      <c r="H441" s="91">
        <v>-70824</v>
      </c>
      <c r="I441" s="14">
        <v>83</v>
      </c>
      <c r="J441" s="14" t="s">
        <v>35</v>
      </c>
      <c r="K441" s="14" t="s">
        <v>35</v>
      </c>
      <c r="L441" s="183">
        <v>10.9838267647691</v>
      </c>
      <c r="M441" s="183">
        <v>84.646850291007596</v>
      </c>
      <c r="N441" s="183">
        <v>20.7851743549007</v>
      </c>
      <c r="O441" s="183">
        <f t="shared" si="6"/>
        <v>38.805283803559135</v>
      </c>
      <c r="P441" s="93">
        <v>8.5000000000000006E-2</v>
      </c>
      <c r="Q441" s="21"/>
    </row>
    <row r="442" spans="1:17" s="11" customFormat="1">
      <c r="A442" s="13">
        <v>8</v>
      </c>
      <c r="B442" s="13">
        <v>1973</v>
      </c>
      <c r="C442" s="13" t="s">
        <v>21</v>
      </c>
      <c r="D442" s="91">
        <v>2162.7878542223953</v>
      </c>
      <c r="E442" s="91" t="s">
        <v>35</v>
      </c>
      <c r="F442" s="92">
        <v>10.755799812990958</v>
      </c>
      <c r="G442" s="92" t="s">
        <v>35</v>
      </c>
      <c r="H442" s="91" t="s">
        <v>35</v>
      </c>
      <c r="I442" s="14">
        <v>78</v>
      </c>
      <c r="J442" s="14" t="s">
        <v>35</v>
      </c>
      <c r="K442" s="14" t="s">
        <v>35</v>
      </c>
      <c r="L442" s="183">
        <v>13.513983062905201</v>
      </c>
      <c r="M442" s="183">
        <v>113.87149398928</v>
      </c>
      <c r="N442" s="183">
        <v>28.797574235433199</v>
      </c>
      <c r="O442" s="183">
        <f t="shared" si="6"/>
        <v>52.061017095872792</v>
      </c>
      <c r="P442" s="93">
        <v>8.5000000000000006E-2</v>
      </c>
      <c r="Q442" s="21"/>
    </row>
    <row r="443" spans="1:17" s="11" customFormat="1">
      <c r="A443" s="13">
        <v>8</v>
      </c>
      <c r="B443" s="13">
        <v>1974</v>
      </c>
      <c r="C443" s="13" t="s">
        <v>21</v>
      </c>
      <c r="D443" s="91">
        <v>2233.2822512910739</v>
      </c>
      <c r="E443" s="91" t="s">
        <v>35</v>
      </c>
      <c r="F443" s="92">
        <v>8.1283544085409574</v>
      </c>
      <c r="G443" s="92" t="s">
        <v>35</v>
      </c>
      <c r="H443" s="91" t="s">
        <v>35</v>
      </c>
      <c r="I443" s="14">
        <v>82.9</v>
      </c>
      <c r="J443" s="14" t="s">
        <v>35</v>
      </c>
      <c r="K443" s="14" t="s">
        <v>35</v>
      </c>
      <c r="L443" s="183">
        <v>36.671052788075997</v>
      </c>
      <c r="M443" s="183">
        <v>125.89574862672799</v>
      </c>
      <c r="N443" s="183">
        <v>39.624164796887598</v>
      </c>
      <c r="O443" s="183">
        <f t="shared" si="6"/>
        <v>67.396988737230529</v>
      </c>
      <c r="P443" s="93">
        <v>8.5000000000000006E-2</v>
      </c>
      <c r="Q443" s="21"/>
    </row>
    <row r="444" spans="1:17" s="11" customFormat="1">
      <c r="A444" s="13">
        <v>8</v>
      </c>
      <c r="B444" s="13">
        <v>1975</v>
      </c>
      <c r="C444" s="13" t="s">
        <v>21</v>
      </c>
      <c r="D444" s="91">
        <v>2289.6954082452985</v>
      </c>
      <c r="E444" s="91" t="s">
        <v>35</v>
      </c>
      <c r="F444" s="92">
        <v>7.9407933548522749</v>
      </c>
      <c r="G444" s="92" t="s">
        <v>35</v>
      </c>
      <c r="H444" s="91" t="s">
        <v>35</v>
      </c>
      <c r="I444" s="14">
        <v>84.6</v>
      </c>
      <c r="J444" s="14" t="s">
        <v>35</v>
      </c>
      <c r="K444" s="14" t="s">
        <v>35</v>
      </c>
      <c r="L444" s="183">
        <v>33.130179085776902</v>
      </c>
      <c r="M444" s="183">
        <v>92.3738202919169</v>
      </c>
      <c r="N444" s="183">
        <v>35.225232956529197</v>
      </c>
      <c r="O444" s="183">
        <f t="shared" si="6"/>
        <v>53.57641077807434</v>
      </c>
      <c r="P444" s="93">
        <v>8.5999999999999993E-2</v>
      </c>
      <c r="Q444" s="21"/>
    </row>
    <row r="445" spans="1:17" s="11" customFormat="1">
      <c r="A445" s="13">
        <v>8</v>
      </c>
      <c r="B445" s="13">
        <v>1976</v>
      </c>
      <c r="C445" s="13" t="s">
        <v>21</v>
      </c>
      <c r="D445" s="91">
        <v>2383.006852206473</v>
      </c>
      <c r="E445" s="91" t="s">
        <v>35</v>
      </c>
      <c r="F445" s="92">
        <v>4.5065396529913215</v>
      </c>
      <c r="G445" s="92" t="s">
        <v>35</v>
      </c>
      <c r="H445" s="91" t="s">
        <v>35</v>
      </c>
      <c r="I445" s="14">
        <v>77.2</v>
      </c>
      <c r="J445" s="14" t="s">
        <v>35</v>
      </c>
      <c r="K445" s="14" t="s">
        <v>35</v>
      </c>
      <c r="L445" s="183">
        <v>36.322337874808902</v>
      </c>
      <c r="M445" s="183">
        <v>95.053349031452797</v>
      </c>
      <c r="N445" s="183">
        <v>29.173421169853398</v>
      </c>
      <c r="O445" s="183">
        <f t="shared" si="6"/>
        <v>53.516369358705028</v>
      </c>
      <c r="P445" s="93">
        <v>8.5999999999999993E-2</v>
      </c>
      <c r="Q445" s="21"/>
    </row>
    <row r="446" spans="1:17" s="11" customFormat="1">
      <c r="A446" s="13">
        <v>8</v>
      </c>
      <c r="B446" s="13">
        <v>1977</v>
      </c>
      <c r="C446" s="13" t="s">
        <v>21</v>
      </c>
      <c r="D446" s="91">
        <v>2440.780021090332</v>
      </c>
      <c r="E446" s="91" t="s">
        <v>35</v>
      </c>
      <c r="F446" s="92">
        <v>-1.0911347039070023</v>
      </c>
      <c r="G446" s="92" t="s">
        <v>35</v>
      </c>
      <c r="H446" s="91">
        <v>-87098</v>
      </c>
      <c r="I446" s="14">
        <v>82.5</v>
      </c>
      <c r="J446" s="14" t="s">
        <v>35</v>
      </c>
      <c r="K446" s="14" t="s">
        <v>35</v>
      </c>
      <c r="L446" s="183">
        <v>37.048427942247002</v>
      </c>
      <c r="M446" s="183">
        <v>102.166230262708</v>
      </c>
      <c r="N446" s="183">
        <v>30.738881355535199</v>
      </c>
      <c r="O446" s="183">
        <f t="shared" si="6"/>
        <v>56.651179853496735</v>
      </c>
      <c r="P446" s="93">
        <v>8.7999999999999995E-2</v>
      </c>
      <c r="Q446" s="21"/>
    </row>
    <row r="447" spans="1:17" s="11" customFormat="1">
      <c r="A447" s="13">
        <v>8</v>
      </c>
      <c r="B447" s="13">
        <v>1978</v>
      </c>
      <c r="C447" s="13" t="s">
        <v>21</v>
      </c>
      <c r="D447" s="91">
        <v>2433.5793880292472</v>
      </c>
      <c r="E447" s="91" t="s">
        <v>35</v>
      </c>
      <c r="F447" s="92">
        <v>2.9374978693318781</v>
      </c>
      <c r="G447" s="92" t="s">
        <v>35</v>
      </c>
      <c r="H447" s="91" t="s">
        <v>35</v>
      </c>
      <c r="I447" s="14">
        <v>78.900000000000006</v>
      </c>
      <c r="J447" s="14" t="s">
        <v>35</v>
      </c>
      <c r="K447" s="14" t="s">
        <v>35</v>
      </c>
      <c r="L447" s="183">
        <v>33.434988225937097</v>
      </c>
      <c r="M447" s="183">
        <v>88.675673098493803</v>
      </c>
      <c r="N447" s="183">
        <v>33.665186134461401</v>
      </c>
      <c r="O447" s="183">
        <f t="shared" si="6"/>
        <v>51.925282486297441</v>
      </c>
      <c r="P447" s="93">
        <v>0.13100000000000001</v>
      </c>
      <c r="Q447" s="21"/>
    </row>
    <row r="448" spans="1:17" s="11" customFormat="1">
      <c r="A448" s="13">
        <v>8</v>
      </c>
      <c r="B448" s="13">
        <v>1979</v>
      </c>
      <c r="C448" s="13" t="s">
        <v>21</v>
      </c>
      <c r="D448" s="91">
        <v>2484.5594345782179</v>
      </c>
      <c r="E448" s="91" t="s">
        <v>35</v>
      </c>
      <c r="F448" s="92">
        <v>1.0458775229208754</v>
      </c>
      <c r="G448" s="92" t="s">
        <v>35</v>
      </c>
      <c r="H448" s="91" t="s">
        <v>35</v>
      </c>
      <c r="I448" s="14">
        <v>74.099999999999994</v>
      </c>
      <c r="J448" s="14" t="s">
        <v>35</v>
      </c>
      <c r="K448" s="14" t="s">
        <v>35</v>
      </c>
      <c r="L448" s="183">
        <v>64.195115609327203</v>
      </c>
      <c r="M448" s="183">
        <v>92.4803050009305</v>
      </c>
      <c r="N448" s="183">
        <v>51.954065548043602</v>
      </c>
      <c r="O448" s="183">
        <f t="shared" si="6"/>
        <v>69.543162052767101</v>
      </c>
      <c r="P448" s="93">
        <v>0.222</v>
      </c>
      <c r="Q448" s="21"/>
    </row>
    <row r="449" spans="1:17" s="11" customFormat="1">
      <c r="A449" s="13">
        <v>8</v>
      </c>
      <c r="B449" s="13">
        <v>1980</v>
      </c>
      <c r="C449" s="13" t="s">
        <v>21</v>
      </c>
      <c r="D449" s="91">
        <v>2621.4785663363768</v>
      </c>
      <c r="E449" s="91" t="s">
        <v>35</v>
      </c>
      <c r="F449" s="92">
        <v>1.0461980784709937</v>
      </c>
      <c r="G449" s="92" t="s">
        <v>35</v>
      </c>
      <c r="H449" s="91" t="s">
        <v>35</v>
      </c>
      <c r="I449" s="14">
        <v>76.400000000000006</v>
      </c>
      <c r="J449" s="14" t="s">
        <v>35</v>
      </c>
      <c r="K449" s="14" t="s">
        <v>35</v>
      </c>
      <c r="L449" s="183">
        <v>70.514664663519298</v>
      </c>
      <c r="M449" s="183">
        <v>91.991910725589307</v>
      </c>
      <c r="N449" s="183">
        <v>91.281344051760499</v>
      </c>
      <c r="O449" s="183">
        <f t="shared" si="6"/>
        <v>84.595973146956368</v>
      </c>
      <c r="P449" s="93">
        <v>0.29099999999999998</v>
      </c>
      <c r="Q449" s="21"/>
    </row>
    <row r="450" spans="1:17" s="11" customFormat="1">
      <c r="A450" s="13">
        <v>8</v>
      </c>
      <c r="B450" s="13">
        <v>1981</v>
      </c>
      <c r="C450" s="13" t="s">
        <v>21</v>
      </c>
      <c r="D450" s="91">
        <v>2672.8997028215967</v>
      </c>
      <c r="E450" s="91" t="s">
        <v>35</v>
      </c>
      <c r="F450" s="92">
        <v>2.9270798820857351</v>
      </c>
      <c r="G450" s="92" t="s">
        <v>35</v>
      </c>
      <c r="H450" s="91" t="s">
        <v>35</v>
      </c>
      <c r="I450" s="14">
        <v>81.2</v>
      </c>
      <c r="J450" s="14" t="s">
        <v>35</v>
      </c>
      <c r="K450" s="14" t="s">
        <v>35</v>
      </c>
      <c r="L450" s="183">
        <v>70.263236037919199</v>
      </c>
      <c r="M450" s="183">
        <v>80.380607265871106</v>
      </c>
      <c r="N450" s="183">
        <v>61.256814736659301</v>
      </c>
      <c r="O450" s="183">
        <f t="shared" si="6"/>
        <v>70.633552680149862</v>
      </c>
      <c r="P450" s="93">
        <v>0.29099999999999998</v>
      </c>
      <c r="Q450" s="21"/>
    </row>
    <row r="451" spans="1:17" s="11" customFormat="1">
      <c r="A451" s="13">
        <v>8</v>
      </c>
      <c r="B451" s="13">
        <v>1982</v>
      </c>
      <c r="C451" s="13" t="s">
        <v>21</v>
      </c>
      <c r="D451" s="91">
        <v>2659.2261465039114</v>
      </c>
      <c r="E451" s="91" t="s">
        <v>35</v>
      </c>
      <c r="F451" s="92">
        <v>-1.9186293779433328</v>
      </c>
      <c r="G451" s="92" t="s">
        <v>35</v>
      </c>
      <c r="H451" s="91">
        <v>-118102</v>
      </c>
      <c r="I451" s="14">
        <v>83.7</v>
      </c>
      <c r="J451" s="14" t="s">
        <v>35</v>
      </c>
      <c r="K451" s="14" t="s">
        <v>35</v>
      </c>
      <c r="L451" s="183">
        <v>68.588539177327107</v>
      </c>
      <c r="M451" s="183">
        <v>70.405227093750995</v>
      </c>
      <c r="N451" s="183">
        <v>50.4912295138706</v>
      </c>
      <c r="O451" s="183">
        <f t="shared" ref="O451:O514" si="7">AVERAGE(L451:N451)</f>
        <v>63.161665261649567</v>
      </c>
      <c r="P451" s="93">
        <v>0.309</v>
      </c>
      <c r="Q451" s="21"/>
    </row>
    <row r="452" spans="1:17" s="11" customFormat="1">
      <c r="A452" s="13">
        <v>8</v>
      </c>
      <c r="B452" s="13">
        <v>1983</v>
      </c>
      <c r="C452" s="13" t="s">
        <v>21</v>
      </c>
      <c r="D452" s="91">
        <v>2723.1047616435226</v>
      </c>
      <c r="E452" s="91" t="s">
        <v>35</v>
      </c>
      <c r="F452" s="92">
        <v>-2.8236300625000297</v>
      </c>
      <c r="G452" s="92" t="s">
        <v>35</v>
      </c>
      <c r="H452" s="91" t="s">
        <v>35</v>
      </c>
      <c r="I452" s="14">
        <v>76.099999999999994</v>
      </c>
      <c r="J452" s="14" t="s">
        <v>35</v>
      </c>
      <c r="K452" s="14" t="s">
        <v>35</v>
      </c>
      <c r="L452" s="183">
        <v>63.883938995688901</v>
      </c>
      <c r="M452" s="183">
        <v>79.648532434342599</v>
      </c>
      <c r="N452" s="183">
        <v>62.319210363331699</v>
      </c>
      <c r="O452" s="183">
        <f t="shared" si="7"/>
        <v>68.617227264454399</v>
      </c>
      <c r="P452" s="93">
        <v>0.308</v>
      </c>
      <c r="Q452" s="21"/>
    </row>
    <row r="453" spans="1:17" s="11" customFormat="1">
      <c r="A453" s="13">
        <v>8</v>
      </c>
      <c r="B453" s="13">
        <v>1984</v>
      </c>
      <c r="C453" s="13" t="s">
        <v>21</v>
      </c>
      <c r="D453" s="91">
        <v>2699.6969797784309</v>
      </c>
      <c r="E453" s="91" t="s">
        <v>35</v>
      </c>
      <c r="F453" s="92">
        <v>8.5375613381714288E-2</v>
      </c>
      <c r="G453" s="92" t="s">
        <v>35</v>
      </c>
      <c r="H453" s="91" t="s">
        <v>35</v>
      </c>
      <c r="I453" s="15" t="s">
        <v>35</v>
      </c>
      <c r="J453" s="15" t="s">
        <v>35</v>
      </c>
      <c r="K453" s="15" t="s">
        <v>35</v>
      </c>
      <c r="L453" s="183">
        <v>62.657713355343297</v>
      </c>
      <c r="M453" s="183">
        <v>82.726403592118601</v>
      </c>
      <c r="N453" s="183">
        <v>51.853755100948099</v>
      </c>
      <c r="O453" s="183">
        <f t="shared" si="7"/>
        <v>65.745957349470004</v>
      </c>
      <c r="P453" s="93">
        <v>0.30299999999999999</v>
      </c>
      <c r="Q453" s="21"/>
    </row>
    <row r="454" spans="1:17" s="11" customFormat="1">
      <c r="A454" s="13">
        <v>8</v>
      </c>
      <c r="B454" s="13">
        <v>1985</v>
      </c>
      <c r="C454" s="13" t="s">
        <v>21</v>
      </c>
      <c r="D454" s="91">
        <v>2588.2453664382529</v>
      </c>
      <c r="E454" s="91" t="s">
        <v>35</v>
      </c>
      <c r="F454" s="92">
        <v>1.3826606134626331</v>
      </c>
      <c r="G454" s="92" t="s">
        <v>35</v>
      </c>
      <c r="H454" s="91" t="s">
        <v>35</v>
      </c>
      <c r="I454" s="14">
        <v>59.4</v>
      </c>
      <c r="J454" s="14" t="s">
        <v>35</v>
      </c>
      <c r="K454" s="14" t="s">
        <v>35</v>
      </c>
      <c r="L454" s="183">
        <v>60.663513403148798</v>
      </c>
      <c r="M454" s="183">
        <v>71.490191196213502</v>
      </c>
      <c r="N454" s="183">
        <v>44.454032438533801</v>
      </c>
      <c r="O454" s="183">
        <f t="shared" si="7"/>
        <v>58.8692456792987</v>
      </c>
      <c r="P454" s="93">
        <v>0.30299999999999999</v>
      </c>
      <c r="Q454" s="21"/>
    </row>
    <row r="455" spans="1:17" s="11" customFormat="1">
      <c r="A455" s="13">
        <v>8</v>
      </c>
      <c r="B455" s="13">
        <v>1986</v>
      </c>
      <c r="C455" s="13" t="s">
        <v>21</v>
      </c>
      <c r="D455" s="91">
        <v>2625.4907471794845</v>
      </c>
      <c r="E455" s="91" t="s">
        <v>35</v>
      </c>
      <c r="F455" s="92">
        <v>0.94420045269336583</v>
      </c>
      <c r="G455" s="92" t="s">
        <v>35</v>
      </c>
      <c r="H455" s="91" t="s">
        <v>35</v>
      </c>
      <c r="I455" s="14">
        <v>58.4</v>
      </c>
      <c r="J455" s="14" t="s">
        <v>35</v>
      </c>
      <c r="K455" s="14" t="s">
        <v>35</v>
      </c>
      <c r="L455" s="183">
        <v>31.3444335336164</v>
      </c>
      <c r="M455" s="183">
        <v>59.718977740723197</v>
      </c>
      <c r="N455" s="183">
        <v>42.8435174264186</v>
      </c>
      <c r="O455" s="183">
        <f t="shared" si="7"/>
        <v>44.635642900252741</v>
      </c>
      <c r="P455" s="93">
        <v>0.28799999999999998</v>
      </c>
      <c r="Q455" s="21"/>
    </row>
    <row r="456" spans="1:17" s="11" customFormat="1">
      <c r="A456" s="13">
        <v>8</v>
      </c>
      <c r="B456" s="13">
        <v>1987</v>
      </c>
      <c r="C456" s="13" t="s">
        <v>21</v>
      </c>
      <c r="D456" s="91">
        <v>2834.0015053003322</v>
      </c>
      <c r="E456" s="91" t="s">
        <v>35</v>
      </c>
      <c r="F456" s="92">
        <v>-2.6669611829996285</v>
      </c>
      <c r="G456" s="92" t="s">
        <v>35</v>
      </c>
      <c r="H456" s="91">
        <v>-134470</v>
      </c>
      <c r="I456" s="14">
        <v>48.5</v>
      </c>
      <c r="J456" s="14" t="s">
        <v>35</v>
      </c>
      <c r="K456" s="14" t="s">
        <v>35</v>
      </c>
      <c r="L456" s="183">
        <v>32.506869004891101</v>
      </c>
      <c r="M456" s="183">
        <v>59.269735100745201</v>
      </c>
      <c r="N456" s="183">
        <v>47.955055459916899</v>
      </c>
      <c r="O456" s="183">
        <f t="shared" si="7"/>
        <v>46.577219855184403</v>
      </c>
      <c r="P456" s="93">
        <v>0.27300000000000002</v>
      </c>
      <c r="Q456" s="21"/>
    </row>
    <row r="457" spans="1:17" s="11" customFormat="1">
      <c r="A457" s="13">
        <v>8</v>
      </c>
      <c r="B457" s="13">
        <v>1988</v>
      </c>
      <c r="C457" s="13" t="s">
        <v>21</v>
      </c>
      <c r="D457" s="91">
        <v>2838.7858529899959</v>
      </c>
      <c r="E457" s="91" t="s">
        <v>35</v>
      </c>
      <c r="F457" s="92">
        <v>3.3590801695926729</v>
      </c>
      <c r="G457" s="92" t="s">
        <v>35</v>
      </c>
      <c r="H457" s="91" t="s">
        <v>35</v>
      </c>
      <c r="I457" s="14">
        <v>36</v>
      </c>
      <c r="J457" s="14" t="s">
        <v>35</v>
      </c>
      <c r="K457" s="14" t="s">
        <v>35</v>
      </c>
      <c r="L457" s="183">
        <v>26.264131428879299</v>
      </c>
      <c r="M457" s="183">
        <v>69.820025674837396</v>
      </c>
      <c r="N457" s="183">
        <v>43.658019422625301</v>
      </c>
      <c r="O457" s="183">
        <f t="shared" si="7"/>
        <v>46.580725508780667</v>
      </c>
      <c r="P457" s="93">
        <v>0.26900000000000002</v>
      </c>
      <c r="Q457" s="21"/>
    </row>
    <row r="458" spans="1:17" s="11" customFormat="1">
      <c r="A458" s="13">
        <v>8</v>
      </c>
      <c r="B458" s="13">
        <v>1989</v>
      </c>
      <c r="C458" s="13" t="s">
        <v>21</v>
      </c>
      <c r="D458" s="91">
        <v>2906.770757712467</v>
      </c>
      <c r="E458" s="91" t="s">
        <v>35</v>
      </c>
      <c r="F458" s="92">
        <v>-1.3828699539463969</v>
      </c>
      <c r="G458" s="92" t="s">
        <v>35</v>
      </c>
      <c r="H458" s="91" t="s">
        <v>35</v>
      </c>
      <c r="I458" s="15" t="s">
        <v>35</v>
      </c>
      <c r="J458" s="15" t="s">
        <v>35</v>
      </c>
      <c r="K458" s="15" t="s">
        <v>35</v>
      </c>
      <c r="L458" s="183">
        <v>30.645846764704402</v>
      </c>
      <c r="M458" s="183">
        <v>68.744649036432804</v>
      </c>
      <c r="N458" s="183">
        <v>38.224796995110097</v>
      </c>
      <c r="O458" s="183">
        <f t="shared" si="7"/>
        <v>45.87176426541577</v>
      </c>
      <c r="P458" s="93">
        <v>0.27200000000000002</v>
      </c>
      <c r="Q458" s="21"/>
    </row>
    <row r="459" spans="1:17" s="11" customFormat="1">
      <c r="A459" s="13">
        <v>8</v>
      </c>
      <c r="B459" s="13">
        <v>1990</v>
      </c>
      <c r="C459" s="13" t="s">
        <v>21</v>
      </c>
      <c r="D459" s="91">
        <v>2695.980175103</v>
      </c>
      <c r="E459" s="91">
        <v>6203.207809543128</v>
      </c>
      <c r="F459" s="92">
        <v>1.2572778397775153</v>
      </c>
      <c r="G459" s="92" t="s">
        <v>35</v>
      </c>
      <c r="H459" s="91" t="s">
        <v>35</v>
      </c>
      <c r="I459" s="15" t="s">
        <v>35</v>
      </c>
      <c r="J459" s="15" t="s">
        <v>35</v>
      </c>
      <c r="K459" s="15" t="s">
        <v>35</v>
      </c>
      <c r="L459" s="183">
        <v>36.623943740372503</v>
      </c>
      <c r="M459" s="183">
        <v>61.995953147585602</v>
      </c>
      <c r="N459" s="183">
        <v>36.116444780317401</v>
      </c>
      <c r="O459" s="183">
        <f t="shared" si="7"/>
        <v>44.912113889425171</v>
      </c>
      <c r="P459" s="93">
        <v>0.251</v>
      </c>
      <c r="Q459" s="21"/>
    </row>
    <row r="460" spans="1:17" s="11" customFormat="1">
      <c r="A460" s="13">
        <v>8</v>
      </c>
      <c r="B460" s="13">
        <v>1991</v>
      </c>
      <c r="C460" s="13" t="s">
        <v>21</v>
      </c>
      <c r="D460" s="91">
        <v>2670.1818382347265</v>
      </c>
      <c r="E460" s="91">
        <v>6143.8481576390186</v>
      </c>
      <c r="F460" s="92">
        <v>1.8858890649667899</v>
      </c>
      <c r="G460" s="92" t="s">
        <v>35</v>
      </c>
      <c r="H460" s="91" t="s">
        <v>35</v>
      </c>
      <c r="I460" s="15" t="s">
        <v>35</v>
      </c>
      <c r="J460" s="15" t="s">
        <v>35</v>
      </c>
      <c r="K460" s="15" t="s">
        <v>35</v>
      </c>
      <c r="L460" s="183">
        <v>32.258220056387003</v>
      </c>
      <c r="M460" s="183">
        <v>59.564721148624798</v>
      </c>
      <c r="N460" s="183">
        <v>33.666301842659998</v>
      </c>
      <c r="O460" s="183">
        <f t="shared" si="7"/>
        <v>41.829747682557269</v>
      </c>
      <c r="P460" s="93">
        <v>0.23799999999999999</v>
      </c>
      <c r="Q460" s="21"/>
    </row>
    <row r="461" spans="1:17" s="11" customFormat="1">
      <c r="A461" s="13">
        <v>8</v>
      </c>
      <c r="B461" s="13">
        <v>1992</v>
      </c>
      <c r="C461" s="13" t="s">
        <v>21</v>
      </c>
      <c r="D461" s="91">
        <v>2914.5103729295406</v>
      </c>
      <c r="E461" s="91">
        <v>6706.0261322805409</v>
      </c>
      <c r="F461" s="92">
        <v>-0.20748460411489589</v>
      </c>
      <c r="G461" s="92" t="s">
        <v>35</v>
      </c>
      <c r="H461" s="91">
        <v>-144154</v>
      </c>
      <c r="I461" s="14">
        <v>22.2</v>
      </c>
      <c r="J461" s="14" t="s">
        <v>35</v>
      </c>
      <c r="K461" s="14" t="s">
        <v>35</v>
      </c>
      <c r="L461" s="183">
        <v>31.2263954850626</v>
      </c>
      <c r="M461" s="183">
        <v>57.395348524929901</v>
      </c>
      <c r="N461" s="183">
        <v>31.486218148894899</v>
      </c>
      <c r="O461" s="183">
        <f t="shared" si="7"/>
        <v>40.035987386295801</v>
      </c>
      <c r="P461" s="93">
        <v>0.23799999999999999</v>
      </c>
      <c r="Q461" s="21"/>
    </row>
    <row r="462" spans="1:17" s="11" customFormat="1">
      <c r="A462" s="13">
        <v>8</v>
      </c>
      <c r="B462" s="13">
        <v>1993</v>
      </c>
      <c r="C462" s="13" t="s">
        <v>21</v>
      </c>
      <c r="D462" s="91">
        <v>3071.8749601186651</v>
      </c>
      <c r="E462" s="91">
        <v>7068.1078883749879</v>
      </c>
      <c r="F462" s="92">
        <v>-0.30904975947791513</v>
      </c>
      <c r="G462" s="92" t="s">
        <v>35</v>
      </c>
      <c r="H462" s="91" t="s">
        <v>35</v>
      </c>
      <c r="I462" s="14">
        <v>21.6</v>
      </c>
      <c r="J462" s="14" t="s">
        <v>35</v>
      </c>
      <c r="K462" s="14" t="s">
        <v>35</v>
      </c>
      <c r="L462" s="183">
        <v>27.678438923524201</v>
      </c>
      <c r="M462" s="183">
        <v>56.0814560634035</v>
      </c>
      <c r="N462" s="183">
        <v>32.044165765723001</v>
      </c>
      <c r="O462" s="183">
        <f t="shared" si="7"/>
        <v>38.601353584216902</v>
      </c>
      <c r="P462" s="93">
        <v>0.23499999999999999</v>
      </c>
      <c r="Q462" s="21"/>
    </row>
    <row r="463" spans="1:17" s="11" customFormat="1">
      <c r="A463" s="13">
        <v>8</v>
      </c>
      <c r="B463" s="13">
        <v>1994</v>
      </c>
      <c r="C463" s="13" t="s">
        <v>21</v>
      </c>
      <c r="D463" s="91">
        <v>3095.4605659504223</v>
      </c>
      <c r="E463" s="91">
        <v>7122.3762452566434</v>
      </c>
      <c r="F463" s="92">
        <v>1.9649129320311403</v>
      </c>
      <c r="G463" s="92" t="s">
        <v>35</v>
      </c>
      <c r="H463" s="91" t="s">
        <v>35</v>
      </c>
      <c r="I463" s="14">
        <v>23.2</v>
      </c>
      <c r="J463" s="14" t="s">
        <v>35</v>
      </c>
      <c r="K463" s="14" t="s">
        <v>35</v>
      </c>
      <c r="L463" s="183">
        <v>26.887600810147301</v>
      </c>
      <c r="M463" s="183">
        <v>65.527732004633194</v>
      </c>
      <c r="N463" s="183">
        <v>36.046761021854103</v>
      </c>
      <c r="O463" s="183">
        <f t="shared" si="7"/>
        <v>42.820697945544872</v>
      </c>
      <c r="P463" s="93">
        <v>0.221</v>
      </c>
      <c r="Q463" s="21"/>
    </row>
    <row r="464" spans="1:17" s="11" customFormat="1">
      <c r="A464" s="13">
        <v>8</v>
      </c>
      <c r="B464" s="13">
        <v>1995</v>
      </c>
      <c r="C464" s="13" t="s">
        <v>21</v>
      </c>
      <c r="D464" s="91">
        <v>3214.7463021923263</v>
      </c>
      <c r="E464" s="91">
        <v>7396.8419915022041</v>
      </c>
      <c r="F464" s="92">
        <v>4.5914884028803726E-2</v>
      </c>
      <c r="G464" s="92" t="s">
        <v>35</v>
      </c>
      <c r="H464" s="91" t="s">
        <v>35</v>
      </c>
      <c r="I464" s="14">
        <v>22.3</v>
      </c>
      <c r="J464" s="14" t="s">
        <v>35</v>
      </c>
      <c r="K464" s="14" t="s">
        <v>35</v>
      </c>
      <c r="L464" s="183">
        <v>26.261924785721401</v>
      </c>
      <c r="M464" s="183">
        <v>64.8040798359783</v>
      </c>
      <c r="N464" s="183">
        <v>32.801476266121199</v>
      </c>
      <c r="O464" s="183">
        <f t="shared" si="7"/>
        <v>41.289160295940299</v>
      </c>
      <c r="P464" s="93">
        <v>0.23200000000000001</v>
      </c>
      <c r="Q464" s="21"/>
    </row>
    <row r="465" spans="1:17" s="11" customFormat="1">
      <c r="A465" s="13">
        <v>8</v>
      </c>
      <c r="B465" s="13">
        <v>1996</v>
      </c>
      <c r="C465" s="13" t="s">
        <v>21</v>
      </c>
      <c r="D465" s="91">
        <v>3349.7160319787226</v>
      </c>
      <c r="E465" s="91">
        <v>7707.3951957114732</v>
      </c>
      <c r="F465" s="92">
        <v>-0.42372089246907763</v>
      </c>
      <c r="G465" s="92" t="s">
        <v>35</v>
      </c>
      <c r="H465" s="91" t="s">
        <v>35</v>
      </c>
      <c r="I465" s="14">
        <v>92.1</v>
      </c>
      <c r="J465" s="14" t="s">
        <v>35</v>
      </c>
      <c r="K465" s="14" t="s">
        <v>35</v>
      </c>
      <c r="L465" s="183">
        <v>32.096553512291003</v>
      </c>
      <c r="M465" s="183">
        <v>64.862615577557506</v>
      </c>
      <c r="N465" s="183">
        <v>33.626984143699801</v>
      </c>
      <c r="O465" s="183">
        <f t="shared" si="7"/>
        <v>43.528717744516108</v>
      </c>
      <c r="P465" s="93">
        <v>0.27600000000000002</v>
      </c>
      <c r="Q465" s="21"/>
    </row>
    <row r="466" spans="1:17" s="11" customFormat="1">
      <c r="A466" s="13">
        <v>8</v>
      </c>
      <c r="B466" s="13">
        <v>1997</v>
      </c>
      <c r="C466" s="13" t="s">
        <v>21</v>
      </c>
      <c r="D466" s="91">
        <v>3587.9563846628903</v>
      </c>
      <c r="E466" s="91">
        <v>8255.5648113364368</v>
      </c>
      <c r="F466" s="92">
        <v>2.160484093781136</v>
      </c>
      <c r="G466" s="92" t="s">
        <v>35</v>
      </c>
      <c r="H466" s="91">
        <v>-150146</v>
      </c>
      <c r="I466" s="14">
        <v>92</v>
      </c>
      <c r="J466" s="14" t="s">
        <v>35</v>
      </c>
      <c r="K466" s="14" t="s">
        <v>35</v>
      </c>
      <c r="L466" s="183">
        <v>31.5377177966737</v>
      </c>
      <c r="M466" s="183">
        <v>66.474521219155903</v>
      </c>
      <c r="N466" s="183">
        <v>30.776686081245199</v>
      </c>
      <c r="O466" s="183">
        <f t="shared" si="7"/>
        <v>42.929641699024934</v>
      </c>
      <c r="P466" s="93">
        <v>0.32800000000000001</v>
      </c>
      <c r="Q466" s="21"/>
    </row>
    <row r="467" spans="1:17" s="11" customFormat="1">
      <c r="A467" s="13">
        <v>8</v>
      </c>
      <c r="B467" s="13">
        <v>1998</v>
      </c>
      <c r="C467" s="13" t="s">
        <v>21</v>
      </c>
      <c r="D467" s="91">
        <v>3768.2646239331807</v>
      </c>
      <c r="E467" s="91">
        <v>8670.4378464928286</v>
      </c>
      <c r="F467" s="92">
        <v>1.1756073012326311</v>
      </c>
      <c r="G467" s="92" t="s">
        <v>35</v>
      </c>
      <c r="H467" s="91" t="s">
        <v>35</v>
      </c>
      <c r="I467" s="15" t="s">
        <v>35</v>
      </c>
      <c r="J467" s="15" t="s">
        <v>35</v>
      </c>
      <c r="K467" s="15" t="s">
        <v>35</v>
      </c>
      <c r="L467" s="183">
        <v>23.781358079748902</v>
      </c>
      <c r="M467" s="183">
        <v>59.668481375878997</v>
      </c>
      <c r="N467" s="183">
        <v>30.0075571704329</v>
      </c>
      <c r="O467" s="183">
        <f t="shared" si="7"/>
        <v>37.819132208686931</v>
      </c>
      <c r="P467" s="93">
        <v>0.34100000000000003</v>
      </c>
      <c r="Q467" s="21"/>
    </row>
    <row r="468" spans="1:17" s="11" customFormat="1">
      <c r="A468" s="13">
        <v>8</v>
      </c>
      <c r="B468" s="13">
        <v>1999</v>
      </c>
      <c r="C468" s="13" t="s">
        <v>21</v>
      </c>
      <c r="D468" s="91">
        <v>3930.4439064180056</v>
      </c>
      <c r="E468" s="91">
        <v>9043.5977832559129</v>
      </c>
      <c r="F468" s="92">
        <v>-6.6049217107067761</v>
      </c>
      <c r="G468" s="92" t="s">
        <v>35</v>
      </c>
      <c r="H468" s="91" t="s">
        <v>35</v>
      </c>
      <c r="I468" s="15" t="s">
        <v>35</v>
      </c>
      <c r="J468" s="15" t="s">
        <v>35</v>
      </c>
      <c r="K468" s="15" t="s">
        <v>35</v>
      </c>
      <c r="L468" s="183">
        <v>30.821270392359501</v>
      </c>
      <c r="M468" s="183">
        <v>55.292014873376502</v>
      </c>
      <c r="N468" s="183">
        <v>29.0034510109335</v>
      </c>
      <c r="O468" s="183">
        <f t="shared" si="7"/>
        <v>38.372245425556507</v>
      </c>
      <c r="P468" s="93">
        <v>0.35199999999999998</v>
      </c>
      <c r="Q468" s="21"/>
    </row>
    <row r="469" spans="1:17" s="11" customFormat="1">
      <c r="A469" s="13">
        <v>8</v>
      </c>
      <c r="B469" s="13">
        <v>2000</v>
      </c>
      <c r="C469" s="13" t="s">
        <v>21</v>
      </c>
      <c r="D469" s="91">
        <v>4051.5009706077253</v>
      </c>
      <c r="E469" s="91">
        <v>9322.1391957324886</v>
      </c>
      <c r="F469" s="92">
        <v>-0.81357825563969755</v>
      </c>
      <c r="G469" s="92">
        <v>6.43</v>
      </c>
      <c r="H469" s="91" t="s">
        <v>35</v>
      </c>
      <c r="I469" s="15" t="s">
        <v>35</v>
      </c>
      <c r="J469" s="23">
        <v>32.5</v>
      </c>
      <c r="K469" s="23">
        <v>9.5</v>
      </c>
      <c r="L469" s="183">
        <v>49.516806095367301</v>
      </c>
      <c r="M469" s="183">
        <v>56.627100182487602</v>
      </c>
      <c r="N469" s="183">
        <v>29.520363682404501</v>
      </c>
      <c r="O469" s="183">
        <f t="shared" si="7"/>
        <v>45.221423320086473</v>
      </c>
      <c r="P469" s="93">
        <v>0.35899999999999999</v>
      </c>
      <c r="Q469" s="21"/>
    </row>
    <row r="470" spans="1:17" s="11" customFormat="1">
      <c r="A470" s="13">
        <v>8</v>
      </c>
      <c r="B470" s="13">
        <v>2001</v>
      </c>
      <c r="C470" s="13" t="s">
        <v>21</v>
      </c>
      <c r="D470" s="91">
        <v>4089.7003295903437</v>
      </c>
      <c r="E470" s="91">
        <v>9410.0324837280004</v>
      </c>
      <c r="F470" s="92">
        <v>2.1347055732875901</v>
      </c>
      <c r="G470" s="92">
        <v>7.26</v>
      </c>
      <c r="H470" s="91" t="s">
        <v>35</v>
      </c>
      <c r="I470" s="14">
        <v>65.8</v>
      </c>
      <c r="J470" s="23">
        <v>32.299999999999997</v>
      </c>
      <c r="K470" s="23">
        <v>8.4</v>
      </c>
      <c r="L470" s="183">
        <v>45.923349869098402</v>
      </c>
      <c r="M470" s="183">
        <v>55.668159786510003</v>
      </c>
      <c r="N470" s="183">
        <v>29.254810372022199</v>
      </c>
      <c r="O470" s="183">
        <f t="shared" si="7"/>
        <v>43.615440009210204</v>
      </c>
      <c r="P470" s="93">
        <v>0.35499999999999998</v>
      </c>
      <c r="Q470" s="21"/>
    </row>
    <row r="471" spans="1:17" s="11" customFormat="1">
      <c r="A471" s="13">
        <v>8</v>
      </c>
      <c r="B471" s="13">
        <v>2002</v>
      </c>
      <c r="C471" s="13" t="s">
        <v>21</v>
      </c>
      <c r="D471" s="91">
        <v>4211.6374712870302</v>
      </c>
      <c r="E471" s="91">
        <v>9690.5988753622969</v>
      </c>
      <c r="F471" s="92">
        <v>2.2846317652939945</v>
      </c>
      <c r="G471" s="92">
        <v>6.78</v>
      </c>
      <c r="H471" s="91">
        <v>-152553</v>
      </c>
      <c r="I471" s="14">
        <v>17.100000000000001</v>
      </c>
      <c r="J471" s="23">
        <v>33.6</v>
      </c>
      <c r="K471" s="23">
        <v>11.5</v>
      </c>
      <c r="L471" s="183">
        <v>45.091603922970499</v>
      </c>
      <c r="M471" s="183">
        <v>58.8295746992723</v>
      </c>
      <c r="N471" s="183">
        <v>33.178324966535698</v>
      </c>
      <c r="O471" s="183">
        <f t="shared" si="7"/>
        <v>45.699834529592827</v>
      </c>
      <c r="P471" s="93">
        <v>0.35199999999999998</v>
      </c>
      <c r="Q471" s="21"/>
    </row>
    <row r="472" spans="1:17" s="11" customFormat="1">
      <c r="A472" s="13">
        <v>8</v>
      </c>
      <c r="B472" s="13">
        <v>2003</v>
      </c>
      <c r="C472" s="13" t="s">
        <v>21</v>
      </c>
      <c r="D472" s="91">
        <v>4096.1163862978119</v>
      </c>
      <c r="E472" s="91">
        <v>9424.7952529211052</v>
      </c>
      <c r="F472" s="92">
        <v>0.98482124831711815</v>
      </c>
      <c r="G472" s="92">
        <v>6.94</v>
      </c>
      <c r="H472" s="91" t="s">
        <v>35</v>
      </c>
      <c r="I472" s="14">
        <v>16.8</v>
      </c>
      <c r="J472" s="23">
        <v>40.6</v>
      </c>
      <c r="K472" s="23">
        <v>12.4</v>
      </c>
      <c r="L472" s="183">
        <v>52.347799598459297</v>
      </c>
      <c r="M472" s="183">
        <v>61.237365661047903</v>
      </c>
      <c r="N472" s="183">
        <v>36.523785981620598</v>
      </c>
      <c r="O472" s="183">
        <f t="shared" si="7"/>
        <v>50.03631708037593</v>
      </c>
      <c r="P472" s="93">
        <v>0.34899999999999998</v>
      </c>
      <c r="Q472" s="21"/>
    </row>
    <row r="473" spans="1:17" s="11" customFormat="1">
      <c r="A473" s="13">
        <v>8</v>
      </c>
      <c r="B473" s="13">
        <v>2004</v>
      </c>
      <c r="C473" s="13" t="s">
        <v>21</v>
      </c>
      <c r="D473" s="91">
        <v>4143.2819379784096</v>
      </c>
      <c r="E473" s="91">
        <v>9533.318943572991</v>
      </c>
      <c r="F473" s="92">
        <v>6.4066642480912606</v>
      </c>
      <c r="G473" s="92">
        <v>6.3</v>
      </c>
      <c r="H473" s="91" t="s">
        <v>35</v>
      </c>
      <c r="I473" s="14">
        <v>17.100000000000001</v>
      </c>
      <c r="J473" s="23">
        <v>50</v>
      </c>
      <c r="K473" s="23">
        <v>20.8</v>
      </c>
      <c r="L473" s="183">
        <v>62.499189533404397</v>
      </c>
      <c r="M473" s="183">
        <v>66.565301113444903</v>
      </c>
      <c r="N473" s="183">
        <v>39.951379769386897</v>
      </c>
      <c r="O473" s="183">
        <f t="shared" si="7"/>
        <v>56.33862347207873</v>
      </c>
      <c r="P473" s="93">
        <v>0.33800000000000002</v>
      </c>
      <c r="Q473" s="21"/>
    </row>
    <row r="474" spans="1:17" s="11" customFormat="1">
      <c r="A474" s="13">
        <v>8</v>
      </c>
      <c r="B474" s="13">
        <v>2005</v>
      </c>
      <c r="C474" s="13" t="s">
        <v>21</v>
      </c>
      <c r="D474" s="91">
        <v>4472.7099779079354</v>
      </c>
      <c r="E474" s="91">
        <v>10291.303222851026</v>
      </c>
      <c r="F474" s="92">
        <v>3.5439289296132159</v>
      </c>
      <c r="G474" s="92">
        <v>6.59</v>
      </c>
      <c r="H474" s="91" t="s">
        <v>35</v>
      </c>
      <c r="I474" s="14">
        <v>18.7</v>
      </c>
      <c r="J474" s="23">
        <v>44.9</v>
      </c>
      <c r="K474" s="23">
        <v>18</v>
      </c>
      <c r="L474" s="183">
        <v>85.180180730017597</v>
      </c>
      <c r="M474" s="183">
        <v>69.884890561069398</v>
      </c>
      <c r="N474" s="183">
        <v>42.127523635253397</v>
      </c>
      <c r="O474" s="183">
        <f t="shared" si="7"/>
        <v>65.730864975446806</v>
      </c>
      <c r="P474" s="93">
        <v>0.34499999999999997</v>
      </c>
      <c r="Q474" s="21"/>
    </row>
    <row r="475" spans="1:17" s="11" customFormat="1">
      <c r="A475" s="13">
        <v>8</v>
      </c>
      <c r="B475" s="13">
        <v>2006</v>
      </c>
      <c r="C475" s="13" t="s">
        <v>21</v>
      </c>
      <c r="D475" s="91">
        <v>4818.7377369469086</v>
      </c>
      <c r="E475" s="91">
        <v>11087.481962224456</v>
      </c>
      <c r="F475" s="92">
        <v>2.6692820149740299</v>
      </c>
      <c r="G475" s="92">
        <v>5.65</v>
      </c>
      <c r="H475" s="91" t="s">
        <v>35</v>
      </c>
      <c r="I475" s="14">
        <v>15.8</v>
      </c>
      <c r="J475" s="23">
        <v>42.1</v>
      </c>
      <c r="K475" s="23">
        <v>15</v>
      </c>
      <c r="L475" s="183">
        <v>94.232870316464002</v>
      </c>
      <c r="M475" s="183">
        <v>84.020702784940596</v>
      </c>
      <c r="N475" s="183">
        <v>57.346259138415597</v>
      </c>
      <c r="O475" s="183">
        <f t="shared" si="7"/>
        <v>78.533277413273396</v>
      </c>
      <c r="P475" s="93">
        <v>0.34200000000000003</v>
      </c>
      <c r="Q475" s="21"/>
    </row>
    <row r="476" spans="1:17" s="11" customFormat="1">
      <c r="A476" s="13">
        <v>8</v>
      </c>
      <c r="B476" s="13">
        <v>2007</v>
      </c>
      <c r="C476" s="13" t="s">
        <v>21</v>
      </c>
      <c r="D476" s="91">
        <v>5109.485594439624</v>
      </c>
      <c r="E476" s="91">
        <v>11756.46662200143</v>
      </c>
      <c r="F476" s="92">
        <v>0.49476534135735051</v>
      </c>
      <c r="G476" s="92">
        <v>5.16</v>
      </c>
      <c r="H476" s="91">
        <v>-153773</v>
      </c>
      <c r="I476" s="14">
        <v>22.2</v>
      </c>
      <c r="J476" s="23">
        <v>39.700000000000003</v>
      </c>
      <c r="K476" s="23">
        <v>13</v>
      </c>
      <c r="L476" s="183">
        <v>97.726409182701005</v>
      </c>
      <c r="M476" s="183">
        <v>94.121897892805194</v>
      </c>
      <c r="N476" s="183">
        <v>62.342757117053203</v>
      </c>
      <c r="O476" s="183">
        <f t="shared" si="7"/>
        <v>84.730354730853136</v>
      </c>
      <c r="P476" s="93">
        <v>0.34499999999999997</v>
      </c>
      <c r="Q476" s="21"/>
    </row>
    <row r="477" spans="1:17" s="11" customFormat="1">
      <c r="A477" s="13">
        <v>8</v>
      </c>
      <c r="B477" s="13">
        <v>2008</v>
      </c>
      <c r="C477" s="13" t="s">
        <v>21</v>
      </c>
      <c r="D477" s="91">
        <v>5207.0004206689173</v>
      </c>
      <c r="E477" s="91">
        <v>11980.839463166214</v>
      </c>
      <c r="F477" s="92">
        <v>4.6070211015498188</v>
      </c>
      <c r="G477" s="92">
        <v>4.76</v>
      </c>
      <c r="H477" s="91" t="s">
        <v>35</v>
      </c>
      <c r="I477" s="14">
        <v>28.7</v>
      </c>
      <c r="J477" s="23">
        <v>41.6</v>
      </c>
      <c r="K477" s="23">
        <v>15</v>
      </c>
      <c r="L477" s="183">
        <v>125.564825304621</v>
      </c>
      <c r="M477" s="183">
        <v>102.806160742072</v>
      </c>
      <c r="N477" s="183">
        <v>70.662411642855403</v>
      </c>
      <c r="O477" s="183">
        <f t="shared" si="7"/>
        <v>99.677799229849469</v>
      </c>
      <c r="P477" s="93">
        <v>0.34300000000000003</v>
      </c>
      <c r="Q477" s="21"/>
    </row>
    <row r="478" spans="1:17" s="11" customFormat="1">
      <c r="A478" s="13">
        <v>8</v>
      </c>
      <c r="B478" s="13">
        <v>2009</v>
      </c>
      <c r="C478" s="13" t="s">
        <v>21</v>
      </c>
      <c r="D478" s="91">
        <v>5191.1408984120353</v>
      </c>
      <c r="E478" s="91">
        <v>11944.348129428661</v>
      </c>
      <c r="F478" s="92">
        <v>-1.0581013650524227</v>
      </c>
      <c r="G478" s="92">
        <v>5.47</v>
      </c>
      <c r="H478" s="91" t="s">
        <v>35</v>
      </c>
      <c r="I478" s="14">
        <v>27.6</v>
      </c>
      <c r="J478" s="23">
        <v>39.4</v>
      </c>
      <c r="K478" s="23">
        <v>13.3</v>
      </c>
      <c r="L478" s="183">
        <v>82.662871078498895</v>
      </c>
      <c r="M478" s="183">
        <v>87.0161710168871</v>
      </c>
      <c r="N478" s="183">
        <v>80.870213604300602</v>
      </c>
      <c r="O478" s="183">
        <f t="shared" si="7"/>
        <v>83.516418566562194</v>
      </c>
      <c r="P478" s="93">
        <v>0.34200000000000003</v>
      </c>
      <c r="Q478" s="21"/>
    </row>
    <row r="479" spans="1:17" s="11" customFormat="1">
      <c r="A479" s="13">
        <v>8</v>
      </c>
      <c r="B479" s="13">
        <v>2010</v>
      </c>
      <c r="C479" s="13" t="s">
        <v>21</v>
      </c>
      <c r="D479" s="91">
        <v>5555.3920139381635</v>
      </c>
      <c r="E479" s="91">
        <v>12782.457172415279</v>
      </c>
      <c r="F479" s="92">
        <v>1.8928651769599014</v>
      </c>
      <c r="G479" s="92">
        <v>5.21</v>
      </c>
      <c r="H479" s="91" t="s">
        <v>35</v>
      </c>
      <c r="I479" s="14">
        <v>32.299999999999997</v>
      </c>
      <c r="J479" s="23">
        <v>40</v>
      </c>
      <c r="K479" s="23">
        <v>13.2</v>
      </c>
      <c r="L479" s="183">
        <v>100</v>
      </c>
      <c r="M479" s="183">
        <v>100</v>
      </c>
      <c r="N479" s="183">
        <v>100</v>
      </c>
      <c r="O479" s="183">
        <f t="shared" si="7"/>
        <v>100</v>
      </c>
      <c r="P479" s="93">
        <v>0.34</v>
      </c>
      <c r="Q479" s="21"/>
    </row>
    <row r="480" spans="1:17" s="11" customFormat="1">
      <c r="A480" s="13">
        <v>8</v>
      </c>
      <c r="B480" s="13">
        <v>2011</v>
      </c>
      <c r="C480" s="13" t="s">
        <v>21</v>
      </c>
      <c r="D480" s="91">
        <v>5660.5118755087396</v>
      </c>
      <c r="E480" s="91">
        <v>13024.328515630099</v>
      </c>
      <c r="F480" s="92">
        <v>6.2210165128393697</v>
      </c>
      <c r="G480" s="92">
        <v>6.09</v>
      </c>
      <c r="H480" s="91" t="s">
        <v>35</v>
      </c>
      <c r="I480" s="14">
        <v>33.1</v>
      </c>
      <c r="J480" s="23">
        <v>39.200000000000003</v>
      </c>
      <c r="K480" s="23">
        <v>11.6</v>
      </c>
      <c r="L480" s="183">
        <v>115.938068414604</v>
      </c>
      <c r="M480" s="183">
        <v>107.716675393419</v>
      </c>
      <c r="N480" s="183">
        <v>122.767240315002</v>
      </c>
      <c r="O480" s="183">
        <f t="shared" si="7"/>
        <v>115.473994707675</v>
      </c>
      <c r="P480" s="93">
        <v>0.32600000000000001</v>
      </c>
      <c r="Q480" s="21"/>
    </row>
    <row r="481" spans="1:17" s="11" customFormat="1">
      <c r="A481" s="13">
        <v>8</v>
      </c>
      <c r="B481" s="13">
        <v>2012</v>
      </c>
      <c r="C481" s="13" t="s">
        <v>21</v>
      </c>
      <c r="D481" s="91">
        <v>5745.4198515970347</v>
      </c>
      <c r="E481" s="91">
        <v>13219.694128933726</v>
      </c>
      <c r="F481" s="92">
        <v>4.0702868011455848</v>
      </c>
      <c r="G481" s="92">
        <v>6.72</v>
      </c>
      <c r="H481" s="91">
        <v>-153000</v>
      </c>
      <c r="I481" s="14">
        <v>35</v>
      </c>
      <c r="J481" s="23">
        <v>38.299999999999997</v>
      </c>
      <c r="K481" s="23">
        <v>12.6</v>
      </c>
      <c r="L481" s="183">
        <v>115.792648289342</v>
      </c>
      <c r="M481" s="183">
        <v>99.396437266731795</v>
      </c>
      <c r="N481" s="183">
        <v>125.6682221773</v>
      </c>
      <c r="O481" s="183">
        <f t="shared" si="7"/>
        <v>113.61910257779125</v>
      </c>
      <c r="P481" s="93">
        <v>0.32100000000000001</v>
      </c>
      <c r="Q481" s="21"/>
    </row>
    <row r="482" spans="1:17" s="11" customFormat="1">
      <c r="A482" s="13">
        <v>8</v>
      </c>
      <c r="B482" s="13">
        <v>2013</v>
      </c>
      <c r="C482" s="13" t="s">
        <v>21</v>
      </c>
      <c r="D482" s="91">
        <v>5955.1747189754124</v>
      </c>
      <c r="E482" s="91">
        <v>13702.321205878579</v>
      </c>
      <c r="F482" s="92">
        <v>3.3872670065212134</v>
      </c>
      <c r="G482" s="92">
        <v>7.35</v>
      </c>
      <c r="H482" s="91" t="s">
        <v>35</v>
      </c>
      <c r="I482" s="14">
        <v>33.9</v>
      </c>
      <c r="J482" s="23">
        <v>38.1</v>
      </c>
      <c r="K482" s="23">
        <v>11.6</v>
      </c>
      <c r="L482" s="183">
        <v>116.14962167448699</v>
      </c>
      <c r="M482" s="183">
        <v>92.340731377033407</v>
      </c>
      <c r="N482" s="183">
        <v>104.91576514142599</v>
      </c>
      <c r="O482" s="183">
        <f t="shared" si="7"/>
        <v>104.46870606431547</v>
      </c>
      <c r="P482" s="93">
        <v>0.311</v>
      </c>
      <c r="Q482" s="21"/>
    </row>
    <row r="483" spans="1:17" s="11" customFormat="1">
      <c r="A483" s="13">
        <v>8</v>
      </c>
      <c r="B483" s="13">
        <v>2014</v>
      </c>
      <c r="C483" s="13" t="s">
        <v>21</v>
      </c>
      <c r="D483" s="91">
        <v>6301.6937901023821</v>
      </c>
      <c r="E483" s="91">
        <v>14499.630410160218</v>
      </c>
      <c r="F483" s="92">
        <v>2.1989731610287038</v>
      </c>
      <c r="G483" s="92">
        <v>6.72</v>
      </c>
      <c r="H483" s="91" t="s">
        <v>35</v>
      </c>
      <c r="I483" s="14">
        <v>37.9</v>
      </c>
      <c r="J483" s="23">
        <v>32.9</v>
      </c>
      <c r="K483" s="23">
        <v>9.6999999999999993</v>
      </c>
      <c r="L483" s="183">
        <v>109.31833481138101</v>
      </c>
      <c r="M483" s="183">
        <v>89.142462911620697</v>
      </c>
      <c r="N483" s="183">
        <v>93.443382132127596</v>
      </c>
      <c r="O483" s="183">
        <f t="shared" si="7"/>
        <v>97.301393285043105</v>
      </c>
      <c r="P483" s="93">
        <v>0.308</v>
      </c>
      <c r="Q483" s="21"/>
    </row>
    <row r="484" spans="1:17" s="11" customFormat="1">
      <c r="A484" s="13">
        <v>8</v>
      </c>
      <c r="B484" s="13">
        <v>2015</v>
      </c>
      <c r="C484" s="13" t="s">
        <v>21</v>
      </c>
      <c r="D484" s="91">
        <v>6661.868282002607</v>
      </c>
      <c r="E484" s="91">
        <v>15328.359508981706</v>
      </c>
      <c r="F484" s="92">
        <v>-1.5076343199052076</v>
      </c>
      <c r="G484" s="92">
        <v>7.61</v>
      </c>
      <c r="H484" s="91" t="s">
        <v>35</v>
      </c>
      <c r="I484" s="14">
        <v>31.8</v>
      </c>
      <c r="J484" s="23">
        <v>29.6</v>
      </c>
      <c r="K484" s="23">
        <v>9.1999999999999993</v>
      </c>
      <c r="L484" s="183">
        <v>66.205440993654605</v>
      </c>
      <c r="M484" s="183">
        <v>83.411402171994197</v>
      </c>
      <c r="N484" s="183">
        <v>92.621245438256807</v>
      </c>
      <c r="O484" s="183">
        <f t="shared" si="7"/>
        <v>80.746029534635198</v>
      </c>
      <c r="P484" s="93">
        <v>0.29599999999999999</v>
      </c>
      <c r="Q484" s="21"/>
    </row>
    <row r="485" spans="1:17" s="11" customFormat="1">
      <c r="A485" s="13">
        <v>8</v>
      </c>
      <c r="B485" s="13">
        <v>2016</v>
      </c>
      <c r="C485" s="13" t="s">
        <v>21</v>
      </c>
      <c r="D485" s="91">
        <v>7026.1815355637218</v>
      </c>
      <c r="E485" s="91">
        <v>16166.611525995901</v>
      </c>
      <c r="F485" s="92">
        <v>-2.8980187962665269</v>
      </c>
      <c r="G485" s="92">
        <v>7.28</v>
      </c>
      <c r="H485" s="91" t="s">
        <v>35</v>
      </c>
      <c r="I485" s="14">
        <v>31.8</v>
      </c>
      <c r="J485" s="23">
        <v>28.1</v>
      </c>
      <c r="K485" s="23">
        <v>7.6</v>
      </c>
      <c r="L485" s="183">
        <v>58.547046867405498</v>
      </c>
      <c r="M485" s="183">
        <v>84.397205348130797</v>
      </c>
      <c r="N485" s="183">
        <v>103.635776559438</v>
      </c>
      <c r="O485" s="183">
        <f t="shared" si="7"/>
        <v>82.193342924991427</v>
      </c>
      <c r="P485" s="93">
        <v>0.28199999999999997</v>
      </c>
      <c r="Q485" s="21"/>
    </row>
    <row r="486" spans="1:17" s="11" customFormat="1">
      <c r="A486" s="13">
        <v>8</v>
      </c>
      <c r="B486" s="13">
        <v>2017</v>
      </c>
      <c r="C486" s="13" t="s">
        <v>21</v>
      </c>
      <c r="D486" s="91">
        <v>7273.3676014628072</v>
      </c>
      <c r="E486" s="91">
        <v>16735.364422829374</v>
      </c>
      <c r="F486" s="92">
        <v>0.57391317399834918</v>
      </c>
      <c r="G486" s="92">
        <v>5.83</v>
      </c>
      <c r="H486" s="91">
        <v>-150000</v>
      </c>
      <c r="I486" s="14">
        <v>30.8</v>
      </c>
      <c r="J486" s="23">
        <v>25</v>
      </c>
      <c r="K486" s="23">
        <v>6.3</v>
      </c>
      <c r="L486" s="183">
        <v>69.968380303996895</v>
      </c>
      <c r="M486" s="183">
        <v>86.033349610271301</v>
      </c>
      <c r="N486" s="183">
        <v>100.535543898407</v>
      </c>
      <c r="O486" s="183">
        <f t="shared" si="7"/>
        <v>85.512424604225075</v>
      </c>
      <c r="P486" s="93">
        <v>0.27500000000000002</v>
      </c>
      <c r="Q486" s="21"/>
    </row>
    <row r="487" spans="1:17" s="11" customFormat="1">
      <c r="A487" s="13">
        <v>8</v>
      </c>
      <c r="B487" s="13">
        <v>2018</v>
      </c>
      <c r="C487" s="13" t="s">
        <v>21</v>
      </c>
      <c r="D487" s="91">
        <v>7697.7349607778333</v>
      </c>
      <c r="E487" s="91">
        <v>17711.795533758293</v>
      </c>
      <c r="F487" s="92">
        <v>-0.48342907792216749</v>
      </c>
      <c r="G487" s="92">
        <v>5.86</v>
      </c>
      <c r="H487" s="91" t="s">
        <v>35</v>
      </c>
      <c r="I487" s="13" t="s">
        <v>35</v>
      </c>
      <c r="J487" s="23">
        <v>22.2</v>
      </c>
      <c r="K487" s="23">
        <v>5</v>
      </c>
      <c r="L487" s="183">
        <v>85.489945806625698</v>
      </c>
      <c r="M487" s="183">
        <v>83.729137844272202</v>
      </c>
      <c r="N487" s="183">
        <v>95.473641610553301</v>
      </c>
      <c r="O487" s="183">
        <f t="shared" si="7"/>
        <v>88.230908420483729</v>
      </c>
      <c r="P487" s="93">
        <v>0.27700000000000002</v>
      </c>
      <c r="Q487" s="21"/>
    </row>
    <row r="488" spans="1:17" s="11" customFormat="1">
      <c r="A488" s="13">
        <v>8</v>
      </c>
      <c r="B488" s="13">
        <v>2019</v>
      </c>
      <c r="C488" s="13" t="s">
        <v>21</v>
      </c>
      <c r="D488" s="91">
        <v>8002.4424228100061</v>
      </c>
      <c r="E488" s="91">
        <v>18412.899987551922</v>
      </c>
      <c r="F488" s="92">
        <v>-1.6532496340418561</v>
      </c>
      <c r="G488" s="92">
        <v>6.36</v>
      </c>
      <c r="H488" s="91" t="s">
        <v>35</v>
      </c>
      <c r="I488" s="13" t="s">
        <v>35</v>
      </c>
      <c r="J488" s="23">
        <v>20.3</v>
      </c>
      <c r="K488" s="23">
        <v>4.3</v>
      </c>
      <c r="L488" s="183">
        <v>76.329961218168194</v>
      </c>
      <c r="M488" s="183">
        <v>82.105128069524994</v>
      </c>
      <c r="N488" s="183">
        <v>105.997721412281</v>
      </c>
      <c r="O488" s="183">
        <f t="shared" si="7"/>
        <v>88.144270233324733</v>
      </c>
      <c r="P488" s="93">
        <v>0.27600000000000002</v>
      </c>
      <c r="Q488" s="21"/>
    </row>
    <row r="489" spans="1:17" s="11" customFormat="1">
      <c r="A489" s="13">
        <v>8</v>
      </c>
      <c r="B489" s="13">
        <v>2020</v>
      </c>
      <c r="C489" s="13" t="s">
        <v>21</v>
      </c>
      <c r="D489" s="91">
        <v>7389.6905323498504</v>
      </c>
      <c r="E489" s="91">
        <v>17003.013020534614</v>
      </c>
      <c r="F489" s="92">
        <v>-9.1587448697434297</v>
      </c>
      <c r="G489" s="92" t="s">
        <v>35</v>
      </c>
      <c r="H489" s="91" t="s">
        <v>35</v>
      </c>
      <c r="I489" s="13" t="s">
        <v>35</v>
      </c>
      <c r="J489" s="13" t="s">
        <v>35</v>
      </c>
      <c r="K489" s="13" t="s">
        <v>35</v>
      </c>
      <c r="L489" s="183">
        <v>52.441960248604097</v>
      </c>
      <c r="M489" s="183">
        <v>84.965722246878798</v>
      </c>
      <c r="N489" s="183">
        <v>134.89886429714599</v>
      </c>
      <c r="O489" s="183">
        <f t="shared" si="7"/>
        <v>90.768848930876288</v>
      </c>
      <c r="P489" s="93">
        <v>0.34399999999999997</v>
      </c>
      <c r="Q489" s="21"/>
    </row>
    <row r="490" spans="1:17" s="11" customFormat="1">
      <c r="A490" s="13">
        <v>9</v>
      </c>
      <c r="B490" s="13">
        <v>1960</v>
      </c>
      <c r="C490" s="13" t="s">
        <v>23</v>
      </c>
      <c r="D490" s="91" t="s">
        <v>35</v>
      </c>
      <c r="E490" s="91" t="s">
        <v>35</v>
      </c>
      <c r="F490" s="92" t="s">
        <v>35</v>
      </c>
      <c r="G490" s="92" t="s">
        <v>35</v>
      </c>
      <c r="H490" s="91" t="s">
        <v>35</v>
      </c>
      <c r="I490" s="13" t="s">
        <v>35</v>
      </c>
      <c r="J490" s="13" t="s">
        <v>35</v>
      </c>
      <c r="K490" s="13" t="s">
        <v>35</v>
      </c>
      <c r="L490" s="183">
        <v>11.1501758147351</v>
      </c>
      <c r="M490" s="183">
        <v>96.679859992020994</v>
      </c>
      <c r="N490" s="183">
        <v>17.075583767544501</v>
      </c>
      <c r="O490" s="183">
        <f t="shared" si="7"/>
        <v>41.635206524766865</v>
      </c>
      <c r="P490" s="93">
        <v>5.5E-2</v>
      </c>
      <c r="Q490" s="21"/>
    </row>
    <row r="491" spans="1:17" s="11" customFormat="1">
      <c r="A491" s="13">
        <v>9</v>
      </c>
      <c r="B491" s="13">
        <v>1961</v>
      </c>
      <c r="C491" s="13" t="s">
        <v>23</v>
      </c>
      <c r="D491" s="91" t="s">
        <v>35</v>
      </c>
      <c r="E491" s="91" t="s">
        <v>35</v>
      </c>
      <c r="F491" s="92" t="s">
        <v>35</v>
      </c>
      <c r="G491" s="92" t="s">
        <v>35</v>
      </c>
      <c r="H491" s="91" t="s">
        <v>35</v>
      </c>
      <c r="I491" s="13" t="s">
        <v>35</v>
      </c>
      <c r="J491" s="13" t="s">
        <v>35</v>
      </c>
      <c r="K491" s="13" t="s">
        <v>35</v>
      </c>
      <c r="L491" s="183">
        <v>10.6754491073712</v>
      </c>
      <c r="M491" s="183">
        <v>94.6956383239704</v>
      </c>
      <c r="N491" s="183">
        <v>16.794910870340999</v>
      </c>
      <c r="O491" s="183">
        <f t="shared" si="7"/>
        <v>40.721999433894204</v>
      </c>
      <c r="P491" s="93">
        <v>0.05</v>
      </c>
      <c r="Q491" s="21"/>
    </row>
    <row r="492" spans="1:17" s="11" customFormat="1">
      <c r="A492" s="13">
        <v>9</v>
      </c>
      <c r="B492" s="13">
        <v>1962</v>
      </c>
      <c r="C492" s="13" t="s">
        <v>23</v>
      </c>
      <c r="D492" s="91" t="s">
        <v>35</v>
      </c>
      <c r="E492" s="91" t="s">
        <v>35</v>
      </c>
      <c r="F492" s="92" t="s">
        <v>35</v>
      </c>
      <c r="G492" s="92" t="s">
        <v>35</v>
      </c>
      <c r="H492" s="91">
        <v>-24031</v>
      </c>
      <c r="I492" s="13" t="s">
        <v>35</v>
      </c>
      <c r="J492" s="13" t="s">
        <v>35</v>
      </c>
      <c r="K492" s="13" t="s">
        <v>35</v>
      </c>
      <c r="L492" s="183">
        <v>10.2765802129124</v>
      </c>
      <c r="M492" s="183">
        <v>91.724228853714493</v>
      </c>
      <c r="N492" s="183">
        <v>17.233560240690899</v>
      </c>
      <c r="O492" s="183">
        <f t="shared" si="7"/>
        <v>39.744789769105928</v>
      </c>
      <c r="P492" s="93">
        <v>0.06</v>
      </c>
      <c r="Q492" s="21"/>
    </row>
    <row r="493" spans="1:17" s="11" customFormat="1">
      <c r="A493" s="13">
        <v>9</v>
      </c>
      <c r="B493" s="13">
        <v>1963</v>
      </c>
      <c r="C493" s="13" t="s">
        <v>23</v>
      </c>
      <c r="D493" s="91" t="s">
        <v>35</v>
      </c>
      <c r="E493" s="91" t="s">
        <v>35</v>
      </c>
      <c r="F493" s="92" t="s">
        <v>35</v>
      </c>
      <c r="G493" s="92" t="s">
        <v>35</v>
      </c>
      <c r="H493" s="91" t="s">
        <v>35</v>
      </c>
      <c r="I493" s="14">
        <v>87.9</v>
      </c>
      <c r="J493" s="14" t="s">
        <v>35</v>
      </c>
      <c r="K493" s="14" t="s">
        <v>35</v>
      </c>
      <c r="L493" s="183">
        <v>10.323463166163</v>
      </c>
      <c r="M493" s="183">
        <v>98.592045034306594</v>
      </c>
      <c r="N493" s="183">
        <v>18.423256915350301</v>
      </c>
      <c r="O493" s="183">
        <f t="shared" si="7"/>
        <v>42.44625503860663</v>
      </c>
      <c r="P493" s="93">
        <v>6.7000000000000004E-2</v>
      </c>
      <c r="Q493" s="21"/>
    </row>
    <row r="494" spans="1:17" s="11" customFormat="1">
      <c r="A494" s="13">
        <v>9</v>
      </c>
      <c r="B494" s="13">
        <v>1964</v>
      </c>
      <c r="C494" s="13" t="s">
        <v>23</v>
      </c>
      <c r="D494" s="91" t="s">
        <v>35</v>
      </c>
      <c r="E494" s="91" t="s">
        <v>35</v>
      </c>
      <c r="F494" s="92" t="s">
        <v>35</v>
      </c>
      <c r="G494" s="92" t="s">
        <v>35</v>
      </c>
      <c r="H494" s="91" t="s">
        <v>35</v>
      </c>
      <c r="I494" s="14">
        <v>85.8</v>
      </c>
      <c r="J494" s="14" t="s">
        <v>35</v>
      </c>
      <c r="K494" s="14" t="s">
        <v>35</v>
      </c>
      <c r="L494" s="183">
        <v>9.8258898648187003</v>
      </c>
      <c r="M494" s="183">
        <v>101.432028867932</v>
      </c>
      <c r="N494" s="183">
        <v>18.315868475135201</v>
      </c>
      <c r="O494" s="183">
        <f t="shared" si="7"/>
        <v>43.191262402628638</v>
      </c>
      <c r="P494" s="93">
        <v>6.7000000000000004E-2</v>
      </c>
      <c r="Q494" s="21"/>
    </row>
    <row r="495" spans="1:17" s="11" customFormat="1">
      <c r="A495" s="13">
        <v>9</v>
      </c>
      <c r="B495" s="13">
        <v>1965</v>
      </c>
      <c r="C495" s="13" t="s">
        <v>23</v>
      </c>
      <c r="D495" s="91">
        <v>2357.5927578164615</v>
      </c>
      <c r="E495" s="91" t="s">
        <v>35</v>
      </c>
      <c r="F495" s="92" t="s">
        <v>35</v>
      </c>
      <c r="G495" s="92" t="s">
        <v>35</v>
      </c>
      <c r="H495" s="91" t="s">
        <v>35</v>
      </c>
      <c r="I495" s="14">
        <v>82.3</v>
      </c>
      <c r="J495" s="14" t="s">
        <v>35</v>
      </c>
      <c r="K495" s="14" t="s">
        <v>35</v>
      </c>
      <c r="L495" s="183">
        <v>9.7052995756424902</v>
      </c>
      <c r="M495" s="183">
        <v>101.9698766107</v>
      </c>
      <c r="N495" s="183">
        <v>18.2452101518648</v>
      </c>
      <c r="O495" s="183">
        <f t="shared" si="7"/>
        <v>43.306795446069096</v>
      </c>
      <c r="P495" s="93">
        <v>6.7000000000000004E-2</v>
      </c>
      <c r="Q495" s="21"/>
    </row>
    <row r="496" spans="1:17" s="11" customFormat="1">
      <c r="A496" s="13">
        <v>9</v>
      </c>
      <c r="B496" s="13">
        <v>1966</v>
      </c>
      <c r="C496" s="13" t="s">
        <v>23</v>
      </c>
      <c r="D496" s="91">
        <v>2455.3663853707831</v>
      </c>
      <c r="E496" s="91" t="s">
        <v>35</v>
      </c>
      <c r="F496" s="92">
        <v>4.147180518355384</v>
      </c>
      <c r="G496" s="92" t="s">
        <v>35</v>
      </c>
      <c r="H496" s="91" t="s">
        <v>35</v>
      </c>
      <c r="I496" s="14">
        <v>76.7</v>
      </c>
      <c r="J496" s="14" t="s">
        <v>35</v>
      </c>
      <c r="K496" s="14" t="s">
        <v>35</v>
      </c>
      <c r="L496" s="183">
        <v>9.0853083135936501</v>
      </c>
      <c r="M496" s="183">
        <v>102.211102363873</v>
      </c>
      <c r="N496" s="183">
        <v>17.6160391373088</v>
      </c>
      <c r="O496" s="183">
        <f t="shared" si="7"/>
        <v>42.970816604925147</v>
      </c>
      <c r="P496" s="93">
        <v>6.6000000000000003E-2</v>
      </c>
      <c r="Q496" s="21"/>
    </row>
    <row r="497" spans="1:17" s="11" customFormat="1">
      <c r="A497" s="13">
        <v>9</v>
      </c>
      <c r="B497" s="13">
        <v>1967</v>
      </c>
      <c r="C497" s="13" t="s">
        <v>23</v>
      </c>
      <c r="D497" s="91">
        <v>2517.4556128107333</v>
      </c>
      <c r="E497" s="91" t="s">
        <v>35</v>
      </c>
      <c r="F497" s="92">
        <v>2.5287153807220619</v>
      </c>
      <c r="G497" s="92" t="s">
        <v>35</v>
      </c>
      <c r="H497" s="91">
        <v>-44306</v>
      </c>
      <c r="I497" s="14">
        <v>71.8</v>
      </c>
      <c r="J497" s="14" t="s">
        <v>35</v>
      </c>
      <c r="K497" s="14" t="s">
        <v>35</v>
      </c>
      <c r="L497" s="183">
        <v>8.93027221276426</v>
      </c>
      <c r="M497" s="183">
        <v>97.516277137853606</v>
      </c>
      <c r="N497" s="183">
        <v>18.662088637408601</v>
      </c>
      <c r="O497" s="183">
        <f t="shared" si="7"/>
        <v>41.70287932934216</v>
      </c>
      <c r="P497" s="93">
        <v>6.6000000000000003E-2</v>
      </c>
      <c r="Q497" s="21"/>
    </row>
    <row r="498" spans="1:17" s="11" customFormat="1">
      <c r="A498" s="13">
        <v>9</v>
      </c>
      <c r="B498" s="13">
        <v>1968</v>
      </c>
      <c r="C498" s="13" t="s">
        <v>23</v>
      </c>
      <c r="D498" s="91">
        <v>2528.5903023544997</v>
      </c>
      <c r="E498" s="91" t="s">
        <v>35</v>
      </c>
      <c r="F498" s="92">
        <v>0.44229933934501275</v>
      </c>
      <c r="G498" s="92" t="s">
        <v>35</v>
      </c>
      <c r="H498" s="91" t="s">
        <v>35</v>
      </c>
      <c r="I498" s="14">
        <v>68.099999999999994</v>
      </c>
      <c r="J498" s="14" t="s">
        <v>35</v>
      </c>
      <c r="K498" s="14" t="s">
        <v>35</v>
      </c>
      <c r="L498" s="183">
        <v>8.9451350378277397</v>
      </c>
      <c r="M498" s="183">
        <v>96.320176706744903</v>
      </c>
      <c r="N498" s="183">
        <v>22.813658586060299</v>
      </c>
      <c r="O498" s="183">
        <f t="shared" si="7"/>
        <v>42.692990110210985</v>
      </c>
      <c r="P498" s="93">
        <v>6.5000000000000002E-2</v>
      </c>
      <c r="Q498" s="21"/>
    </row>
    <row r="499" spans="1:17" s="11" customFormat="1">
      <c r="A499" s="13">
        <v>9</v>
      </c>
      <c r="B499" s="13">
        <v>1969</v>
      </c>
      <c r="C499" s="13" t="s">
        <v>23</v>
      </c>
      <c r="D499" s="91">
        <v>2547.0690106861412</v>
      </c>
      <c r="E499" s="91" t="s">
        <v>35</v>
      </c>
      <c r="F499" s="92">
        <v>0.73079091992225642</v>
      </c>
      <c r="G499" s="92" t="s">
        <v>35</v>
      </c>
      <c r="H499" s="91" t="s">
        <v>35</v>
      </c>
      <c r="I499" s="14">
        <v>68.3</v>
      </c>
      <c r="J499" s="14" t="s">
        <v>35</v>
      </c>
      <c r="K499" s="14" t="s">
        <v>35</v>
      </c>
      <c r="L499" s="183">
        <v>8.3054309076896509</v>
      </c>
      <c r="M499" s="183">
        <v>96.356965004930998</v>
      </c>
      <c r="N499" s="183">
        <v>20.824098915881699</v>
      </c>
      <c r="O499" s="183">
        <f t="shared" si="7"/>
        <v>41.828831609500781</v>
      </c>
      <c r="P499" s="93">
        <v>6.4000000000000001E-2</v>
      </c>
      <c r="Q499" s="21"/>
    </row>
    <row r="500" spans="1:17" s="11" customFormat="1">
      <c r="A500" s="13">
        <v>9</v>
      </c>
      <c r="B500" s="13">
        <v>1970</v>
      </c>
      <c r="C500" s="13" t="s">
        <v>23</v>
      </c>
      <c r="D500" s="91">
        <v>2554.1843819628821</v>
      </c>
      <c r="E500" s="91" t="s">
        <v>35</v>
      </c>
      <c r="F500" s="92">
        <v>0.27935526076791461</v>
      </c>
      <c r="G500" s="92" t="s">
        <v>35</v>
      </c>
      <c r="H500" s="91" t="s">
        <v>35</v>
      </c>
      <c r="I500" s="14">
        <v>71.3</v>
      </c>
      <c r="J500" s="14" t="s">
        <v>35</v>
      </c>
      <c r="K500" s="14" t="s">
        <v>35</v>
      </c>
      <c r="L500" s="183">
        <v>9.1025213585986204</v>
      </c>
      <c r="M500" s="183">
        <v>95.025298999133199</v>
      </c>
      <c r="N500" s="183">
        <v>18.162733651383</v>
      </c>
      <c r="O500" s="183">
        <f t="shared" si="7"/>
        <v>40.763518003038278</v>
      </c>
      <c r="P500" s="93">
        <v>6.3E-2</v>
      </c>
      <c r="Q500" s="21"/>
    </row>
    <row r="501" spans="1:17" s="11" customFormat="1">
      <c r="A501" s="13">
        <v>9</v>
      </c>
      <c r="B501" s="13">
        <v>1971</v>
      </c>
      <c r="C501" s="13" t="s">
        <v>23</v>
      </c>
      <c r="D501" s="91">
        <v>2584.4833997596784</v>
      </c>
      <c r="E501" s="91" t="s">
        <v>35</v>
      </c>
      <c r="F501" s="92">
        <v>1.1862502179075705</v>
      </c>
      <c r="G501" s="92" t="s">
        <v>35</v>
      </c>
      <c r="H501" s="91" t="s">
        <v>35</v>
      </c>
      <c r="I501" s="14">
        <v>67.8</v>
      </c>
      <c r="J501" s="14" t="s">
        <v>35</v>
      </c>
      <c r="K501" s="14" t="s">
        <v>35</v>
      </c>
      <c r="L501" s="183">
        <v>11.0973105181316</v>
      </c>
      <c r="M501" s="183">
        <v>88.372538244244396</v>
      </c>
      <c r="N501" s="183">
        <v>17.589662579193799</v>
      </c>
      <c r="O501" s="183">
        <f t="shared" si="7"/>
        <v>39.019837113856596</v>
      </c>
      <c r="P501" s="93">
        <v>6.4000000000000001E-2</v>
      </c>
      <c r="Q501" s="21"/>
    </row>
    <row r="502" spans="1:17" s="11" customFormat="1">
      <c r="A502" s="13">
        <v>9</v>
      </c>
      <c r="B502" s="13">
        <v>1972</v>
      </c>
      <c r="C502" s="13" t="s">
        <v>23</v>
      </c>
      <c r="D502" s="91">
        <v>2673.6230131721309</v>
      </c>
      <c r="E502" s="91" t="s">
        <v>35</v>
      </c>
      <c r="F502" s="92">
        <v>3.449030217053874</v>
      </c>
      <c r="G502" s="92" t="s">
        <v>35</v>
      </c>
      <c r="H502" s="91">
        <v>-90977</v>
      </c>
      <c r="I502" s="14">
        <v>70.099999999999994</v>
      </c>
      <c r="J502" s="14" t="s">
        <v>35</v>
      </c>
      <c r="K502" s="14" t="s">
        <v>35</v>
      </c>
      <c r="L502" s="183">
        <v>10.9838267647691</v>
      </c>
      <c r="M502" s="183">
        <v>84.646850291007596</v>
      </c>
      <c r="N502" s="183">
        <v>20.7851743549007</v>
      </c>
      <c r="O502" s="183">
        <f t="shared" si="7"/>
        <v>38.805283803559135</v>
      </c>
      <c r="P502" s="93">
        <v>0.06</v>
      </c>
      <c r="Q502" s="21"/>
    </row>
    <row r="503" spans="1:17" s="11" customFormat="1">
      <c r="A503" s="13">
        <v>9</v>
      </c>
      <c r="B503" s="13">
        <v>1973</v>
      </c>
      <c r="C503" s="13" t="s">
        <v>23</v>
      </c>
      <c r="D503" s="91">
        <v>2735.0318409473784</v>
      </c>
      <c r="E503" s="91" t="s">
        <v>35</v>
      </c>
      <c r="F503" s="92">
        <v>2.2968394374489094</v>
      </c>
      <c r="G503" s="92" t="s">
        <v>35</v>
      </c>
      <c r="H503" s="91" t="s">
        <v>35</v>
      </c>
      <c r="I503" s="14">
        <v>69.5</v>
      </c>
      <c r="J503" s="14" t="s">
        <v>35</v>
      </c>
      <c r="K503" s="14" t="s">
        <v>35</v>
      </c>
      <c r="L503" s="183">
        <v>13.513983062905201</v>
      </c>
      <c r="M503" s="183">
        <v>113.87149398928</v>
      </c>
      <c r="N503" s="183">
        <v>28.797574235433199</v>
      </c>
      <c r="O503" s="183">
        <f t="shared" si="7"/>
        <v>52.061017095872792</v>
      </c>
      <c r="P503" s="93">
        <v>5.5E-2</v>
      </c>
      <c r="Q503" s="21"/>
    </row>
    <row r="504" spans="1:17" s="11" customFormat="1">
      <c r="A504" s="13">
        <v>9</v>
      </c>
      <c r="B504" s="13">
        <v>1974</v>
      </c>
      <c r="C504" s="13" t="s">
        <v>23</v>
      </c>
      <c r="D504" s="91">
        <v>2812.8686872832645</v>
      </c>
      <c r="E504" s="91" t="s">
        <v>35</v>
      </c>
      <c r="F504" s="92">
        <v>2.8459210298964877</v>
      </c>
      <c r="G504" s="92">
        <v>4.4000000000000004</v>
      </c>
      <c r="H504" s="91" t="s">
        <v>35</v>
      </c>
      <c r="I504" s="14">
        <v>69.599999999999994</v>
      </c>
      <c r="J504" s="14" t="s">
        <v>35</v>
      </c>
      <c r="K504" s="14" t="s">
        <v>35</v>
      </c>
      <c r="L504" s="183">
        <v>36.671052788075997</v>
      </c>
      <c r="M504" s="183">
        <v>125.89574862672799</v>
      </c>
      <c r="N504" s="183">
        <v>39.624164796887598</v>
      </c>
      <c r="O504" s="183">
        <f t="shared" si="7"/>
        <v>67.396988737230529</v>
      </c>
      <c r="P504" s="93">
        <v>5.5E-2</v>
      </c>
      <c r="Q504" s="21"/>
    </row>
    <row r="505" spans="1:17" s="11" customFormat="1">
      <c r="A505" s="13">
        <v>9</v>
      </c>
      <c r="B505" s="13">
        <v>1975</v>
      </c>
      <c r="C505" s="13" t="s">
        <v>23</v>
      </c>
      <c r="D505" s="91">
        <v>2829.2995410167632</v>
      </c>
      <c r="E505" s="91" t="s">
        <v>35</v>
      </c>
      <c r="F505" s="92">
        <v>0.58413155963452823</v>
      </c>
      <c r="G505" s="92">
        <v>5.3</v>
      </c>
      <c r="H505" s="91" t="s">
        <v>35</v>
      </c>
      <c r="I505" s="14">
        <v>73</v>
      </c>
      <c r="J505" s="14" t="s">
        <v>35</v>
      </c>
      <c r="K505" s="14" t="s">
        <v>35</v>
      </c>
      <c r="L505" s="183">
        <v>33.130179085776902</v>
      </c>
      <c r="M505" s="183">
        <v>92.3738202919169</v>
      </c>
      <c r="N505" s="183">
        <v>35.225232956529197</v>
      </c>
      <c r="O505" s="183">
        <f t="shared" si="7"/>
        <v>53.57641077807434</v>
      </c>
      <c r="P505" s="93">
        <v>5.5E-2</v>
      </c>
      <c r="Q505" s="21"/>
    </row>
    <row r="506" spans="1:17" s="11" customFormat="1">
      <c r="A506" s="13">
        <v>9</v>
      </c>
      <c r="B506" s="13">
        <v>1976</v>
      </c>
      <c r="C506" s="13" t="s">
        <v>23</v>
      </c>
      <c r="D506" s="91">
        <v>2907.2089162545963</v>
      </c>
      <c r="E506" s="91" t="s">
        <v>35</v>
      </c>
      <c r="F506" s="92">
        <v>2.7536630218317271</v>
      </c>
      <c r="G506" s="92" t="s">
        <v>35</v>
      </c>
      <c r="H506" s="91" t="s">
        <v>35</v>
      </c>
      <c r="I506" s="14">
        <v>75.900000000000006</v>
      </c>
      <c r="J506" s="14" t="s">
        <v>35</v>
      </c>
      <c r="K506" s="14" t="s">
        <v>35</v>
      </c>
      <c r="L506" s="183">
        <v>36.322337874808902</v>
      </c>
      <c r="M506" s="183">
        <v>95.053349031452797</v>
      </c>
      <c r="N506" s="183">
        <v>29.173421169853398</v>
      </c>
      <c r="O506" s="183">
        <f t="shared" si="7"/>
        <v>53.516369358705028</v>
      </c>
      <c r="P506" s="93">
        <v>5.3999999999999999E-2</v>
      </c>
      <c r="Q506" s="21"/>
    </row>
    <row r="507" spans="1:17" s="11" customFormat="1">
      <c r="A507" s="13">
        <v>9</v>
      </c>
      <c r="B507" s="13">
        <v>1977</v>
      </c>
      <c r="C507" s="13" t="s">
        <v>23</v>
      </c>
      <c r="D507" s="91">
        <v>3039.2464513954214</v>
      </c>
      <c r="E507" s="91" t="s">
        <v>35</v>
      </c>
      <c r="F507" s="92">
        <v>4.5417284737462467</v>
      </c>
      <c r="G507" s="92">
        <v>5.8</v>
      </c>
      <c r="H507" s="91">
        <v>-164230</v>
      </c>
      <c r="I507" s="14">
        <v>79.900000000000006</v>
      </c>
      <c r="J507" s="14" t="s">
        <v>35</v>
      </c>
      <c r="K507" s="14" t="s">
        <v>35</v>
      </c>
      <c r="L507" s="183">
        <v>37.048427942247002</v>
      </c>
      <c r="M507" s="183">
        <v>102.166230262708</v>
      </c>
      <c r="N507" s="183">
        <v>30.738881355535199</v>
      </c>
      <c r="O507" s="183">
        <f t="shared" si="7"/>
        <v>56.651179853496735</v>
      </c>
      <c r="P507" s="93">
        <v>5.3999999999999999E-2</v>
      </c>
      <c r="Q507" s="21"/>
    </row>
    <row r="508" spans="1:17" s="11" customFormat="1">
      <c r="A508" s="13">
        <v>9</v>
      </c>
      <c r="B508" s="13">
        <v>1978</v>
      </c>
      <c r="C508" s="13" t="s">
        <v>23</v>
      </c>
      <c r="D508" s="91">
        <v>3137.2190256288636</v>
      </c>
      <c r="E508" s="91" t="s">
        <v>35</v>
      </c>
      <c r="F508" s="92">
        <v>3.2235811014424058</v>
      </c>
      <c r="G508" s="92" t="s">
        <v>35</v>
      </c>
      <c r="H508" s="91" t="s">
        <v>35</v>
      </c>
      <c r="I508" s="14">
        <v>65.599999999999994</v>
      </c>
      <c r="J508" s="14" t="s">
        <v>35</v>
      </c>
      <c r="K508" s="14" t="s">
        <v>35</v>
      </c>
      <c r="L508" s="183">
        <v>33.434988225937097</v>
      </c>
      <c r="M508" s="183">
        <v>88.675673098493803</v>
      </c>
      <c r="N508" s="183">
        <v>33.665186134461401</v>
      </c>
      <c r="O508" s="183">
        <f t="shared" si="7"/>
        <v>51.925282486297441</v>
      </c>
      <c r="P508" s="93">
        <v>5.2999999999999999E-2</v>
      </c>
      <c r="Q508" s="21"/>
    </row>
    <row r="509" spans="1:17" s="11" customFormat="1">
      <c r="A509" s="13">
        <v>9</v>
      </c>
      <c r="B509" s="13">
        <v>1979</v>
      </c>
      <c r="C509" s="13" t="s">
        <v>23</v>
      </c>
      <c r="D509" s="91">
        <v>2949.8014182897955</v>
      </c>
      <c r="E509" s="91" t="s">
        <v>35</v>
      </c>
      <c r="F509" s="92">
        <v>-5.974004550144528</v>
      </c>
      <c r="G509" s="92" t="s">
        <v>35</v>
      </c>
      <c r="H509" s="91" t="s">
        <v>35</v>
      </c>
      <c r="I509" s="14">
        <v>75.599999999999994</v>
      </c>
      <c r="J509" s="14" t="s">
        <v>35</v>
      </c>
      <c r="K509" s="14" t="s">
        <v>35</v>
      </c>
      <c r="L509" s="183">
        <v>64.195115609327203</v>
      </c>
      <c r="M509" s="183">
        <v>92.4803050009305</v>
      </c>
      <c r="N509" s="183">
        <v>51.954065548043602</v>
      </c>
      <c r="O509" s="183">
        <f t="shared" si="7"/>
        <v>69.543162052767101</v>
      </c>
      <c r="P509" s="93">
        <v>3.9E-2</v>
      </c>
      <c r="Q509" s="21"/>
    </row>
    <row r="510" spans="1:17" s="11" customFormat="1">
      <c r="A510" s="13">
        <v>9</v>
      </c>
      <c r="B510" s="13">
        <v>1980</v>
      </c>
      <c r="C510" s="13" t="s">
        <v>23</v>
      </c>
      <c r="D510" s="91">
        <v>2557.2168888097685</v>
      </c>
      <c r="E510" s="91" t="s">
        <v>35</v>
      </c>
      <c r="F510" s="92">
        <v>-13.308846047936186</v>
      </c>
      <c r="G510" s="92" t="s">
        <v>35</v>
      </c>
      <c r="H510" s="91" t="s">
        <v>35</v>
      </c>
      <c r="I510" s="14">
        <v>64.599999999999994</v>
      </c>
      <c r="J510" s="14" t="s">
        <v>35</v>
      </c>
      <c r="K510" s="14" t="s">
        <v>35</v>
      </c>
      <c r="L510" s="183">
        <v>70.514664663519298</v>
      </c>
      <c r="M510" s="183">
        <v>91.991910725589307</v>
      </c>
      <c r="N510" s="183">
        <v>91.281344051760499</v>
      </c>
      <c r="O510" s="183">
        <f t="shared" si="7"/>
        <v>84.595973146956368</v>
      </c>
      <c r="P510" s="93">
        <v>4.1000000000000002E-2</v>
      </c>
      <c r="Q510" s="21"/>
    </row>
    <row r="511" spans="1:17" s="11" customFormat="1">
      <c r="A511" s="13">
        <v>9</v>
      </c>
      <c r="B511" s="13">
        <v>1981</v>
      </c>
      <c r="C511" s="13" t="s">
        <v>23</v>
      </c>
      <c r="D511" s="91">
        <v>2253.0474644258156</v>
      </c>
      <c r="E511" s="91" t="s">
        <v>35</v>
      </c>
      <c r="F511" s="92">
        <v>-11.89454933271324</v>
      </c>
      <c r="G511" s="92" t="s">
        <v>35</v>
      </c>
      <c r="H511" s="91" t="s">
        <v>35</v>
      </c>
      <c r="I511" s="14">
        <v>63.1</v>
      </c>
      <c r="J511" s="14" t="s">
        <v>35</v>
      </c>
      <c r="K511" s="14" t="s">
        <v>35</v>
      </c>
      <c r="L511" s="183">
        <v>70.263236037919199</v>
      </c>
      <c r="M511" s="183">
        <v>80.380607265871106</v>
      </c>
      <c r="N511" s="183">
        <v>61.256814736659301</v>
      </c>
      <c r="O511" s="183">
        <f t="shared" si="7"/>
        <v>70.633552680149862</v>
      </c>
      <c r="P511" s="93">
        <v>4.1000000000000002E-2</v>
      </c>
      <c r="Q511" s="21"/>
    </row>
    <row r="512" spans="1:17" s="11" customFormat="1">
      <c r="A512" s="13">
        <v>9</v>
      </c>
      <c r="B512" s="13">
        <v>1982</v>
      </c>
      <c r="C512" s="13" t="s">
        <v>23</v>
      </c>
      <c r="D512" s="91">
        <v>2079.3833281957068</v>
      </c>
      <c r="E512" s="91" t="s">
        <v>35</v>
      </c>
      <c r="F512" s="92">
        <v>-7.7079661645906157</v>
      </c>
      <c r="G512" s="92" t="s">
        <v>35</v>
      </c>
      <c r="H512" s="91">
        <v>-231749</v>
      </c>
      <c r="I512" s="14">
        <v>60.2</v>
      </c>
      <c r="J512" s="14" t="s">
        <v>35</v>
      </c>
      <c r="K512" s="14" t="s">
        <v>35</v>
      </c>
      <c r="L512" s="183">
        <v>68.588539177327107</v>
      </c>
      <c r="M512" s="183">
        <v>70.405227093750995</v>
      </c>
      <c r="N512" s="183">
        <v>50.4912295138706</v>
      </c>
      <c r="O512" s="183">
        <f t="shared" si="7"/>
        <v>63.161665261649567</v>
      </c>
      <c r="P512" s="93">
        <v>4.5999999999999999E-2</v>
      </c>
      <c r="Q512" s="21"/>
    </row>
    <row r="513" spans="1:17" s="11" customFormat="1">
      <c r="A513" s="13">
        <v>9</v>
      </c>
      <c r="B513" s="13">
        <v>1983</v>
      </c>
      <c r="C513" s="13" t="s">
        <v>23</v>
      </c>
      <c r="D513" s="91">
        <v>2081.5633690576537</v>
      </c>
      <c r="E513" s="91" t="s">
        <v>35</v>
      </c>
      <c r="F513" s="92">
        <v>0.10484073967440111</v>
      </c>
      <c r="G513" s="92" t="s">
        <v>35</v>
      </c>
      <c r="H513" s="91" t="s">
        <v>35</v>
      </c>
      <c r="I513" s="14">
        <v>66.400000000000006</v>
      </c>
      <c r="J513" s="14" t="s">
        <v>35</v>
      </c>
      <c r="K513" s="14" t="s">
        <v>35</v>
      </c>
      <c r="L513" s="183">
        <v>63.883938995688901</v>
      </c>
      <c r="M513" s="183">
        <v>79.648532434342599</v>
      </c>
      <c r="N513" s="183">
        <v>62.319210363331699</v>
      </c>
      <c r="O513" s="183">
        <f t="shared" si="7"/>
        <v>68.617227264454399</v>
      </c>
      <c r="P513" s="93">
        <v>4.7E-2</v>
      </c>
      <c r="Q513" s="21"/>
    </row>
    <row r="514" spans="1:17" s="11" customFormat="1">
      <c r="A514" s="13">
        <v>9</v>
      </c>
      <c r="B514" s="13">
        <v>1984</v>
      </c>
      <c r="C514" s="13" t="s">
        <v>23</v>
      </c>
      <c r="D514" s="91">
        <v>2080.7663339395467</v>
      </c>
      <c r="E514" s="91" t="s">
        <v>35</v>
      </c>
      <c r="F514" s="92">
        <v>-3.8290216380389097E-2</v>
      </c>
      <c r="G514" s="92" t="s">
        <v>35</v>
      </c>
      <c r="H514" s="91" t="s">
        <v>35</v>
      </c>
      <c r="I514" s="14">
        <v>75.099999999999994</v>
      </c>
      <c r="J514" s="14" t="s">
        <v>35</v>
      </c>
      <c r="K514" s="14" t="s">
        <v>35</v>
      </c>
      <c r="L514" s="183">
        <v>62.657713355343297</v>
      </c>
      <c r="M514" s="183">
        <v>82.726403592118601</v>
      </c>
      <c r="N514" s="183">
        <v>51.853755100948099</v>
      </c>
      <c r="O514" s="183">
        <f t="shared" si="7"/>
        <v>65.745957349470004</v>
      </c>
      <c r="P514" s="93">
        <v>5.0999999999999997E-2</v>
      </c>
      <c r="Q514" s="21"/>
    </row>
    <row r="515" spans="1:17" s="11" customFormat="1">
      <c r="A515" s="13">
        <v>9</v>
      </c>
      <c r="B515" s="13">
        <v>1985</v>
      </c>
      <c r="C515" s="13" t="s">
        <v>23</v>
      </c>
      <c r="D515" s="91">
        <v>2065.707938119619</v>
      </c>
      <c r="E515" s="91" t="s">
        <v>35</v>
      </c>
      <c r="F515" s="92">
        <v>-0.72369470681591963</v>
      </c>
      <c r="G515" s="92" t="s">
        <v>35</v>
      </c>
      <c r="H515" s="91" t="s">
        <v>35</v>
      </c>
      <c r="I515" s="14">
        <v>74.3</v>
      </c>
      <c r="J515" s="14" t="s">
        <v>35</v>
      </c>
      <c r="K515" s="14" t="s">
        <v>35</v>
      </c>
      <c r="L515" s="183">
        <v>60.663513403148798</v>
      </c>
      <c r="M515" s="183">
        <v>71.490191196213502</v>
      </c>
      <c r="N515" s="183">
        <v>44.454032438533801</v>
      </c>
      <c r="O515" s="183">
        <f t="shared" ref="O515:O578" si="8">AVERAGE(L515:N515)</f>
        <v>58.8692456792987</v>
      </c>
      <c r="P515" s="93">
        <v>7.4999999999999997E-2</v>
      </c>
      <c r="Q515" s="21"/>
    </row>
    <row r="516" spans="1:17" s="11" customFormat="1">
      <c r="A516" s="13">
        <v>9</v>
      </c>
      <c r="B516" s="13">
        <v>1986</v>
      </c>
      <c r="C516" s="13" t="s">
        <v>23</v>
      </c>
      <c r="D516" s="91">
        <v>2042.5060423685959</v>
      </c>
      <c r="E516" s="91" t="s">
        <v>35</v>
      </c>
      <c r="F516" s="92">
        <v>-1.1231934255015403</v>
      </c>
      <c r="G516" s="92" t="s">
        <v>35</v>
      </c>
      <c r="H516" s="91" t="s">
        <v>35</v>
      </c>
      <c r="I516" s="14">
        <v>85.3</v>
      </c>
      <c r="J516" s="14" t="s">
        <v>35</v>
      </c>
      <c r="K516" s="14" t="s">
        <v>35</v>
      </c>
      <c r="L516" s="183">
        <v>31.3444335336164</v>
      </c>
      <c r="M516" s="183">
        <v>59.718977740723197</v>
      </c>
      <c r="N516" s="183">
        <v>42.8435174264186</v>
      </c>
      <c r="O516" s="183">
        <f t="shared" si="8"/>
        <v>44.635642900252741</v>
      </c>
      <c r="P516" s="93">
        <v>8.2000000000000003E-2</v>
      </c>
      <c r="Q516" s="21"/>
    </row>
    <row r="517" spans="1:17" s="11" customFormat="1">
      <c r="A517" s="13">
        <v>9</v>
      </c>
      <c r="B517" s="13">
        <v>1987</v>
      </c>
      <c r="C517" s="13" t="s">
        <v>23</v>
      </c>
      <c r="D517" s="91">
        <v>2066.9096459939569</v>
      </c>
      <c r="E517" s="91" t="s">
        <v>35</v>
      </c>
      <c r="F517" s="92">
        <v>1.1947873406073768</v>
      </c>
      <c r="G517" s="92">
        <v>7.24</v>
      </c>
      <c r="H517" s="91">
        <v>-256685</v>
      </c>
      <c r="I517" s="14">
        <v>77.400000000000006</v>
      </c>
      <c r="J517" s="14" t="s">
        <v>35</v>
      </c>
      <c r="K517" s="14" t="s">
        <v>35</v>
      </c>
      <c r="L517" s="183">
        <v>32.506869004891101</v>
      </c>
      <c r="M517" s="183">
        <v>59.269735100745201</v>
      </c>
      <c r="N517" s="183">
        <v>47.955055459916899</v>
      </c>
      <c r="O517" s="183">
        <f t="shared" si="8"/>
        <v>46.577219855184403</v>
      </c>
      <c r="P517" s="93">
        <v>8.2000000000000003E-2</v>
      </c>
      <c r="Q517" s="21"/>
    </row>
    <row r="518" spans="1:17" s="11" customFormat="1">
      <c r="A518" s="13">
        <v>9</v>
      </c>
      <c r="B518" s="13">
        <v>1988</v>
      </c>
      <c r="C518" s="13" t="s">
        <v>23</v>
      </c>
      <c r="D518" s="91">
        <v>2078.7470172708636</v>
      </c>
      <c r="E518" s="91" t="s">
        <v>35</v>
      </c>
      <c r="F518" s="92">
        <v>0.57270869579855344</v>
      </c>
      <c r="G518" s="92">
        <v>6.99</v>
      </c>
      <c r="H518" s="91" t="s">
        <v>35</v>
      </c>
      <c r="I518" s="14">
        <v>73</v>
      </c>
      <c r="J518" s="14" t="s">
        <v>35</v>
      </c>
      <c r="K518" s="14" t="s">
        <v>35</v>
      </c>
      <c r="L518" s="183">
        <v>26.264131428879299</v>
      </c>
      <c r="M518" s="183">
        <v>69.820025674837396</v>
      </c>
      <c r="N518" s="183">
        <v>43.658019422625301</v>
      </c>
      <c r="O518" s="183">
        <f t="shared" si="8"/>
        <v>46.580725508780667</v>
      </c>
      <c r="P518" s="93">
        <v>8.3000000000000004E-2</v>
      </c>
      <c r="Q518" s="21"/>
    </row>
    <row r="519" spans="1:17" s="11" customFormat="1">
      <c r="A519" s="13">
        <v>9</v>
      </c>
      <c r="B519" s="13">
        <v>1989</v>
      </c>
      <c r="C519" s="13" t="s">
        <v>23</v>
      </c>
      <c r="D519" s="91">
        <v>2071.574952668997</v>
      </c>
      <c r="E519" s="91" t="s">
        <v>35</v>
      </c>
      <c r="F519" s="92">
        <v>-0.34501863585511217</v>
      </c>
      <c r="G519" s="92">
        <v>7.71</v>
      </c>
      <c r="H519" s="91" t="s">
        <v>35</v>
      </c>
      <c r="I519" s="14">
        <v>63</v>
      </c>
      <c r="J519" s="14" t="s">
        <v>35</v>
      </c>
      <c r="K519" s="14" t="s">
        <v>35</v>
      </c>
      <c r="L519" s="183">
        <v>30.645846764704402</v>
      </c>
      <c r="M519" s="183">
        <v>68.744649036432804</v>
      </c>
      <c r="N519" s="183">
        <v>38.224796995110097</v>
      </c>
      <c r="O519" s="183">
        <f t="shared" si="8"/>
        <v>45.87176426541577</v>
      </c>
      <c r="P519" s="93">
        <v>8.4000000000000005E-2</v>
      </c>
      <c r="Q519" s="21"/>
    </row>
    <row r="520" spans="1:17" s="11" customFormat="1">
      <c r="A520" s="13">
        <v>9</v>
      </c>
      <c r="B520" s="13">
        <v>1990</v>
      </c>
      <c r="C520" s="13" t="s">
        <v>23</v>
      </c>
      <c r="D520" s="91">
        <v>2143.0391638868123</v>
      </c>
      <c r="E520" s="91">
        <v>5264.6762310841468</v>
      </c>
      <c r="F520" s="92">
        <v>3.4497526206204583</v>
      </c>
      <c r="G520" s="92">
        <v>5.88</v>
      </c>
      <c r="H520" s="91" t="s">
        <v>35</v>
      </c>
      <c r="I520" s="14">
        <v>62.3</v>
      </c>
      <c r="J520" s="14" t="s">
        <v>35</v>
      </c>
      <c r="K520" s="14" t="s">
        <v>35</v>
      </c>
      <c r="L520" s="183">
        <v>36.623943740372503</v>
      </c>
      <c r="M520" s="183">
        <v>61.995953147585602</v>
      </c>
      <c r="N520" s="183">
        <v>36.116444780317401</v>
      </c>
      <c r="O520" s="183">
        <f t="shared" si="8"/>
        <v>44.912113889425171</v>
      </c>
      <c r="P520" s="93">
        <v>8.7999999999999995E-2</v>
      </c>
      <c r="Q520" s="21"/>
    </row>
    <row r="521" spans="1:17" s="11" customFormat="1">
      <c r="A521" s="13">
        <v>9</v>
      </c>
      <c r="B521" s="13">
        <v>1991</v>
      </c>
      <c r="C521" s="13" t="s">
        <v>23</v>
      </c>
      <c r="D521" s="91">
        <v>2145.7019465240764</v>
      </c>
      <c r="E521" s="91">
        <v>5271.2177300428129</v>
      </c>
      <c r="F521" s="92">
        <v>0.12425263532907138</v>
      </c>
      <c r="G521" s="92">
        <v>8.19</v>
      </c>
      <c r="H521" s="91" t="s">
        <v>35</v>
      </c>
      <c r="I521" s="14">
        <v>59.5</v>
      </c>
      <c r="J521" s="14" t="s">
        <v>35</v>
      </c>
      <c r="K521" s="14" t="s">
        <v>35</v>
      </c>
      <c r="L521" s="183">
        <v>32.258220056387003</v>
      </c>
      <c r="M521" s="183">
        <v>59.564721148624798</v>
      </c>
      <c r="N521" s="183">
        <v>33.666301842659998</v>
      </c>
      <c r="O521" s="183">
        <f t="shared" si="8"/>
        <v>41.829747682557269</v>
      </c>
      <c r="P521" s="93">
        <v>9.0999999999999998E-2</v>
      </c>
      <c r="Q521" s="21"/>
    </row>
    <row r="522" spans="1:17" s="11" customFormat="1">
      <c r="A522" s="13">
        <v>9</v>
      </c>
      <c r="B522" s="13">
        <v>1992</v>
      </c>
      <c r="C522" s="13" t="s">
        <v>23</v>
      </c>
      <c r="D522" s="91">
        <v>2264.8574216478401</v>
      </c>
      <c r="E522" s="91">
        <v>5563.9398642243732</v>
      </c>
      <c r="F522" s="92">
        <v>5.5532165274300667</v>
      </c>
      <c r="G522" s="92">
        <v>8.56</v>
      </c>
      <c r="H522" s="91">
        <v>-265152</v>
      </c>
      <c r="I522" s="14">
        <v>52.4</v>
      </c>
      <c r="J522" s="14" t="s">
        <v>35</v>
      </c>
      <c r="K522" s="14" t="s">
        <v>35</v>
      </c>
      <c r="L522" s="183">
        <v>31.2263954850626</v>
      </c>
      <c r="M522" s="183">
        <v>57.395348524929901</v>
      </c>
      <c r="N522" s="183">
        <v>31.486218148894899</v>
      </c>
      <c r="O522" s="183">
        <f t="shared" si="8"/>
        <v>40.035987386295801</v>
      </c>
      <c r="P522" s="93">
        <v>0.14299999999999999</v>
      </c>
      <c r="Q522" s="21"/>
    </row>
    <row r="523" spans="1:17" s="11" customFormat="1">
      <c r="A523" s="13">
        <v>9</v>
      </c>
      <c r="B523" s="13">
        <v>1993</v>
      </c>
      <c r="C523" s="13" t="s">
        <v>23</v>
      </c>
      <c r="D523" s="91">
        <v>2364.2870556346397</v>
      </c>
      <c r="E523" s="91">
        <v>5808.2027034373996</v>
      </c>
      <c r="F523" s="92">
        <v>4.3901056656563355</v>
      </c>
      <c r="G523" s="92">
        <v>7.95</v>
      </c>
      <c r="H523" s="91" t="s">
        <v>35</v>
      </c>
      <c r="I523" s="14">
        <v>54</v>
      </c>
      <c r="J523" s="14" t="s">
        <v>35</v>
      </c>
      <c r="K523" s="14" t="s">
        <v>35</v>
      </c>
      <c r="L523" s="183">
        <v>27.678438923524201</v>
      </c>
      <c r="M523" s="183">
        <v>56.0814560634035</v>
      </c>
      <c r="N523" s="183">
        <v>32.044165765723001</v>
      </c>
      <c r="O523" s="183">
        <f t="shared" si="8"/>
        <v>38.601353584216902</v>
      </c>
      <c r="P523" s="93">
        <v>0.20799999999999999</v>
      </c>
      <c r="Q523" s="21"/>
    </row>
    <row r="524" spans="1:17" s="11" customFormat="1">
      <c r="A524" s="13">
        <v>9</v>
      </c>
      <c r="B524" s="13">
        <v>1994</v>
      </c>
      <c r="C524" s="13" t="s">
        <v>23</v>
      </c>
      <c r="D524" s="91">
        <v>2443.3756408615814</v>
      </c>
      <c r="E524" s="91">
        <v>6002.4949038837849</v>
      </c>
      <c r="F524" s="92">
        <v>3.3451346374567805</v>
      </c>
      <c r="G524" s="92">
        <v>6.68</v>
      </c>
      <c r="H524" s="91" t="s">
        <v>35</v>
      </c>
      <c r="I524" s="14">
        <v>54.9</v>
      </c>
      <c r="J524" s="14" t="s">
        <v>35</v>
      </c>
      <c r="K524" s="14" t="s">
        <v>35</v>
      </c>
      <c r="L524" s="183">
        <v>26.887600810147301</v>
      </c>
      <c r="M524" s="183">
        <v>65.527732004633194</v>
      </c>
      <c r="N524" s="183">
        <v>36.046761021854103</v>
      </c>
      <c r="O524" s="183">
        <f t="shared" si="8"/>
        <v>42.820697945544872</v>
      </c>
      <c r="P524" s="93">
        <v>0.25900000000000001</v>
      </c>
      <c r="Q524" s="21"/>
    </row>
    <row r="525" spans="1:17" s="11" customFormat="1">
      <c r="A525" s="13">
        <v>9</v>
      </c>
      <c r="B525" s="13">
        <v>1995</v>
      </c>
      <c r="C525" s="13" t="s">
        <v>23</v>
      </c>
      <c r="D525" s="91">
        <v>2528.7494084682685</v>
      </c>
      <c r="E525" s="91">
        <v>6212.2275362365399</v>
      </c>
      <c r="F525" s="92">
        <v>3.4940909690244268</v>
      </c>
      <c r="G525" s="92">
        <v>6.7</v>
      </c>
      <c r="H525" s="91" t="s">
        <v>35</v>
      </c>
      <c r="I525" s="14">
        <v>61.2</v>
      </c>
      <c r="J525" s="14" t="s">
        <v>35</v>
      </c>
      <c r="K525" s="14" t="s">
        <v>35</v>
      </c>
      <c r="L525" s="183">
        <v>26.261924785721401</v>
      </c>
      <c r="M525" s="183">
        <v>64.8040798359783</v>
      </c>
      <c r="N525" s="183">
        <v>32.801476266121199</v>
      </c>
      <c r="O525" s="183">
        <f t="shared" si="8"/>
        <v>41.289160295940299</v>
      </c>
      <c r="P525" s="93">
        <v>0.28299999999999997</v>
      </c>
      <c r="Q525" s="21"/>
    </row>
    <row r="526" spans="1:17" s="11" customFormat="1">
      <c r="A526" s="13">
        <v>9</v>
      </c>
      <c r="B526" s="13">
        <v>1996</v>
      </c>
      <c r="C526" s="13" t="s">
        <v>23</v>
      </c>
      <c r="D526" s="91">
        <v>2521.9421512551462</v>
      </c>
      <c r="E526" s="91">
        <v>6195.504554289816</v>
      </c>
      <c r="F526" s="92">
        <v>-0.26919461415694457</v>
      </c>
      <c r="G526" s="92">
        <v>10.38</v>
      </c>
      <c r="H526" s="91" t="s">
        <v>35</v>
      </c>
      <c r="I526" s="14">
        <v>58.8</v>
      </c>
      <c r="J526" s="14" t="s">
        <v>35</v>
      </c>
      <c r="K526" s="14" t="s">
        <v>35</v>
      </c>
      <c r="L526" s="183">
        <v>32.096553512291003</v>
      </c>
      <c r="M526" s="183">
        <v>64.862615577557506</v>
      </c>
      <c r="N526" s="183">
        <v>33.626984143699801</v>
      </c>
      <c r="O526" s="183">
        <f t="shared" si="8"/>
        <v>43.528717744516108</v>
      </c>
      <c r="P526" s="93">
        <v>0.28599999999999998</v>
      </c>
      <c r="Q526" s="21"/>
    </row>
    <row r="527" spans="1:17" s="11" customFormat="1">
      <c r="A527" s="13">
        <v>9</v>
      </c>
      <c r="B527" s="13">
        <v>1997</v>
      </c>
      <c r="C527" s="13" t="s">
        <v>23</v>
      </c>
      <c r="D527" s="91">
        <v>2575.4994769373538</v>
      </c>
      <c r="E527" s="91">
        <v>6327.0756353372371</v>
      </c>
      <c r="F527" s="92">
        <v>2.123654012267977</v>
      </c>
      <c r="G527" s="92">
        <v>9.17</v>
      </c>
      <c r="H527" s="91">
        <v>-326853</v>
      </c>
      <c r="I527" s="14">
        <v>61.2</v>
      </c>
      <c r="J527" s="14" t="s">
        <v>35</v>
      </c>
      <c r="K527" s="14" t="s">
        <v>35</v>
      </c>
      <c r="L527" s="183">
        <v>31.5377177966737</v>
      </c>
      <c r="M527" s="183">
        <v>66.474521219155903</v>
      </c>
      <c r="N527" s="183">
        <v>30.776686081245199</v>
      </c>
      <c r="O527" s="183">
        <f t="shared" si="8"/>
        <v>42.929641699024934</v>
      </c>
      <c r="P527" s="93">
        <v>0.28699999999999998</v>
      </c>
      <c r="Q527" s="21"/>
    </row>
    <row r="528" spans="1:17" s="11" customFormat="1">
      <c r="A528" s="13">
        <v>9</v>
      </c>
      <c r="B528" s="13">
        <v>1998</v>
      </c>
      <c r="C528" s="13" t="s">
        <v>23</v>
      </c>
      <c r="D528" s="91">
        <v>2620.3839700722674</v>
      </c>
      <c r="E528" s="91">
        <v>6437.3406870141553</v>
      </c>
      <c r="F528" s="92">
        <v>1.7427490681647555</v>
      </c>
      <c r="G528" s="92">
        <v>11.49</v>
      </c>
      <c r="H528" s="91" t="s">
        <v>35</v>
      </c>
      <c r="I528" s="14">
        <v>53.5</v>
      </c>
      <c r="J528" s="14" t="s">
        <v>35</v>
      </c>
      <c r="K528" s="14" t="s">
        <v>35</v>
      </c>
      <c r="L528" s="183">
        <v>23.781358079748902</v>
      </c>
      <c r="M528" s="183">
        <v>59.668481375878997</v>
      </c>
      <c r="N528" s="183">
        <v>30.0075571704329</v>
      </c>
      <c r="O528" s="183">
        <f t="shared" si="8"/>
        <v>37.819132208686931</v>
      </c>
      <c r="P528" s="93">
        <v>0.29499999999999998</v>
      </c>
      <c r="Q528" s="21"/>
    </row>
    <row r="529" spans="1:17" s="11" customFormat="1">
      <c r="A529" s="13">
        <v>9</v>
      </c>
      <c r="B529" s="13">
        <v>1999</v>
      </c>
      <c r="C529" s="13" t="s">
        <v>23</v>
      </c>
      <c r="D529" s="91">
        <v>2655.4392286597249</v>
      </c>
      <c r="E529" s="91">
        <v>6523.4588456413512</v>
      </c>
      <c r="F529" s="92">
        <v>1.3377909110965334</v>
      </c>
      <c r="G529" s="92">
        <v>13.96</v>
      </c>
      <c r="H529" s="91" t="s">
        <v>35</v>
      </c>
      <c r="I529" s="14">
        <v>49.9</v>
      </c>
      <c r="J529" s="14" t="s">
        <v>35</v>
      </c>
      <c r="K529" s="14" t="s">
        <v>35</v>
      </c>
      <c r="L529" s="183">
        <v>30.821270392359501</v>
      </c>
      <c r="M529" s="183">
        <v>55.292014873376502</v>
      </c>
      <c r="N529" s="183">
        <v>29.0034510109335</v>
      </c>
      <c r="O529" s="183">
        <f t="shared" si="8"/>
        <v>38.372245425556507</v>
      </c>
      <c r="P529" s="93">
        <v>0.30399999999999999</v>
      </c>
      <c r="Q529" s="21"/>
    </row>
    <row r="530" spans="1:17" s="11" customFormat="1">
      <c r="A530" s="13">
        <v>9</v>
      </c>
      <c r="B530" s="13">
        <v>2000</v>
      </c>
      <c r="C530" s="13" t="s">
        <v>23</v>
      </c>
      <c r="D530" s="91">
        <v>2665.6859568499244</v>
      </c>
      <c r="E530" s="91">
        <v>6548.6313703708956</v>
      </c>
      <c r="F530" s="92">
        <v>0.38587696075316558</v>
      </c>
      <c r="G530" s="92">
        <v>4.8</v>
      </c>
      <c r="H530" s="91" t="s">
        <v>35</v>
      </c>
      <c r="I530" s="14">
        <v>79.400000000000006</v>
      </c>
      <c r="J530" s="23">
        <v>49.1</v>
      </c>
      <c r="K530" s="23">
        <v>17.5</v>
      </c>
      <c r="L530" s="183">
        <v>49.516806095367301</v>
      </c>
      <c r="M530" s="183">
        <v>56.627100182487602</v>
      </c>
      <c r="N530" s="183">
        <v>29.520363682404501</v>
      </c>
      <c r="O530" s="183">
        <f t="shared" si="8"/>
        <v>45.221423320086473</v>
      </c>
      <c r="P530" s="93">
        <v>0.32500000000000001</v>
      </c>
      <c r="Q530" s="21"/>
    </row>
    <row r="531" spans="1:17" s="11" customFormat="1">
      <c r="A531" s="13">
        <v>9</v>
      </c>
      <c r="B531" s="13">
        <v>2001</v>
      </c>
      <c r="C531" s="13" t="s">
        <v>23</v>
      </c>
      <c r="D531" s="91">
        <v>2671.3460622693206</v>
      </c>
      <c r="E531" s="91">
        <v>6562.5362130676949</v>
      </c>
      <c r="F531" s="92">
        <v>0.21233204177153198</v>
      </c>
      <c r="G531" s="92">
        <v>4.25</v>
      </c>
      <c r="H531" s="91" t="s">
        <v>35</v>
      </c>
      <c r="I531" s="14">
        <v>78.3</v>
      </c>
      <c r="J531" s="23">
        <v>50.6</v>
      </c>
      <c r="K531" s="23">
        <v>19.100000000000001</v>
      </c>
      <c r="L531" s="183">
        <v>45.923349869098402</v>
      </c>
      <c r="M531" s="183">
        <v>55.668159786510003</v>
      </c>
      <c r="N531" s="183">
        <v>29.254810372022199</v>
      </c>
      <c r="O531" s="183">
        <f t="shared" si="8"/>
        <v>43.615440009210204</v>
      </c>
      <c r="P531" s="93">
        <v>0.33400000000000002</v>
      </c>
      <c r="Q531" s="21"/>
    </row>
    <row r="532" spans="1:17" s="11" customFormat="1">
      <c r="A532" s="13">
        <v>9</v>
      </c>
      <c r="B532" s="13">
        <v>2002</v>
      </c>
      <c r="C532" s="13" t="s">
        <v>23</v>
      </c>
      <c r="D532" s="91">
        <v>2697.5838409415351</v>
      </c>
      <c r="E532" s="91">
        <v>6626.9929957806726</v>
      </c>
      <c r="F532" s="92">
        <v>0.98219317380112159</v>
      </c>
      <c r="G532" s="92" t="s">
        <v>35</v>
      </c>
      <c r="H532" s="91">
        <v>-312786</v>
      </c>
      <c r="I532" s="14">
        <v>76.3</v>
      </c>
      <c r="J532" s="23">
        <v>48.8</v>
      </c>
      <c r="K532" s="23">
        <v>18.7</v>
      </c>
      <c r="L532" s="183">
        <v>45.091603922970499</v>
      </c>
      <c r="M532" s="183">
        <v>58.8295746992723</v>
      </c>
      <c r="N532" s="183">
        <v>33.178324966535698</v>
      </c>
      <c r="O532" s="183">
        <f t="shared" si="8"/>
        <v>45.699834529592827</v>
      </c>
      <c r="P532" s="93">
        <v>0.33900000000000002</v>
      </c>
      <c r="Q532" s="21"/>
    </row>
    <row r="533" spans="1:17" s="11" customFormat="1">
      <c r="A533" s="13">
        <v>9</v>
      </c>
      <c r="B533" s="13">
        <v>2003</v>
      </c>
      <c r="C533" s="13" t="s">
        <v>23</v>
      </c>
      <c r="D533" s="91">
        <v>2725.1292695223224</v>
      </c>
      <c r="E533" s="91">
        <v>6694.6622038698415</v>
      </c>
      <c r="F533" s="92">
        <v>1.0211148273772608</v>
      </c>
      <c r="G533" s="92">
        <v>5.66</v>
      </c>
      <c r="H533" s="91" t="s">
        <v>35</v>
      </c>
      <c r="I533" s="14">
        <v>77.400000000000006</v>
      </c>
      <c r="J533" s="23">
        <v>49.5</v>
      </c>
      <c r="K533" s="23">
        <v>17.7</v>
      </c>
      <c r="L533" s="183">
        <v>52.347799598459297</v>
      </c>
      <c r="M533" s="183">
        <v>61.237365661047903</v>
      </c>
      <c r="N533" s="183">
        <v>36.523785981620598</v>
      </c>
      <c r="O533" s="183">
        <f t="shared" si="8"/>
        <v>50.03631708037593</v>
      </c>
      <c r="P533" s="93">
        <v>0.33500000000000002</v>
      </c>
      <c r="Q533" s="21"/>
    </row>
    <row r="534" spans="1:17" s="11" customFormat="1">
      <c r="A534" s="13">
        <v>9</v>
      </c>
      <c r="B534" s="13">
        <v>2004</v>
      </c>
      <c r="C534" s="13" t="s">
        <v>23</v>
      </c>
      <c r="D534" s="91">
        <v>2735.8366959583946</v>
      </c>
      <c r="E534" s="91">
        <v>6720.9664984455085</v>
      </c>
      <c r="F534" s="92">
        <v>0.39291444100737749</v>
      </c>
      <c r="G534" s="92">
        <v>5</v>
      </c>
      <c r="H534" s="91" t="s">
        <v>35</v>
      </c>
      <c r="I534" s="14">
        <v>76.3</v>
      </c>
      <c r="J534" s="23">
        <v>49.7</v>
      </c>
      <c r="K534" s="23">
        <v>16.399999999999999</v>
      </c>
      <c r="L534" s="183">
        <v>62.499189533404397</v>
      </c>
      <c r="M534" s="183">
        <v>66.565301113444903</v>
      </c>
      <c r="N534" s="183">
        <v>39.951379769386897</v>
      </c>
      <c r="O534" s="183">
        <f t="shared" si="8"/>
        <v>56.33862347207873</v>
      </c>
      <c r="P534" s="93">
        <v>0.33800000000000002</v>
      </c>
      <c r="Q534" s="21"/>
    </row>
    <row r="535" spans="1:17" s="11" customFormat="1">
      <c r="A535" s="13">
        <v>9</v>
      </c>
      <c r="B535" s="13">
        <v>2005</v>
      </c>
      <c r="C535" s="13" t="s">
        <v>23</v>
      </c>
      <c r="D535" s="91">
        <v>2796.7586570361664</v>
      </c>
      <c r="E535" s="91">
        <v>6870.6298391076853</v>
      </c>
      <c r="F535" s="92">
        <v>2.2268127760612089</v>
      </c>
      <c r="G535" s="92">
        <v>3.78</v>
      </c>
      <c r="H535" s="91" t="s">
        <v>35</v>
      </c>
      <c r="I535" s="14">
        <v>21.3</v>
      </c>
      <c r="J535" s="23">
        <v>51.6</v>
      </c>
      <c r="K535" s="23">
        <v>19.600000000000001</v>
      </c>
      <c r="L535" s="183">
        <v>85.180180730017597</v>
      </c>
      <c r="M535" s="183">
        <v>69.884890561069398</v>
      </c>
      <c r="N535" s="183">
        <v>42.127523635253397</v>
      </c>
      <c r="O535" s="183">
        <f t="shared" si="8"/>
        <v>65.730864975446806</v>
      </c>
      <c r="P535" s="93">
        <v>0.34499999999999997</v>
      </c>
      <c r="Q535" s="21"/>
    </row>
    <row r="536" spans="1:17" s="11" customFormat="1">
      <c r="A536" s="13">
        <v>9</v>
      </c>
      <c r="B536" s="13">
        <v>2006</v>
      </c>
      <c r="C536" s="13" t="s">
        <v>23</v>
      </c>
      <c r="D536" s="91">
        <v>2905.1283889053939</v>
      </c>
      <c r="E536" s="91">
        <v>7136.855282466413</v>
      </c>
      <c r="F536" s="92">
        <v>3.8748331607586977</v>
      </c>
      <c r="G536" s="92">
        <v>3.55</v>
      </c>
      <c r="H536" s="91" t="s">
        <v>35</v>
      </c>
      <c r="I536" s="14">
        <v>22.7</v>
      </c>
      <c r="J536" s="23">
        <v>49.1</v>
      </c>
      <c r="K536" s="23">
        <v>15.1</v>
      </c>
      <c r="L536" s="183">
        <v>94.232870316464002</v>
      </c>
      <c r="M536" s="183">
        <v>84.020702784940596</v>
      </c>
      <c r="N536" s="183">
        <v>57.346259138415597</v>
      </c>
      <c r="O536" s="183">
        <f t="shared" si="8"/>
        <v>78.533277413273396</v>
      </c>
      <c r="P536" s="93">
        <v>0.36199999999999999</v>
      </c>
      <c r="Q536" s="21"/>
    </row>
    <row r="537" spans="1:17" s="11" customFormat="1">
      <c r="A537" s="13">
        <v>9</v>
      </c>
      <c r="B537" s="13">
        <v>2007</v>
      </c>
      <c r="C537" s="13" t="s">
        <v>23</v>
      </c>
      <c r="D537" s="91">
        <v>2946.3785730319296</v>
      </c>
      <c r="E537" s="91">
        <v>7238.1921444138816</v>
      </c>
      <c r="F537" s="92">
        <v>1.419909160781657</v>
      </c>
      <c r="G537" s="92">
        <v>3.14</v>
      </c>
      <c r="H537" s="91">
        <v>-285671</v>
      </c>
      <c r="I537" s="14">
        <v>24.7</v>
      </c>
      <c r="J537" s="23">
        <v>48.3</v>
      </c>
      <c r="K537" s="23">
        <v>13.2</v>
      </c>
      <c r="L537" s="183">
        <v>97.726409182701005</v>
      </c>
      <c r="M537" s="183">
        <v>94.121897892805194</v>
      </c>
      <c r="N537" s="183">
        <v>62.342757117053203</v>
      </c>
      <c r="O537" s="183">
        <f t="shared" si="8"/>
        <v>84.730354730853136</v>
      </c>
      <c r="P537" s="93">
        <v>0.36499999999999999</v>
      </c>
      <c r="Q537" s="21"/>
    </row>
    <row r="538" spans="1:17" s="11" customFormat="1">
      <c r="A538" s="13">
        <v>9</v>
      </c>
      <c r="B538" s="13">
        <v>2008</v>
      </c>
      <c r="C538" s="13" t="s">
        <v>23</v>
      </c>
      <c r="D538" s="91">
        <v>3009.3321855565264</v>
      </c>
      <c r="E538" s="91">
        <v>7392.8465217599378</v>
      </c>
      <c r="F538" s="92">
        <v>2.1366437124138855</v>
      </c>
      <c r="G538" s="92">
        <v>3.92</v>
      </c>
      <c r="H538" s="91" t="s">
        <v>35</v>
      </c>
      <c r="I538" s="14">
        <v>25.6</v>
      </c>
      <c r="J538" s="22" t="s">
        <v>35</v>
      </c>
      <c r="K538" s="22" t="s">
        <v>35</v>
      </c>
      <c r="L538" s="183">
        <v>125.564825304621</v>
      </c>
      <c r="M538" s="183">
        <v>102.806160742072</v>
      </c>
      <c r="N538" s="183">
        <v>70.662411642855403</v>
      </c>
      <c r="O538" s="183">
        <f t="shared" si="8"/>
        <v>99.677799229849469</v>
      </c>
      <c r="P538" s="93">
        <v>0.37</v>
      </c>
      <c r="Q538" s="21"/>
    </row>
    <row r="539" spans="1:17" s="11" customFormat="1">
      <c r="A539" s="13">
        <v>9</v>
      </c>
      <c r="B539" s="13">
        <v>2009</v>
      </c>
      <c r="C539" s="13" t="s">
        <v>23</v>
      </c>
      <c r="D539" s="91">
        <v>2934.1550349777531</v>
      </c>
      <c r="E539" s="91">
        <v>7208.1633090393289</v>
      </c>
      <c r="F539" s="92">
        <v>-2.4981340026066476</v>
      </c>
      <c r="G539" s="92">
        <v>4.6100000000000003</v>
      </c>
      <c r="H539" s="91" t="s">
        <v>35</v>
      </c>
      <c r="I539" s="14">
        <v>27.7</v>
      </c>
      <c r="J539" s="23">
        <v>50.1</v>
      </c>
      <c r="K539" s="23">
        <v>17.100000000000001</v>
      </c>
      <c r="L539" s="183">
        <v>82.662871078498895</v>
      </c>
      <c r="M539" s="183">
        <v>87.0161710168871</v>
      </c>
      <c r="N539" s="183">
        <v>80.870213604300602</v>
      </c>
      <c r="O539" s="183">
        <f t="shared" si="8"/>
        <v>83.516418566562194</v>
      </c>
      <c r="P539" s="93">
        <v>0.40100000000000002</v>
      </c>
      <c r="Q539" s="21"/>
    </row>
    <row r="540" spans="1:17" s="11" customFormat="1">
      <c r="A540" s="13">
        <v>9</v>
      </c>
      <c r="B540" s="13">
        <v>2010</v>
      </c>
      <c r="C540" s="13" t="s">
        <v>23</v>
      </c>
      <c r="D540" s="91">
        <v>2983.2288061356976</v>
      </c>
      <c r="E540" s="91">
        <v>7328.7199096552104</v>
      </c>
      <c r="F540" s="92">
        <v>1.672500961024241</v>
      </c>
      <c r="G540" s="92">
        <v>4.09</v>
      </c>
      <c r="H540" s="91" t="s">
        <v>35</v>
      </c>
      <c r="I540" s="14">
        <v>26.6</v>
      </c>
      <c r="J540" s="23">
        <v>49.8</v>
      </c>
      <c r="K540" s="23">
        <v>15.9</v>
      </c>
      <c r="L540" s="183">
        <v>100</v>
      </c>
      <c r="M540" s="183">
        <v>100</v>
      </c>
      <c r="N540" s="183">
        <v>100</v>
      </c>
      <c r="O540" s="183">
        <f t="shared" si="8"/>
        <v>100</v>
      </c>
      <c r="P540" s="93">
        <v>0.42799999999999999</v>
      </c>
      <c r="Q540" s="21"/>
    </row>
    <row r="541" spans="1:17" s="11" customFormat="1">
      <c r="A541" s="13">
        <v>9</v>
      </c>
      <c r="B541" s="13">
        <v>2011</v>
      </c>
      <c r="C541" s="13" t="s">
        <v>23</v>
      </c>
      <c r="D541" s="91">
        <v>3083.73999475961</v>
      </c>
      <c r="E541" s="91">
        <v>7575.6397395040467</v>
      </c>
      <c r="F541" s="92">
        <v>3.36920816858526</v>
      </c>
      <c r="G541" s="92">
        <v>3.46</v>
      </c>
      <c r="H541" s="91" t="s">
        <v>35</v>
      </c>
      <c r="I541" s="14">
        <v>30.6</v>
      </c>
      <c r="J541" s="22" t="s">
        <v>35</v>
      </c>
      <c r="K541" s="22" t="s">
        <v>35</v>
      </c>
      <c r="L541" s="183">
        <v>115.938068414604</v>
      </c>
      <c r="M541" s="183">
        <v>107.716675393419</v>
      </c>
      <c r="N541" s="183">
        <v>122.767240315002</v>
      </c>
      <c r="O541" s="183">
        <f t="shared" si="8"/>
        <v>115.473994707675</v>
      </c>
      <c r="P541" s="93">
        <v>0.43</v>
      </c>
      <c r="Q541" s="21"/>
    </row>
    <row r="542" spans="1:17" s="11" customFormat="1">
      <c r="A542" s="13">
        <v>9</v>
      </c>
      <c r="B542" s="13">
        <v>2012</v>
      </c>
      <c r="C542" s="13" t="s">
        <v>23</v>
      </c>
      <c r="D542" s="91">
        <v>3156.6233784446526</v>
      </c>
      <c r="E542" s="91">
        <v>7754.6879921881937</v>
      </c>
      <c r="F542" s="92">
        <v>2.3634736978116706</v>
      </c>
      <c r="G542" s="92">
        <v>3.23</v>
      </c>
      <c r="H542" s="91">
        <v>-240415</v>
      </c>
      <c r="I542" s="14">
        <v>28.4</v>
      </c>
      <c r="J542" s="23">
        <v>48</v>
      </c>
      <c r="K542" s="23">
        <v>12.7</v>
      </c>
      <c r="L542" s="183">
        <v>115.792648289342</v>
      </c>
      <c r="M542" s="183">
        <v>99.396437266731795</v>
      </c>
      <c r="N542" s="183">
        <v>125.6682221773</v>
      </c>
      <c r="O542" s="183">
        <f t="shared" si="8"/>
        <v>113.61910257779125</v>
      </c>
      <c r="P542" s="93">
        <v>0.438</v>
      </c>
      <c r="Q542" s="21"/>
    </row>
    <row r="543" spans="1:17" s="11" customFormat="1">
      <c r="A543" s="13">
        <v>9</v>
      </c>
      <c r="B543" s="13">
        <v>2013</v>
      </c>
      <c r="C543" s="13" t="s">
        <v>23</v>
      </c>
      <c r="D543" s="91">
        <v>3212.6954728240212</v>
      </c>
      <c r="E543" s="91">
        <v>7892.4369551939672</v>
      </c>
      <c r="F543" s="92">
        <v>1.776331467423816</v>
      </c>
      <c r="G543" s="92">
        <v>3.08</v>
      </c>
      <c r="H543" s="91" t="s">
        <v>35</v>
      </c>
      <c r="I543" s="14">
        <v>26.6</v>
      </c>
      <c r="J543" s="23">
        <v>44.2</v>
      </c>
      <c r="K543" s="23">
        <v>11.8</v>
      </c>
      <c r="L543" s="183">
        <v>116.14962167448699</v>
      </c>
      <c r="M543" s="183">
        <v>92.340731377033407</v>
      </c>
      <c r="N543" s="183">
        <v>104.91576514142599</v>
      </c>
      <c r="O543" s="183">
        <f t="shared" si="8"/>
        <v>104.46870606431547</v>
      </c>
      <c r="P543" s="93">
        <v>0.44900000000000001</v>
      </c>
      <c r="Q543" s="21"/>
    </row>
    <row r="544" spans="1:17" s="11" customFormat="1">
      <c r="A544" s="13">
        <v>9</v>
      </c>
      <c r="B544" s="13">
        <v>2014</v>
      </c>
      <c r="C544" s="13" t="s">
        <v>23</v>
      </c>
      <c r="D544" s="91">
        <v>3252.596561042812</v>
      </c>
      <c r="E544" s="91">
        <v>7990.4595738561793</v>
      </c>
      <c r="F544" s="92">
        <v>1.2419816492509739</v>
      </c>
      <c r="G544" s="92">
        <v>3.48</v>
      </c>
      <c r="H544" s="91" t="s">
        <v>35</v>
      </c>
      <c r="I544" s="14">
        <v>24.2</v>
      </c>
      <c r="J544" s="23">
        <v>44.5</v>
      </c>
      <c r="K544" s="23">
        <v>11.7</v>
      </c>
      <c r="L544" s="183">
        <v>109.31833481138101</v>
      </c>
      <c r="M544" s="183">
        <v>89.142462911620697</v>
      </c>
      <c r="N544" s="183">
        <v>93.443382132127596</v>
      </c>
      <c r="O544" s="183">
        <f t="shared" si="8"/>
        <v>97.301393285043105</v>
      </c>
      <c r="P544" s="93">
        <v>0.48499999999999999</v>
      </c>
      <c r="Q544" s="21"/>
    </row>
    <row r="545" spans="1:17" s="11" customFormat="1">
      <c r="A545" s="13">
        <v>9</v>
      </c>
      <c r="B545" s="13">
        <v>2015</v>
      </c>
      <c r="C545" s="13" t="s">
        <v>23</v>
      </c>
      <c r="D545" s="91">
        <v>3314.7810299096909</v>
      </c>
      <c r="E545" s="91">
        <v>8143.2244419476601</v>
      </c>
      <c r="F545" s="92">
        <v>1.9118408231650506</v>
      </c>
      <c r="G545" s="92">
        <v>3.62</v>
      </c>
      <c r="H545" s="91" t="s">
        <v>35</v>
      </c>
      <c r="I545" s="14">
        <v>23.7</v>
      </c>
      <c r="J545" s="23">
        <v>42.6</v>
      </c>
      <c r="K545" s="23">
        <v>10.4</v>
      </c>
      <c r="L545" s="183">
        <v>66.205440993654605</v>
      </c>
      <c r="M545" s="183">
        <v>83.411402171994197</v>
      </c>
      <c r="N545" s="183">
        <v>92.621245438256807</v>
      </c>
      <c r="O545" s="183">
        <f t="shared" si="8"/>
        <v>80.746029534635198</v>
      </c>
      <c r="P545" s="93">
        <v>0.47299999999999998</v>
      </c>
      <c r="Q545" s="21"/>
    </row>
    <row r="546" spans="1:17" s="11" customFormat="1">
      <c r="A546" s="13">
        <v>9</v>
      </c>
      <c r="B546" s="13">
        <v>2016</v>
      </c>
      <c r="C546" s="13" t="s">
        <v>23</v>
      </c>
      <c r="D546" s="91">
        <v>3382.4414692368182</v>
      </c>
      <c r="E546" s="91">
        <v>8309.4417993869793</v>
      </c>
      <c r="F546" s="92">
        <v>2.041173722083542</v>
      </c>
      <c r="G546" s="92">
        <v>4.5999999999999996</v>
      </c>
      <c r="H546" s="91" t="s">
        <v>35</v>
      </c>
      <c r="I546" s="14">
        <v>23</v>
      </c>
      <c r="J546" s="23">
        <v>40.4</v>
      </c>
      <c r="K546" s="23">
        <v>10.7</v>
      </c>
      <c r="L546" s="183">
        <v>58.547046867405498</v>
      </c>
      <c r="M546" s="183">
        <v>84.397205348130797</v>
      </c>
      <c r="N546" s="183">
        <v>103.635776559438</v>
      </c>
      <c r="O546" s="183">
        <f t="shared" si="8"/>
        <v>82.193342924991427</v>
      </c>
      <c r="P546" s="93">
        <v>0.48</v>
      </c>
      <c r="Q546" s="21"/>
    </row>
    <row r="547" spans="1:17" s="11" customFormat="1">
      <c r="A547" s="13">
        <v>9</v>
      </c>
      <c r="B547" s="13">
        <v>2017</v>
      </c>
      <c r="C547" s="13" t="s">
        <v>23</v>
      </c>
      <c r="D547" s="91">
        <v>3441.307944681258</v>
      </c>
      <c r="E547" s="91">
        <v>8454.0555513437848</v>
      </c>
      <c r="F547" s="92">
        <v>1.7403545923803563</v>
      </c>
      <c r="G547" s="92">
        <v>3.84</v>
      </c>
      <c r="H547" s="91">
        <v>-202694</v>
      </c>
      <c r="I547" s="14">
        <v>23.9</v>
      </c>
      <c r="J547" s="23">
        <v>37.799999999999997</v>
      </c>
      <c r="K547" s="23">
        <v>8.3000000000000007</v>
      </c>
      <c r="L547" s="183">
        <v>69.968380303996895</v>
      </c>
      <c r="M547" s="183">
        <v>86.033349610271301</v>
      </c>
      <c r="N547" s="183">
        <v>100.535543898407</v>
      </c>
      <c r="O547" s="183">
        <f t="shared" si="8"/>
        <v>85.512424604225075</v>
      </c>
      <c r="P547" s="93">
        <v>0.48199999999999998</v>
      </c>
      <c r="Q547" s="21"/>
    </row>
    <row r="548" spans="1:17" s="11" customFormat="1">
      <c r="A548" s="13">
        <v>9</v>
      </c>
      <c r="B548" s="13">
        <v>2018</v>
      </c>
      <c r="C548" s="13" t="s">
        <v>23</v>
      </c>
      <c r="D548" s="91">
        <v>3506.42224414473</v>
      </c>
      <c r="E548" s="91">
        <v>8614.0179591549859</v>
      </c>
      <c r="F548" s="92">
        <v>1.8921381204524295</v>
      </c>
      <c r="G548" s="92">
        <v>3.53</v>
      </c>
      <c r="H548" s="91" t="s">
        <v>35</v>
      </c>
      <c r="I548" s="14">
        <v>23.2</v>
      </c>
      <c r="J548" s="23">
        <v>34.5</v>
      </c>
      <c r="K548" s="23">
        <v>7.6</v>
      </c>
      <c r="L548" s="183">
        <v>85.489945806625698</v>
      </c>
      <c r="M548" s="183">
        <v>83.729137844272202</v>
      </c>
      <c r="N548" s="183">
        <v>95.473641610553301</v>
      </c>
      <c r="O548" s="183">
        <f t="shared" si="8"/>
        <v>88.230908420483729</v>
      </c>
      <c r="P548" s="93">
        <v>0.44900000000000001</v>
      </c>
      <c r="Q548" s="21"/>
    </row>
    <row r="549" spans="1:17" s="11" customFormat="1">
      <c r="A549" s="13">
        <v>9</v>
      </c>
      <c r="B549" s="13">
        <v>2019</v>
      </c>
      <c r="C549" s="13" t="s">
        <v>23</v>
      </c>
      <c r="D549" s="91">
        <v>3580.5251193166391</v>
      </c>
      <c r="E549" s="91">
        <v>8796.0620636896747</v>
      </c>
      <c r="F549" s="92">
        <v>2.1133471673484507</v>
      </c>
      <c r="G549" s="92">
        <v>3.81</v>
      </c>
      <c r="H549" s="91" t="s">
        <v>35</v>
      </c>
      <c r="I549" s="14">
        <v>24.3</v>
      </c>
      <c r="J549" s="23">
        <v>30.4</v>
      </c>
      <c r="K549" s="23">
        <v>5.6</v>
      </c>
      <c r="L549" s="183">
        <v>76.329961218168194</v>
      </c>
      <c r="M549" s="183">
        <v>82.105128069524994</v>
      </c>
      <c r="N549" s="183">
        <v>105.997721412281</v>
      </c>
      <c r="O549" s="183">
        <f t="shared" si="8"/>
        <v>88.144270233324733</v>
      </c>
      <c r="P549" s="93">
        <v>0.45100000000000001</v>
      </c>
      <c r="Q549" s="21"/>
    </row>
    <row r="550" spans="1:17" s="11" customFormat="1">
      <c r="A550" s="13">
        <v>9</v>
      </c>
      <c r="B550" s="13">
        <v>2020</v>
      </c>
      <c r="C550" s="13" t="s">
        <v>23</v>
      </c>
      <c r="D550" s="91">
        <v>3279.4965162671401</v>
      </c>
      <c r="E550" s="91">
        <v>8056.5430861284858</v>
      </c>
      <c r="F550" s="92">
        <v>-8.4073869898433173</v>
      </c>
      <c r="G550" s="92">
        <v>6.11</v>
      </c>
      <c r="H550" s="91" t="s">
        <v>35</v>
      </c>
      <c r="I550" s="13" t="s">
        <v>35</v>
      </c>
      <c r="J550" s="13" t="s">
        <v>35</v>
      </c>
      <c r="K550" s="13" t="s">
        <v>35</v>
      </c>
      <c r="L550" s="183">
        <v>52.441960248604097</v>
      </c>
      <c r="M550" s="183">
        <v>84.965722246878798</v>
      </c>
      <c r="N550" s="183">
        <v>134.89886429714599</v>
      </c>
      <c r="O550" s="183">
        <f t="shared" si="8"/>
        <v>90.768848930876288</v>
      </c>
      <c r="P550" s="93">
        <v>0.38300000000000001</v>
      </c>
      <c r="Q550" s="21"/>
    </row>
    <row r="551" spans="1:17" s="11" customFormat="1">
      <c r="A551" s="13">
        <v>10</v>
      </c>
      <c r="B551" s="13">
        <v>1960</v>
      </c>
      <c r="C551" s="13" t="s">
        <v>22</v>
      </c>
      <c r="D551" s="91">
        <v>2238.0133828440621</v>
      </c>
      <c r="E551" s="91" t="s">
        <v>35</v>
      </c>
      <c r="F551" s="92" t="s">
        <v>35</v>
      </c>
      <c r="G551" s="92" t="s">
        <v>35</v>
      </c>
      <c r="H551" s="91" t="s">
        <v>35</v>
      </c>
      <c r="I551" s="13" t="s">
        <v>35</v>
      </c>
      <c r="J551" s="13" t="s">
        <v>35</v>
      </c>
      <c r="K551" s="13" t="s">
        <v>35</v>
      </c>
      <c r="L551" s="183">
        <v>11.1501758147351</v>
      </c>
      <c r="M551" s="183">
        <v>96.679859992020994</v>
      </c>
      <c r="N551" s="183">
        <v>17.075583767544501</v>
      </c>
      <c r="O551" s="183">
        <f t="shared" si="8"/>
        <v>41.635206524766865</v>
      </c>
      <c r="P551" s="93">
        <v>0.19</v>
      </c>
      <c r="Q551" s="21"/>
    </row>
    <row r="552" spans="1:17" s="11" customFormat="1">
      <c r="A552" s="13">
        <v>10</v>
      </c>
      <c r="B552" s="13">
        <v>1961</v>
      </c>
      <c r="C552" s="13" t="s">
        <v>22</v>
      </c>
      <c r="D552" s="91">
        <v>2287.0035791215137</v>
      </c>
      <c r="E552" s="91" t="s">
        <v>35</v>
      </c>
      <c r="F552" s="92">
        <v>1.2805927583754482</v>
      </c>
      <c r="G552" s="92" t="s">
        <v>35</v>
      </c>
      <c r="H552" s="91" t="s">
        <v>35</v>
      </c>
      <c r="I552" s="13" t="s">
        <v>35</v>
      </c>
      <c r="J552" s="13" t="s">
        <v>35</v>
      </c>
      <c r="K552" s="13" t="s">
        <v>35</v>
      </c>
      <c r="L552" s="183">
        <v>10.6754491073712</v>
      </c>
      <c r="M552" s="183">
        <v>94.6956383239704</v>
      </c>
      <c r="N552" s="183">
        <v>16.794910870340999</v>
      </c>
      <c r="O552" s="183">
        <f t="shared" si="8"/>
        <v>40.721999433894204</v>
      </c>
      <c r="P552" s="93">
        <v>0.188</v>
      </c>
      <c r="Q552" s="21"/>
    </row>
    <row r="553" spans="1:17" s="11" customFormat="1">
      <c r="A553" s="13">
        <v>10</v>
      </c>
      <c r="B553" s="13">
        <v>1962</v>
      </c>
      <c r="C553" s="13" t="s">
        <v>22</v>
      </c>
      <c r="D553" s="91">
        <v>2332.1386134563513</v>
      </c>
      <c r="E553" s="91" t="s">
        <v>35</v>
      </c>
      <c r="F553" s="92">
        <v>0.54071768634898376</v>
      </c>
      <c r="G553" s="92" t="s">
        <v>35</v>
      </c>
      <c r="H553" s="91">
        <v>-9002</v>
      </c>
      <c r="I553" s="14">
        <v>98.2</v>
      </c>
      <c r="J553" s="14" t="s">
        <v>35</v>
      </c>
      <c r="K553" s="14" t="s">
        <v>35</v>
      </c>
      <c r="L553" s="183">
        <v>10.2765802129124</v>
      </c>
      <c r="M553" s="183">
        <v>91.724228853714493</v>
      </c>
      <c r="N553" s="183">
        <v>17.233560240690899</v>
      </c>
      <c r="O553" s="183">
        <f t="shared" si="8"/>
        <v>39.744789769105928</v>
      </c>
      <c r="P553" s="93">
        <v>0.19</v>
      </c>
      <c r="Q553" s="21"/>
    </row>
    <row r="554" spans="1:17" s="11" customFormat="1">
      <c r="A554" s="13">
        <v>10</v>
      </c>
      <c r="B554" s="13">
        <v>1963</v>
      </c>
      <c r="C554" s="13" t="s">
        <v>22</v>
      </c>
      <c r="D554" s="91">
        <v>2313.9971599000291</v>
      </c>
      <c r="E554" s="91" t="s">
        <v>35</v>
      </c>
      <c r="F554" s="92">
        <v>6.3863393030478193</v>
      </c>
      <c r="G554" s="92" t="s">
        <v>35</v>
      </c>
      <c r="H554" s="91" t="s">
        <v>35</v>
      </c>
      <c r="I554" s="14">
        <v>98</v>
      </c>
      <c r="J554" s="14" t="s">
        <v>35</v>
      </c>
      <c r="K554" s="14" t="s">
        <v>35</v>
      </c>
      <c r="L554" s="183">
        <v>10.323463166163</v>
      </c>
      <c r="M554" s="183">
        <v>98.592045034306594</v>
      </c>
      <c r="N554" s="183">
        <v>18.423256915350301</v>
      </c>
      <c r="O554" s="183">
        <f t="shared" si="8"/>
        <v>42.44625503860663</v>
      </c>
      <c r="P554" s="93">
        <v>5.8999999999999997E-2</v>
      </c>
      <c r="Q554" s="21"/>
    </row>
    <row r="555" spans="1:17" s="11" customFormat="1">
      <c r="A555" s="13">
        <v>10</v>
      </c>
      <c r="B555" s="13">
        <v>1964</v>
      </c>
      <c r="C555" s="13" t="s">
        <v>22</v>
      </c>
      <c r="D555" s="91">
        <v>2414.7216871166052</v>
      </c>
      <c r="E555" s="91" t="s">
        <v>35</v>
      </c>
      <c r="F555" s="92">
        <v>1.6489603471054437</v>
      </c>
      <c r="G555" s="92" t="s">
        <v>35</v>
      </c>
      <c r="H555" s="91" t="s">
        <v>35</v>
      </c>
      <c r="I555" s="14">
        <v>98.3</v>
      </c>
      <c r="J555" s="14" t="s">
        <v>35</v>
      </c>
      <c r="K555" s="14" t="s">
        <v>35</v>
      </c>
      <c r="L555" s="183">
        <v>9.8258898648187003</v>
      </c>
      <c r="M555" s="183">
        <v>101.432028867932</v>
      </c>
      <c r="N555" s="183">
        <v>18.315868475135201</v>
      </c>
      <c r="O555" s="183">
        <f t="shared" si="8"/>
        <v>43.191262402628638</v>
      </c>
      <c r="P555" s="93">
        <v>6.0999999999999999E-2</v>
      </c>
      <c r="Q555" s="21"/>
    </row>
    <row r="556" spans="1:17" s="11" customFormat="1">
      <c r="A556" s="13">
        <v>10</v>
      </c>
      <c r="B556" s="13">
        <v>1965</v>
      </c>
      <c r="C556" s="13" t="s">
        <v>22</v>
      </c>
      <c r="D556" s="91">
        <v>2422.4096505307743</v>
      </c>
      <c r="E556" s="91" t="s">
        <v>35</v>
      </c>
      <c r="F556" s="92">
        <v>1.4289424276793881</v>
      </c>
      <c r="G556" s="92" t="s">
        <v>35</v>
      </c>
      <c r="H556" s="91" t="s">
        <v>35</v>
      </c>
      <c r="I556" s="14">
        <v>97.6</v>
      </c>
      <c r="J556" s="14" t="s">
        <v>35</v>
      </c>
      <c r="K556" s="14" t="s">
        <v>35</v>
      </c>
      <c r="L556" s="183">
        <v>9.7052995756424902</v>
      </c>
      <c r="M556" s="183">
        <v>101.9698766107</v>
      </c>
      <c r="N556" s="183">
        <v>18.2452101518648</v>
      </c>
      <c r="O556" s="183">
        <f t="shared" si="8"/>
        <v>43.306795446069096</v>
      </c>
      <c r="P556" s="93">
        <v>6.3E-2</v>
      </c>
      <c r="Q556" s="21"/>
    </row>
    <row r="557" spans="1:17" s="11" customFormat="1">
      <c r="A557" s="13">
        <v>10</v>
      </c>
      <c r="B557" s="13">
        <v>1966</v>
      </c>
      <c r="C557" s="13" t="s">
        <v>22</v>
      </c>
      <c r="D557" s="91">
        <v>2344.6834202771174</v>
      </c>
      <c r="E557" s="91" t="s">
        <v>35</v>
      </c>
      <c r="F557" s="92">
        <v>2.5942075215455134</v>
      </c>
      <c r="G557" s="92" t="s">
        <v>35</v>
      </c>
      <c r="H557" s="91" t="s">
        <v>35</v>
      </c>
      <c r="I557" s="14">
        <v>97.2</v>
      </c>
      <c r="J557" s="14" t="s">
        <v>35</v>
      </c>
      <c r="K557" s="14" t="s">
        <v>35</v>
      </c>
      <c r="L557" s="183">
        <v>9.0853083135936501</v>
      </c>
      <c r="M557" s="183">
        <v>102.211102363873</v>
      </c>
      <c r="N557" s="183">
        <v>17.6160391373088</v>
      </c>
      <c r="O557" s="183">
        <f t="shared" si="8"/>
        <v>42.970816604925147</v>
      </c>
      <c r="P557" s="93">
        <v>6.7000000000000004E-2</v>
      </c>
      <c r="Q557" s="21"/>
    </row>
    <row r="558" spans="1:17" s="11" customFormat="1">
      <c r="A558" s="13">
        <v>10</v>
      </c>
      <c r="B558" s="13">
        <v>1967</v>
      </c>
      <c r="C558" s="13" t="s">
        <v>22</v>
      </c>
      <c r="D558" s="91">
        <v>2382.1819596308064</v>
      </c>
      <c r="E558" s="91" t="s">
        <v>35</v>
      </c>
      <c r="F558" s="92">
        <v>1.2936334790275765</v>
      </c>
      <c r="G558" s="92" t="s">
        <v>35</v>
      </c>
      <c r="H558" s="91">
        <v>-5500</v>
      </c>
      <c r="I558" s="14">
        <v>98.1</v>
      </c>
      <c r="J558" s="14" t="s">
        <v>35</v>
      </c>
      <c r="K558" s="14" t="s">
        <v>35</v>
      </c>
      <c r="L558" s="183">
        <v>8.93027221276426</v>
      </c>
      <c r="M558" s="183">
        <v>97.516277137853606</v>
      </c>
      <c r="N558" s="183">
        <v>18.662088637408601</v>
      </c>
      <c r="O558" s="183">
        <f t="shared" si="8"/>
        <v>41.70287932934216</v>
      </c>
      <c r="P558" s="93">
        <v>0.125</v>
      </c>
      <c r="Q558" s="21"/>
    </row>
    <row r="559" spans="1:17" s="11" customFormat="1">
      <c r="A559" s="13">
        <v>10</v>
      </c>
      <c r="B559" s="13">
        <v>1968</v>
      </c>
      <c r="C559" s="13" t="s">
        <v>22</v>
      </c>
      <c r="D559" s="91">
        <v>2357.5157894644867</v>
      </c>
      <c r="E559" s="91" t="s">
        <v>35</v>
      </c>
      <c r="F559" s="92">
        <v>5.8988101385162963</v>
      </c>
      <c r="G559" s="92" t="s">
        <v>35</v>
      </c>
      <c r="H559" s="91" t="s">
        <v>35</v>
      </c>
      <c r="I559" s="14">
        <v>98.4</v>
      </c>
      <c r="J559" s="14" t="s">
        <v>35</v>
      </c>
      <c r="K559" s="14" t="s">
        <v>35</v>
      </c>
      <c r="L559" s="183">
        <v>8.9451350378277397</v>
      </c>
      <c r="M559" s="183">
        <v>96.320176706744903</v>
      </c>
      <c r="N559" s="183">
        <v>22.813658586060299</v>
      </c>
      <c r="O559" s="183">
        <f t="shared" si="8"/>
        <v>42.692990110210985</v>
      </c>
      <c r="P559" s="93">
        <v>0.157</v>
      </c>
      <c r="Q559" s="21"/>
    </row>
    <row r="560" spans="1:17" s="11" customFormat="1">
      <c r="A560" s="13">
        <v>10</v>
      </c>
      <c r="B560" s="13">
        <v>1969</v>
      </c>
      <c r="C560" s="13" t="s">
        <v>22</v>
      </c>
      <c r="D560" s="91">
        <v>2396.4771329973119</v>
      </c>
      <c r="E560" s="91" t="s">
        <v>35</v>
      </c>
      <c r="F560" s="92">
        <v>2.0593760158053271</v>
      </c>
      <c r="G560" s="92" t="s">
        <v>35</v>
      </c>
      <c r="H560" s="91" t="s">
        <v>35</v>
      </c>
      <c r="I560" s="14">
        <v>97.6</v>
      </c>
      <c r="J560" s="14" t="s">
        <v>35</v>
      </c>
      <c r="K560" s="14" t="s">
        <v>35</v>
      </c>
      <c r="L560" s="183">
        <v>8.3054309076896509</v>
      </c>
      <c r="M560" s="183">
        <v>96.356965004930998</v>
      </c>
      <c r="N560" s="183">
        <v>20.824098915881699</v>
      </c>
      <c r="O560" s="183">
        <f t="shared" si="8"/>
        <v>41.828831609500781</v>
      </c>
      <c r="P560" s="93">
        <v>0.19800000000000001</v>
      </c>
      <c r="Q560" s="21"/>
    </row>
    <row r="561" spans="1:17" s="11" customFormat="1">
      <c r="A561" s="13">
        <v>10</v>
      </c>
      <c r="B561" s="13">
        <v>1970</v>
      </c>
      <c r="C561" s="13" t="s">
        <v>22</v>
      </c>
      <c r="D561" s="91">
        <v>2487.7336881864599</v>
      </c>
      <c r="E561" s="91" t="s">
        <v>35</v>
      </c>
      <c r="F561" s="92">
        <v>3.0900463420516502</v>
      </c>
      <c r="G561" s="92" t="s">
        <v>35</v>
      </c>
      <c r="H561" s="91" t="s">
        <v>35</v>
      </c>
      <c r="I561" s="14">
        <v>98.2</v>
      </c>
      <c r="J561" s="14" t="s">
        <v>35</v>
      </c>
      <c r="K561" s="14" t="s">
        <v>35</v>
      </c>
      <c r="L561" s="183">
        <v>9.1025213585986204</v>
      </c>
      <c r="M561" s="183">
        <v>95.025298999133199</v>
      </c>
      <c r="N561" s="183">
        <v>18.162733651383</v>
      </c>
      <c r="O561" s="183">
        <f t="shared" si="8"/>
        <v>40.763518003038278</v>
      </c>
      <c r="P561" s="93">
        <v>9.2999999999999999E-2</v>
      </c>
      <c r="Q561" s="21"/>
    </row>
    <row r="562" spans="1:17" s="11" customFormat="1">
      <c r="A562" s="13">
        <v>10</v>
      </c>
      <c r="B562" s="13">
        <v>1971</v>
      </c>
      <c r="C562" s="13" t="s">
        <v>22</v>
      </c>
      <c r="D562" s="91">
        <v>2568.9174059724533</v>
      </c>
      <c r="E562" s="91" t="s">
        <v>35</v>
      </c>
      <c r="F562" s="92">
        <v>3.0456551019313736</v>
      </c>
      <c r="G562" s="92" t="s">
        <v>35</v>
      </c>
      <c r="H562" s="91" t="s">
        <v>35</v>
      </c>
      <c r="I562" s="14">
        <v>98</v>
      </c>
      <c r="J562" s="14" t="s">
        <v>35</v>
      </c>
      <c r="K562" s="14" t="s">
        <v>35</v>
      </c>
      <c r="L562" s="183">
        <v>11.0973105181316</v>
      </c>
      <c r="M562" s="183">
        <v>88.372538244244396</v>
      </c>
      <c r="N562" s="183">
        <v>17.589662579193799</v>
      </c>
      <c r="O562" s="183">
        <f t="shared" si="8"/>
        <v>39.019837113856596</v>
      </c>
      <c r="P562" s="93">
        <v>9.0999999999999998E-2</v>
      </c>
      <c r="Q562" s="21"/>
    </row>
    <row r="563" spans="1:17" s="11" customFormat="1">
      <c r="A563" s="13">
        <v>10</v>
      </c>
      <c r="B563" s="13">
        <v>1972</v>
      </c>
      <c r="C563" s="13" t="s">
        <v>22</v>
      </c>
      <c r="D563" s="91">
        <v>2621.4663026409467</v>
      </c>
      <c r="E563" s="91" t="s">
        <v>35</v>
      </c>
      <c r="F563" s="92">
        <v>4.8165819028873784</v>
      </c>
      <c r="G563" s="92" t="s">
        <v>35</v>
      </c>
      <c r="H563" s="91">
        <v>-5499</v>
      </c>
      <c r="I563" s="14">
        <v>97.7</v>
      </c>
      <c r="J563" s="14" t="s">
        <v>35</v>
      </c>
      <c r="K563" s="14" t="s">
        <v>35</v>
      </c>
      <c r="L563" s="183">
        <v>10.9838267647691</v>
      </c>
      <c r="M563" s="183">
        <v>84.646850291007596</v>
      </c>
      <c r="N563" s="183">
        <v>20.7851743549007</v>
      </c>
      <c r="O563" s="183">
        <f t="shared" si="8"/>
        <v>38.805283803559135</v>
      </c>
      <c r="P563" s="93">
        <v>7.4999999999999997E-2</v>
      </c>
      <c r="Q563" s="21"/>
    </row>
    <row r="564" spans="1:17" s="11" customFormat="1">
      <c r="A564" s="13">
        <v>10</v>
      </c>
      <c r="B564" s="13">
        <v>1973</v>
      </c>
      <c r="C564" s="13" t="s">
        <v>22</v>
      </c>
      <c r="D564" s="91">
        <v>2903.4259703180219</v>
      </c>
      <c r="E564" s="91" t="s">
        <v>35</v>
      </c>
      <c r="F564" s="92">
        <v>4.3275166318030642</v>
      </c>
      <c r="G564" s="92" t="s">
        <v>35</v>
      </c>
      <c r="H564" s="91" t="s">
        <v>35</v>
      </c>
      <c r="I564" s="14">
        <v>97.5</v>
      </c>
      <c r="J564" s="14" t="s">
        <v>35</v>
      </c>
      <c r="K564" s="14" t="s">
        <v>35</v>
      </c>
      <c r="L564" s="183">
        <v>13.513983062905201</v>
      </c>
      <c r="M564" s="183">
        <v>113.87149398928</v>
      </c>
      <c r="N564" s="183">
        <v>28.797574235433199</v>
      </c>
      <c r="O564" s="183">
        <f t="shared" si="8"/>
        <v>52.061017095872792</v>
      </c>
      <c r="P564" s="93">
        <v>6.5000000000000002E-2</v>
      </c>
      <c r="Q564" s="21"/>
    </row>
    <row r="565" spans="1:17" s="11" customFormat="1">
      <c r="A565" s="13">
        <v>10</v>
      </c>
      <c r="B565" s="13">
        <v>1974</v>
      </c>
      <c r="C565" s="13" t="s">
        <v>22</v>
      </c>
      <c r="D565" s="91">
        <v>3139.42672317509</v>
      </c>
      <c r="E565" s="91" t="s">
        <v>35</v>
      </c>
      <c r="F565" s="92">
        <v>3.9645156134279489</v>
      </c>
      <c r="G565" s="92" t="s">
        <v>35</v>
      </c>
      <c r="H565" s="91" t="s">
        <v>35</v>
      </c>
      <c r="I565" s="14">
        <v>98.1</v>
      </c>
      <c r="J565" s="14" t="s">
        <v>35</v>
      </c>
      <c r="K565" s="14" t="s">
        <v>35</v>
      </c>
      <c r="L565" s="183">
        <v>36.671052788075997</v>
      </c>
      <c r="M565" s="183">
        <v>125.89574862672799</v>
      </c>
      <c r="N565" s="183">
        <v>39.624164796887598</v>
      </c>
      <c r="O565" s="183">
        <f t="shared" si="8"/>
        <v>67.396988737230529</v>
      </c>
      <c r="P565" s="93">
        <v>6.6000000000000003E-2</v>
      </c>
      <c r="Q565" s="21"/>
    </row>
    <row r="566" spans="1:17" s="11" customFormat="1">
      <c r="A566" s="13">
        <v>10</v>
      </c>
      <c r="B566" s="13">
        <v>1975</v>
      </c>
      <c r="C566" s="13" t="s">
        <v>22</v>
      </c>
      <c r="D566" s="91">
        <v>3388.7221117894342</v>
      </c>
      <c r="E566" s="91" t="s">
        <v>35</v>
      </c>
      <c r="F566" s="92">
        <v>-0.32559465487553041</v>
      </c>
      <c r="G566" s="92" t="s">
        <v>35</v>
      </c>
      <c r="H566" s="91" t="s">
        <v>35</v>
      </c>
      <c r="I566" s="14">
        <v>97.8</v>
      </c>
      <c r="J566" s="14" t="s">
        <v>35</v>
      </c>
      <c r="K566" s="14" t="s">
        <v>35</v>
      </c>
      <c r="L566" s="183">
        <v>33.130179085776902</v>
      </c>
      <c r="M566" s="183">
        <v>92.3738202919169</v>
      </c>
      <c r="N566" s="183">
        <v>35.225232956529197</v>
      </c>
      <c r="O566" s="183">
        <f t="shared" si="8"/>
        <v>53.57641077807434</v>
      </c>
      <c r="P566" s="93">
        <v>6.6000000000000003E-2</v>
      </c>
      <c r="Q566" s="21"/>
    </row>
    <row r="567" spans="1:17" s="11" customFormat="1">
      <c r="A567" s="13">
        <v>10</v>
      </c>
      <c r="B567" s="13">
        <v>1976</v>
      </c>
      <c r="C567" s="13" t="s">
        <v>22</v>
      </c>
      <c r="D567" s="91">
        <v>3541.4362174869107</v>
      </c>
      <c r="E567" s="91" t="s">
        <v>35</v>
      </c>
      <c r="F567" s="92">
        <v>5.0094619091111952</v>
      </c>
      <c r="G567" s="92" t="s">
        <v>35</v>
      </c>
      <c r="H567" s="91" t="s">
        <v>35</v>
      </c>
      <c r="I567" s="14">
        <v>98</v>
      </c>
      <c r="J567" s="14" t="s">
        <v>35</v>
      </c>
      <c r="K567" s="14" t="s">
        <v>35</v>
      </c>
      <c r="L567" s="183">
        <v>36.322337874808902</v>
      </c>
      <c r="M567" s="183">
        <v>95.053349031452797</v>
      </c>
      <c r="N567" s="183">
        <v>29.173421169853398</v>
      </c>
      <c r="O567" s="183">
        <f t="shared" si="8"/>
        <v>53.516369358705028</v>
      </c>
      <c r="P567" s="93">
        <v>6.7000000000000004E-2</v>
      </c>
      <c r="Q567" s="21"/>
    </row>
    <row r="568" spans="1:17" s="11" customFormat="1">
      <c r="A568" s="13">
        <v>10</v>
      </c>
      <c r="B568" s="13">
        <v>1977</v>
      </c>
      <c r="C568" s="13" t="s">
        <v>22</v>
      </c>
      <c r="D568" s="91">
        <v>3502.7943779011789</v>
      </c>
      <c r="E568" s="91" t="s">
        <v>35</v>
      </c>
      <c r="F568" s="92">
        <v>5.4104292236668385</v>
      </c>
      <c r="G568" s="92" t="s">
        <v>35</v>
      </c>
      <c r="H568" s="91">
        <v>-7198</v>
      </c>
      <c r="I568" s="14">
        <v>97.9</v>
      </c>
      <c r="J568" s="14" t="s">
        <v>35</v>
      </c>
      <c r="K568" s="14" t="s">
        <v>35</v>
      </c>
      <c r="L568" s="183">
        <v>37.048427942247002</v>
      </c>
      <c r="M568" s="183">
        <v>102.166230262708</v>
      </c>
      <c r="N568" s="183">
        <v>30.738881355535199</v>
      </c>
      <c r="O568" s="183">
        <f t="shared" si="8"/>
        <v>56.651179853496735</v>
      </c>
      <c r="P568" s="93">
        <v>7.0999999999999994E-2</v>
      </c>
      <c r="Q568" s="21"/>
    </row>
    <row r="569" spans="1:17" s="11" customFormat="1">
      <c r="A569" s="13">
        <v>10</v>
      </c>
      <c r="B569" s="13">
        <v>1978</v>
      </c>
      <c r="C569" s="13" t="s">
        <v>22</v>
      </c>
      <c r="D569" s="91">
        <v>3605.6888881191039</v>
      </c>
      <c r="E569" s="91" t="s">
        <v>35</v>
      </c>
      <c r="F569" s="92">
        <v>2.6085216721722446</v>
      </c>
      <c r="G569" s="92">
        <v>3.73</v>
      </c>
      <c r="H569" s="91" t="s">
        <v>35</v>
      </c>
      <c r="I569" s="14">
        <v>97.5</v>
      </c>
      <c r="J569" s="14" t="s">
        <v>35</v>
      </c>
      <c r="K569" s="14" t="s">
        <v>35</v>
      </c>
      <c r="L569" s="183">
        <v>33.434988225937097</v>
      </c>
      <c r="M569" s="183">
        <v>88.675673098493803</v>
      </c>
      <c r="N569" s="183">
        <v>33.665186134461401</v>
      </c>
      <c r="O569" s="183">
        <f t="shared" si="8"/>
        <v>51.925282486297441</v>
      </c>
      <c r="P569" s="93">
        <v>8.5999999999999993E-2</v>
      </c>
      <c r="Q569" s="21"/>
    </row>
    <row r="570" spans="1:17" s="11" customFormat="1">
      <c r="A570" s="13">
        <v>10</v>
      </c>
      <c r="B570" s="13">
        <v>1979</v>
      </c>
      <c r="C570" s="13" t="s">
        <v>22</v>
      </c>
      <c r="D570" s="91">
        <v>3643.3999777463978</v>
      </c>
      <c r="E570" s="91" t="s">
        <v>35</v>
      </c>
      <c r="F570" s="92">
        <v>2.2413262802556631</v>
      </c>
      <c r="G570" s="92">
        <v>6.79</v>
      </c>
      <c r="H570" s="91" t="s">
        <v>35</v>
      </c>
      <c r="I570" s="14">
        <v>97.3</v>
      </c>
      <c r="J570" s="14" t="s">
        <v>35</v>
      </c>
      <c r="K570" s="14" t="s">
        <v>35</v>
      </c>
      <c r="L570" s="183">
        <v>64.195115609327203</v>
      </c>
      <c r="M570" s="183">
        <v>92.4803050009305</v>
      </c>
      <c r="N570" s="183">
        <v>51.954065548043602</v>
      </c>
      <c r="O570" s="183">
        <f t="shared" si="8"/>
        <v>69.543162052767101</v>
      </c>
      <c r="P570" s="93">
        <v>0.114</v>
      </c>
      <c r="Q570" s="21"/>
    </row>
    <row r="571" spans="1:17" s="11" customFormat="1">
      <c r="A571" s="13">
        <v>10</v>
      </c>
      <c r="B571" s="13">
        <v>1980</v>
      </c>
      <c r="C571" s="13" t="s">
        <v>22</v>
      </c>
      <c r="D571" s="91">
        <v>3681.5171583045935</v>
      </c>
      <c r="E571" s="91" t="s">
        <v>35</v>
      </c>
      <c r="F571" s="92">
        <v>1.2035450134105332</v>
      </c>
      <c r="G571" s="92">
        <v>13.34</v>
      </c>
      <c r="H571" s="91" t="s">
        <v>35</v>
      </c>
      <c r="I571" s="14">
        <v>97</v>
      </c>
      <c r="J571" s="14" t="s">
        <v>35</v>
      </c>
      <c r="K571" s="14" t="s">
        <v>35</v>
      </c>
      <c r="L571" s="183">
        <v>70.514664663519298</v>
      </c>
      <c r="M571" s="183">
        <v>91.991910725589307</v>
      </c>
      <c r="N571" s="183">
        <v>91.281344051760499</v>
      </c>
      <c r="O571" s="183">
        <f t="shared" si="8"/>
        <v>84.595973146956368</v>
      </c>
      <c r="P571" s="93">
        <v>0.46100000000000002</v>
      </c>
      <c r="Q571" s="21"/>
    </row>
    <row r="572" spans="1:17" s="11" customFormat="1">
      <c r="A572" s="13">
        <v>10</v>
      </c>
      <c r="B572" s="13">
        <v>1981</v>
      </c>
      <c r="C572" s="13" t="s">
        <v>22</v>
      </c>
      <c r="D572" s="91">
        <v>3789.2781064008618</v>
      </c>
      <c r="E572" s="91" t="s">
        <v>35</v>
      </c>
      <c r="F572" s="92">
        <v>-1.9271053483226979</v>
      </c>
      <c r="G572" s="92" t="s">
        <v>35</v>
      </c>
      <c r="H572" s="91" t="s">
        <v>35</v>
      </c>
      <c r="I572" s="14">
        <v>96.6</v>
      </c>
      <c r="J572" s="14" t="s">
        <v>35</v>
      </c>
      <c r="K572" s="14" t="s">
        <v>35</v>
      </c>
      <c r="L572" s="183">
        <v>70.263236037919199</v>
      </c>
      <c r="M572" s="183">
        <v>80.380607265871106</v>
      </c>
      <c r="N572" s="183">
        <v>61.256814736659301</v>
      </c>
      <c r="O572" s="183">
        <f t="shared" si="8"/>
        <v>70.633552680149862</v>
      </c>
      <c r="P572" s="93">
        <v>0.46200000000000002</v>
      </c>
      <c r="Q572" s="21"/>
    </row>
    <row r="573" spans="1:17" s="11" customFormat="1">
      <c r="A573" s="13">
        <v>10</v>
      </c>
      <c r="B573" s="13">
        <v>1982</v>
      </c>
      <c r="C573" s="13" t="s">
        <v>22</v>
      </c>
      <c r="D573" s="91">
        <v>3716.5759034394805</v>
      </c>
      <c r="E573" s="91" t="s">
        <v>35</v>
      </c>
      <c r="F573" s="92">
        <v>-6.0734122378765676</v>
      </c>
      <c r="G573" s="92" t="s">
        <v>35</v>
      </c>
      <c r="H573" s="91">
        <v>-14001</v>
      </c>
      <c r="I573" s="14">
        <v>97.1</v>
      </c>
      <c r="J573" s="14" t="s">
        <v>35</v>
      </c>
      <c r="K573" s="14" t="s">
        <v>35</v>
      </c>
      <c r="L573" s="183">
        <v>68.588539177327107</v>
      </c>
      <c r="M573" s="183">
        <v>70.405227093750995</v>
      </c>
      <c r="N573" s="183">
        <v>50.4912295138706</v>
      </c>
      <c r="O573" s="183">
        <f t="shared" si="8"/>
        <v>63.161665261649567</v>
      </c>
      <c r="P573" s="93">
        <v>0.46500000000000002</v>
      </c>
      <c r="Q573" s="21"/>
    </row>
    <row r="574" spans="1:17" s="11" customFormat="1">
      <c r="A574" s="13">
        <v>10</v>
      </c>
      <c r="B574" s="13">
        <v>1983</v>
      </c>
      <c r="C574" s="13" t="s">
        <v>22</v>
      </c>
      <c r="D574" s="91">
        <v>3611.633548934331</v>
      </c>
      <c r="E574" s="91" t="s">
        <v>35</v>
      </c>
      <c r="F574" s="92">
        <v>-5.1822418779779724</v>
      </c>
      <c r="G574" s="92" t="s">
        <v>35</v>
      </c>
      <c r="H574" s="91" t="s">
        <v>35</v>
      </c>
      <c r="I574" s="14">
        <v>99</v>
      </c>
      <c r="J574" s="14" t="s">
        <v>35</v>
      </c>
      <c r="K574" s="14" t="s">
        <v>35</v>
      </c>
      <c r="L574" s="183">
        <v>63.883938995688901</v>
      </c>
      <c r="M574" s="183">
        <v>79.648532434342599</v>
      </c>
      <c r="N574" s="183">
        <v>62.319210363331699</v>
      </c>
      <c r="O574" s="183">
        <f t="shared" si="8"/>
        <v>68.617227264454399</v>
      </c>
      <c r="P574" s="93">
        <v>0.46400000000000002</v>
      </c>
      <c r="Q574" s="21"/>
    </row>
    <row r="575" spans="1:17" s="11" customFormat="1">
      <c r="A575" s="13">
        <v>10</v>
      </c>
      <c r="B575" s="13">
        <v>1984</v>
      </c>
      <c r="C575" s="13" t="s">
        <v>22</v>
      </c>
      <c r="D575" s="91">
        <v>3614.7170032298336</v>
      </c>
      <c r="E575" s="91" t="s">
        <v>35</v>
      </c>
      <c r="F575" s="92">
        <v>-2.2192248847021432</v>
      </c>
      <c r="G575" s="92" t="s">
        <v>35</v>
      </c>
      <c r="H575" s="91" t="s">
        <v>35</v>
      </c>
      <c r="I575" s="14">
        <v>99.2</v>
      </c>
      <c r="J575" s="14" t="s">
        <v>35</v>
      </c>
      <c r="K575" s="14" t="s">
        <v>35</v>
      </c>
      <c r="L575" s="183">
        <v>62.657713355343297</v>
      </c>
      <c r="M575" s="183">
        <v>82.726403592118601</v>
      </c>
      <c r="N575" s="183">
        <v>51.853755100948099</v>
      </c>
      <c r="O575" s="183">
        <f t="shared" si="8"/>
        <v>65.745957349470004</v>
      </c>
      <c r="P575" s="93">
        <v>0.443</v>
      </c>
      <c r="Q575" s="21"/>
    </row>
    <row r="576" spans="1:17" s="11" customFormat="1">
      <c r="A576" s="13">
        <v>10</v>
      </c>
      <c r="B576" s="13">
        <v>1985</v>
      </c>
      <c r="C576" s="13" t="s">
        <v>22</v>
      </c>
      <c r="D576" s="91">
        <v>3664.6962715216296</v>
      </c>
      <c r="E576" s="91" t="s">
        <v>35</v>
      </c>
      <c r="F576" s="92">
        <v>-3.3093015956189618</v>
      </c>
      <c r="G576" s="92">
        <v>16.95</v>
      </c>
      <c r="H576" s="91" t="s">
        <v>35</v>
      </c>
      <c r="I576" s="14">
        <v>99.2</v>
      </c>
      <c r="J576" s="14" t="s">
        <v>35</v>
      </c>
      <c r="K576" s="14" t="s">
        <v>35</v>
      </c>
      <c r="L576" s="183">
        <v>60.663513403148798</v>
      </c>
      <c r="M576" s="183">
        <v>71.490191196213502</v>
      </c>
      <c r="N576" s="183">
        <v>44.454032438533801</v>
      </c>
      <c r="O576" s="183">
        <f t="shared" si="8"/>
        <v>58.8692456792987</v>
      </c>
      <c r="P576" s="93">
        <v>0.42299999999999999</v>
      </c>
      <c r="Q576" s="21"/>
    </row>
    <row r="577" spans="1:17" s="11" customFormat="1">
      <c r="A577" s="13">
        <v>10</v>
      </c>
      <c r="B577" s="13">
        <v>1986</v>
      </c>
      <c r="C577" s="13" t="s">
        <v>22</v>
      </c>
      <c r="D577" s="91">
        <v>3699.2983503071732</v>
      </c>
      <c r="E577" s="91" t="s">
        <v>35</v>
      </c>
      <c r="F577" s="92">
        <v>-2.5861932651157531</v>
      </c>
      <c r="G577" s="92">
        <v>8.6300000000000008</v>
      </c>
      <c r="H577" s="91" t="s">
        <v>35</v>
      </c>
      <c r="I577" s="14">
        <v>98.6</v>
      </c>
      <c r="J577" s="14" t="s">
        <v>35</v>
      </c>
      <c r="K577" s="14" t="s">
        <v>35</v>
      </c>
      <c r="L577" s="183">
        <v>31.3444335336164</v>
      </c>
      <c r="M577" s="183">
        <v>59.718977740723197</v>
      </c>
      <c r="N577" s="183">
        <v>42.8435174264186</v>
      </c>
      <c r="O577" s="183">
        <f t="shared" si="8"/>
        <v>44.635642900252741</v>
      </c>
      <c r="P577" s="93">
        <v>0.42799999999999999</v>
      </c>
      <c r="Q577" s="21"/>
    </row>
    <row r="578" spans="1:17" s="11" customFormat="1">
      <c r="A578" s="13">
        <v>10</v>
      </c>
      <c r="B578" s="13">
        <v>1987</v>
      </c>
      <c r="C578" s="13" t="s">
        <v>22</v>
      </c>
      <c r="D578" s="91">
        <v>3600.6394992611354</v>
      </c>
      <c r="E578" s="91" t="s">
        <v>35</v>
      </c>
      <c r="F578" s="92">
        <v>0.71662087104644456</v>
      </c>
      <c r="G578" s="92" t="s">
        <v>35</v>
      </c>
      <c r="H578" s="91">
        <v>-16998</v>
      </c>
      <c r="I578" s="14">
        <v>97.7</v>
      </c>
      <c r="J578" s="14" t="s">
        <v>35</v>
      </c>
      <c r="K578" s="14" t="s">
        <v>35</v>
      </c>
      <c r="L578" s="183">
        <v>32.506869004891101</v>
      </c>
      <c r="M578" s="183">
        <v>59.269735100745201</v>
      </c>
      <c r="N578" s="183">
        <v>47.955055459916899</v>
      </c>
      <c r="O578" s="183">
        <f t="shared" si="8"/>
        <v>46.577219855184403</v>
      </c>
      <c r="P578" s="93">
        <v>0.42899999999999999</v>
      </c>
      <c r="Q578" s="21"/>
    </row>
    <row r="579" spans="1:17" s="11" customFormat="1">
      <c r="A579" s="13">
        <v>10</v>
      </c>
      <c r="B579" s="13">
        <v>1988</v>
      </c>
      <c r="C579" s="13" t="s">
        <v>22</v>
      </c>
      <c r="D579" s="91">
        <v>3721.5878666593371</v>
      </c>
      <c r="E579" s="91" t="s">
        <v>35</v>
      </c>
      <c r="F579" s="92">
        <v>1.0558318365467585</v>
      </c>
      <c r="G579" s="92">
        <v>9.3699999999999992</v>
      </c>
      <c r="H579" s="91" t="s">
        <v>35</v>
      </c>
      <c r="I579" s="14">
        <v>97.8</v>
      </c>
      <c r="J579" s="14" t="s">
        <v>35</v>
      </c>
      <c r="K579" s="14" t="s">
        <v>35</v>
      </c>
      <c r="L579" s="183">
        <v>26.264131428879299</v>
      </c>
      <c r="M579" s="183">
        <v>69.820025674837396</v>
      </c>
      <c r="N579" s="183">
        <v>43.658019422625301</v>
      </c>
      <c r="O579" s="183">
        <f t="shared" ref="O579:O642" si="9">AVERAGE(L579:N579)</f>
        <v>46.580725508780667</v>
      </c>
      <c r="P579" s="93">
        <v>0.44900000000000001</v>
      </c>
      <c r="Q579" s="21"/>
    </row>
    <row r="580" spans="1:17" s="11" customFormat="1">
      <c r="A580" s="13">
        <v>10</v>
      </c>
      <c r="B580" s="13">
        <v>1989</v>
      </c>
      <c r="C580" s="13" t="s">
        <v>22</v>
      </c>
      <c r="D580" s="91">
        <v>3670.1231462415903</v>
      </c>
      <c r="E580" s="91" t="s">
        <v>35</v>
      </c>
      <c r="F580" s="92">
        <v>1.113687529247926</v>
      </c>
      <c r="G580" s="92">
        <v>8.35</v>
      </c>
      <c r="H580" s="91" t="s">
        <v>35</v>
      </c>
      <c r="I580" s="14">
        <v>97.5</v>
      </c>
      <c r="J580" s="14" t="s">
        <v>35</v>
      </c>
      <c r="K580" s="14" t="s">
        <v>35</v>
      </c>
      <c r="L580" s="183">
        <v>30.645846764704402</v>
      </c>
      <c r="M580" s="183">
        <v>68.744649036432804</v>
      </c>
      <c r="N580" s="183">
        <v>38.224796995110097</v>
      </c>
      <c r="O580" s="183">
        <f t="shared" si="9"/>
        <v>45.87176426541577</v>
      </c>
      <c r="P580" s="93">
        <v>0.48499999999999999</v>
      </c>
      <c r="Q580" s="21"/>
    </row>
    <row r="581" spans="1:17" s="11" customFormat="1">
      <c r="A581" s="13">
        <v>10</v>
      </c>
      <c r="B581" s="13">
        <v>1990</v>
      </c>
      <c r="C581" s="13" t="s">
        <v>22</v>
      </c>
      <c r="D581" s="91">
        <v>3716.2667912518309</v>
      </c>
      <c r="E581" s="91">
        <v>8293.7406745374028</v>
      </c>
      <c r="F581" s="92">
        <v>0.32144960084666252</v>
      </c>
      <c r="G581" s="92">
        <v>9.9600000000000009</v>
      </c>
      <c r="H581" s="91" t="s">
        <v>35</v>
      </c>
      <c r="I581" s="14">
        <v>97.7</v>
      </c>
      <c r="J581" s="14" t="s">
        <v>35</v>
      </c>
      <c r="K581" s="14" t="s">
        <v>35</v>
      </c>
      <c r="L581" s="183">
        <v>36.623943740372503</v>
      </c>
      <c r="M581" s="183">
        <v>61.995953147585602</v>
      </c>
      <c r="N581" s="183">
        <v>36.116444780317401</v>
      </c>
      <c r="O581" s="183">
        <f t="shared" si="9"/>
        <v>44.912113889425171</v>
      </c>
      <c r="P581" s="93">
        <v>0.48399999999999999</v>
      </c>
      <c r="Q581" s="21"/>
    </row>
    <row r="582" spans="1:17" s="11" customFormat="1">
      <c r="A582" s="13">
        <v>10</v>
      </c>
      <c r="B582" s="13">
        <v>1991</v>
      </c>
      <c r="C582" s="13" t="s">
        <v>22</v>
      </c>
      <c r="D582" s="91">
        <v>3786.3514602930409</v>
      </c>
      <c r="E582" s="91">
        <v>8450.1514229952045</v>
      </c>
      <c r="F582" s="92">
        <v>0.90758744323171925</v>
      </c>
      <c r="G582" s="92">
        <v>7.53</v>
      </c>
      <c r="H582" s="91" t="s">
        <v>35</v>
      </c>
      <c r="I582" s="14">
        <v>97.6</v>
      </c>
      <c r="J582" s="14" t="s">
        <v>35</v>
      </c>
      <c r="K582" s="14" t="s">
        <v>35</v>
      </c>
      <c r="L582" s="183">
        <v>32.258220056387003</v>
      </c>
      <c r="M582" s="183">
        <v>59.564721148624798</v>
      </c>
      <c r="N582" s="183">
        <v>33.666301842659998</v>
      </c>
      <c r="O582" s="183">
        <f t="shared" si="9"/>
        <v>41.829747682557269</v>
      </c>
      <c r="P582" s="93">
        <v>0.48299999999999998</v>
      </c>
      <c r="Q582" s="21"/>
    </row>
    <row r="583" spans="1:17" s="11" customFormat="1">
      <c r="A583" s="13">
        <v>10</v>
      </c>
      <c r="B583" s="13">
        <v>1992</v>
      </c>
      <c r="C583" s="13" t="s">
        <v>22</v>
      </c>
      <c r="D583" s="91">
        <v>3778.4953639552537</v>
      </c>
      <c r="E583" s="91">
        <v>8432.6186597680953</v>
      </c>
      <c r="F583" s="92">
        <v>2.1224769052015802</v>
      </c>
      <c r="G583" s="92">
        <v>7.88</v>
      </c>
      <c r="H583" s="91">
        <v>-19000</v>
      </c>
      <c r="I583" s="14">
        <v>96</v>
      </c>
      <c r="J583" s="14" t="s">
        <v>35</v>
      </c>
      <c r="K583" s="14" t="s">
        <v>35</v>
      </c>
      <c r="L583" s="183">
        <v>31.2263954850626</v>
      </c>
      <c r="M583" s="183">
        <v>57.395348524929901</v>
      </c>
      <c r="N583" s="183">
        <v>31.486218148894899</v>
      </c>
      <c r="O583" s="183">
        <f t="shared" si="9"/>
        <v>40.035987386295801</v>
      </c>
      <c r="P583" s="93">
        <v>0.48299999999999998</v>
      </c>
      <c r="Q583" s="21"/>
    </row>
    <row r="584" spans="1:17" s="11" customFormat="1">
      <c r="A584" s="13">
        <v>10</v>
      </c>
      <c r="B584" s="13">
        <v>1993</v>
      </c>
      <c r="C584" s="13" t="s">
        <v>22</v>
      </c>
      <c r="D584" s="91">
        <v>3766.8179331210654</v>
      </c>
      <c r="E584" s="91">
        <v>8406.5576720823919</v>
      </c>
      <c r="F584" s="92">
        <v>1.3098623926680801</v>
      </c>
      <c r="G584" s="92">
        <v>9.94</v>
      </c>
      <c r="H584" s="91" t="s">
        <v>35</v>
      </c>
      <c r="I584" s="14">
        <v>92.7</v>
      </c>
      <c r="J584" s="14" t="s">
        <v>35</v>
      </c>
      <c r="K584" s="14" t="s">
        <v>35</v>
      </c>
      <c r="L584" s="183">
        <v>27.678438923524201</v>
      </c>
      <c r="M584" s="183">
        <v>56.0814560634035</v>
      </c>
      <c r="N584" s="183">
        <v>32.044165765723001</v>
      </c>
      <c r="O584" s="183">
        <f t="shared" si="9"/>
        <v>38.601353584216902</v>
      </c>
      <c r="P584" s="93">
        <v>0.47399999999999998</v>
      </c>
      <c r="Q584" s="21"/>
    </row>
    <row r="585" spans="1:17" s="11" customFormat="1">
      <c r="A585" s="13">
        <v>10</v>
      </c>
      <c r="B585" s="13">
        <v>1994</v>
      </c>
      <c r="C585" s="13" t="s">
        <v>22</v>
      </c>
      <c r="D585" s="91">
        <v>3840.8326258150287</v>
      </c>
      <c r="E585" s="91">
        <v>8571.7392109197954</v>
      </c>
      <c r="F585" s="92">
        <v>1.4747191584540076</v>
      </c>
      <c r="G585" s="92">
        <v>7.68</v>
      </c>
      <c r="H585" s="91" t="s">
        <v>35</v>
      </c>
      <c r="I585" s="14">
        <v>92.3</v>
      </c>
      <c r="J585" s="14" t="s">
        <v>35</v>
      </c>
      <c r="K585" s="14" t="s">
        <v>35</v>
      </c>
      <c r="L585" s="183">
        <v>26.887600810147301</v>
      </c>
      <c r="M585" s="183">
        <v>65.527732004633194</v>
      </c>
      <c r="N585" s="183">
        <v>36.046761021854103</v>
      </c>
      <c r="O585" s="183">
        <f t="shared" si="9"/>
        <v>42.820697945544872</v>
      </c>
      <c r="P585" s="93">
        <v>0.46800000000000003</v>
      </c>
      <c r="Q585" s="21"/>
    </row>
    <row r="586" spans="1:17" s="11" customFormat="1">
      <c r="A586" s="13">
        <v>10</v>
      </c>
      <c r="B586" s="13">
        <v>1995</v>
      </c>
      <c r="C586" s="13" t="s">
        <v>22</v>
      </c>
      <c r="D586" s="91">
        <v>3842.5961396609127</v>
      </c>
      <c r="E586" s="91">
        <v>8575.67491503774</v>
      </c>
      <c r="F586" s="92">
        <v>2.4054893838380167</v>
      </c>
      <c r="G586" s="92">
        <v>7.65</v>
      </c>
      <c r="H586" s="91" t="s">
        <v>35</v>
      </c>
      <c r="I586" s="14">
        <v>92.2</v>
      </c>
      <c r="J586" s="14" t="s">
        <v>35</v>
      </c>
      <c r="K586" s="14" t="s">
        <v>35</v>
      </c>
      <c r="L586" s="183">
        <v>26.261924785721401</v>
      </c>
      <c r="M586" s="183">
        <v>64.8040798359783</v>
      </c>
      <c r="N586" s="183">
        <v>32.801476266121199</v>
      </c>
      <c r="O586" s="183">
        <f t="shared" si="9"/>
        <v>41.289160295940299</v>
      </c>
      <c r="P586" s="93">
        <v>0.46899999999999997</v>
      </c>
      <c r="Q586" s="21"/>
    </row>
    <row r="587" spans="1:17" s="11" customFormat="1">
      <c r="A587" s="13">
        <v>10</v>
      </c>
      <c r="B587" s="13">
        <v>1996</v>
      </c>
      <c r="C587" s="13" t="s">
        <v>22</v>
      </c>
      <c r="D587" s="91">
        <v>3826.314257003959</v>
      </c>
      <c r="E587" s="91">
        <v>8539.3379887524952</v>
      </c>
      <c r="F587" s="92">
        <v>0.51347428710157317</v>
      </c>
      <c r="G587" s="92">
        <v>7.68</v>
      </c>
      <c r="H587" s="91" t="s">
        <v>35</v>
      </c>
      <c r="I587" s="14">
        <v>91.1</v>
      </c>
      <c r="J587" s="14" t="s">
        <v>35</v>
      </c>
      <c r="K587" s="14" t="s">
        <v>35</v>
      </c>
      <c r="L587" s="183">
        <v>32.096553512291003</v>
      </c>
      <c r="M587" s="183">
        <v>64.862615577557506</v>
      </c>
      <c r="N587" s="183">
        <v>33.626984143699801</v>
      </c>
      <c r="O587" s="183">
        <f t="shared" si="9"/>
        <v>43.528717744516108</v>
      </c>
      <c r="P587" s="93">
        <v>0.46200000000000002</v>
      </c>
      <c r="Q587" s="21"/>
    </row>
    <row r="588" spans="1:17" s="11" customFormat="1">
      <c r="A588" s="13">
        <v>10</v>
      </c>
      <c r="B588" s="13">
        <v>1997</v>
      </c>
      <c r="C588" s="13" t="s">
        <v>22</v>
      </c>
      <c r="D588" s="91">
        <v>3908.9811679046088</v>
      </c>
      <c r="E588" s="91">
        <v>8723.8290277137021</v>
      </c>
      <c r="F588" s="92">
        <v>1.9319116579842586</v>
      </c>
      <c r="G588" s="92">
        <v>7.98</v>
      </c>
      <c r="H588" s="91">
        <v>-69999</v>
      </c>
      <c r="I588" s="14">
        <v>91.2</v>
      </c>
      <c r="J588" s="14" t="s">
        <v>35</v>
      </c>
      <c r="K588" s="14" t="s">
        <v>35</v>
      </c>
      <c r="L588" s="183">
        <v>31.5377177966737</v>
      </c>
      <c r="M588" s="183">
        <v>66.474521219155903</v>
      </c>
      <c r="N588" s="183">
        <v>30.776686081245199</v>
      </c>
      <c r="O588" s="183">
        <f t="shared" si="9"/>
        <v>42.929641699024934</v>
      </c>
      <c r="P588" s="93">
        <v>0.47099999999999997</v>
      </c>
      <c r="Q588" s="21"/>
    </row>
    <row r="589" spans="1:17" s="11" customFormat="1">
      <c r="A589" s="13">
        <v>10</v>
      </c>
      <c r="B589" s="13">
        <v>1998</v>
      </c>
      <c r="C589" s="13" t="s">
        <v>22</v>
      </c>
      <c r="D589" s="91">
        <v>3954.9354359183035</v>
      </c>
      <c r="E589" s="91">
        <v>8826.3869987105554</v>
      </c>
      <c r="F589" s="92">
        <v>2.5426524730394675</v>
      </c>
      <c r="G589" s="92">
        <v>7.1</v>
      </c>
      <c r="H589" s="91" t="s">
        <v>35</v>
      </c>
      <c r="I589" s="14">
        <v>89.5</v>
      </c>
      <c r="J589" s="14" t="s">
        <v>35</v>
      </c>
      <c r="K589" s="14" t="s">
        <v>35</v>
      </c>
      <c r="L589" s="183">
        <v>23.781358079748902</v>
      </c>
      <c r="M589" s="183">
        <v>59.668481375878997</v>
      </c>
      <c r="N589" s="183">
        <v>30.0075571704329</v>
      </c>
      <c r="O589" s="183">
        <f t="shared" si="9"/>
        <v>37.819132208686931</v>
      </c>
      <c r="P589" s="93">
        <v>0.47899999999999998</v>
      </c>
      <c r="Q589" s="21"/>
    </row>
    <row r="590" spans="1:17" s="11" customFormat="1">
      <c r="A590" s="13">
        <v>10</v>
      </c>
      <c r="B590" s="13">
        <v>1999</v>
      </c>
      <c r="C590" s="13" t="s">
        <v>22</v>
      </c>
      <c r="D590" s="91">
        <v>3693.7150466669</v>
      </c>
      <c r="E590" s="91">
        <v>8243.4110475617217</v>
      </c>
      <c r="F590" s="92">
        <v>1.4153536859566458</v>
      </c>
      <c r="G590" s="92">
        <v>6.68</v>
      </c>
      <c r="H590" s="91" t="s">
        <v>35</v>
      </c>
      <c r="I590" s="14">
        <v>91.1</v>
      </c>
      <c r="J590" s="14" t="s">
        <v>35</v>
      </c>
      <c r="K590" s="14" t="s">
        <v>35</v>
      </c>
      <c r="L590" s="183">
        <v>30.821270392359501</v>
      </c>
      <c r="M590" s="183">
        <v>55.292014873376502</v>
      </c>
      <c r="N590" s="183">
        <v>29.0034510109335</v>
      </c>
      <c r="O590" s="183">
        <f t="shared" si="9"/>
        <v>38.372245425556507</v>
      </c>
      <c r="P590" s="93">
        <v>0.47699999999999998</v>
      </c>
      <c r="Q590" s="21"/>
    </row>
    <row r="591" spans="1:17" s="11" customFormat="1">
      <c r="A591" s="13">
        <v>10</v>
      </c>
      <c r="B591" s="13">
        <v>2000</v>
      </c>
      <c r="C591" s="13" t="s">
        <v>22</v>
      </c>
      <c r="D591" s="91">
        <v>3663.663784221927</v>
      </c>
      <c r="E591" s="91">
        <v>8176.3444477557614</v>
      </c>
      <c r="F591" s="92">
        <v>1.1175291493852058</v>
      </c>
      <c r="G591" s="92">
        <v>6.96</v>
      </c>
      <c r="H591" s="91" t="s">
        <v>35</v>
      </c>
      <c r="I591" s="14">
        <v>90.1</v>
      </c>
      <c r="J591" s="22" t="s">
        <v>35</v>
      </c>
      <c r="K591" s="22" t="s">
        <v>35</v>
      </c>
      <c r="L591" s="183">
        <v>49.516806095367301</v>
      </c>
      <c r="M591" s="183">
        <v>56.627100182487602</v>
      </c>
      <c r="N591" s="183">
        <v>29.520363682404501</v>
      </c>
      <c r="O591" s="183">
        <f t="shared" si="9"/>
        <v>45.221423320086473</v>
      </c>
      <c r="P591" s="93">
        <v>0.46899999999999997</v>
      </c>
      <c r="Q591" s="21"/>
    </row>
    <row r="592" spans="1:17" s="11" customFormat="1">
      <c r="A592" s="13">
        <v>10</v>
      </c>
      <c r="B592" s="13">
        <v>2001</v>
      </c>
      <c r="C592" s="13" t="s">
        <v>22</v>
      </c>
      <c r="D592" s="91">
        <v>3741.8722192102309</v>
      </c>
      <c r="E592" s="91">
        <v>8350.8853283731914</v>
      </c>
      <c r="F592" s="92">
        <v>-9.6568139257229291E-2</v>
      </c>
      <c r="G592" s="92">
        <v>6.96</v>
      </c>
      <c r="H592" s="91" t="s">
        <v>35</v>
      </c>
      <c r="I592" s="14">
        <v>88.1</v>
      </c>
      <c r="J592" s="23">
        <v>53.5</v>
      </c>
      <c r="K592" s="23">
        <v>20.2</v>
      </c>
      <c r="L592" s="183">
        <v>45.923349869098402</v>
      </c>
      <c r="M592" s="183">
        <v>55.668159786510003</v>
      </c>
      <c r="N592" s="183">
        <v>29.254810372022199</v>
      </c>
      <c r="O592" s="183">
        <f t="shared" si="9"/>
        <v>43.615440009210204</v>
      </c>
      <c r="P592" s="93">
        <v>0.46899999999999997</v>
      </c>
      <c r="Q592" s="21"/>
    </row>
    <row r="593" spans="1:17" s="11" customFormat="1">
      <c r="A593" s="13">
        <v>10</v>
      </c>
      <c r="B593" s="13">
        <v>2002</v>
      </c>
      <c r="C593" s="13" t="s">
        <v>22</v>
      </c>
      <c r="D593" s="91">
        <v>3827.3602205470193</v>
      </c>
      <c r="E593" s="91">
        <v>8541.6723072684817</v>
      </c>
      <c r="F593" s="92">
        <v>1.4803885196943156</v>
      </c>
      <c r="G593" s="92">
        <v>5.73</v>
      </c>
      <c r="H593" s="91">
        <v>-120002</v>
      </c>
      <c r="I593" s="14">
        <v>89.6</v>
      </c>
      <c r="J593" s="22" t="s">
        <v>35</v>
      </c>
      <c r="K593" s="22" t="s">
        <v>35</v>
      </c>
      <c r="L593" s="183">
        <v>45.091603922970499</v>
      </c>
      <c r="M593" s="183">
        <v>58.8295746992723</v>
      </c>
      <c r="N593" s="183">
        <v>33.178324966535698</v>
      </c>
      <c r="O593" s="183">
        <f t="shared" si="9"/>
        <v>45.699834529592827</v>
      </c>
      <c r="P593" s="93">
        <v>0.46899999999999997</v>
      </c>
      <c r="Q593" s="21"/>
    </row>
    <row r="594" spans="1:17" s="11" customFormat="1">
      <c r="A594" s="13">
        <v>10</v>
      </c>
      <c r="B594" s="13">
        <v>2003</v>
      </c>
      <c r="C594" s="13" t="s">
        <v>22</v>
      </c>
      <c r="D594" s="91">
        <v>3865.0528772486027</v>
      </c>
      <c r="E594" s="91">
        <v>8625.7925111120803</v>
      </c>
      <c r="F594" s="92">
        <v>0.34800785939856382</v>
      </c>
      <c r="G594" s="92">
        <v>6.26</v>
      </c>
      <c r="H594" s="91" t="s">
        <v>35</v>
      </c>
      <c r="I594" s="14">
        <v>88.6</v>
      </c>
      <c r="J594" s="23">
        <v>48.7</v>
      </c>
      <c r="K594" s="23">
        <v>16.3</v>
      </c>
      <c r="L594" s="183">
        <v>52.347799598459297</v>
      </c>
      <c r="M594" s="183">
        <v>61.237365661047903</v>
      </c>
      <c r="N594" s="183">
        <v>36.523785981620598</v>
      </c>
      <c r="O594" s="183">
        <f t="shared" si="9"/>
        <v>50.03631708037593</v>
      </c>
      <c r="P594" s="93">
        <v>0.47699999999999998</v>
      </c>
      <c r="Q594" s="21"/>
    </row>
    <row r="595" spans="1:17" s="11" customFormat="1">
      <c r="A595" s="13">
        <v>10</v>
      </c>
      <c r="B595" s="13">
        <v>2004</v>
      </c>
      <c r="C595" s="13" t="s">
        <v>22</v>
      </c>
      <c r="D595" s="91">
        <v>4112.6738381051118</v>
      </c>
      <c r="E595" s="91">
        <v>9178.4180760360305</v>
      </c>
      <c r="F595" s="92">
        <v>0.96836311315946944</v>
      </c>
      <c r="G595" s="92">
        <v>6.05</v>
      </c>
      <c r="H595" s="91" t="s">
        <v>35</v>
      </c>
      <c r="I595" s="14">
        <v>91.3</v>
      </c>
      <c r="J595" s="22" t="s">
        <v>35</v>
      </c>
      <c r="K595" s="22" t="s">
        <v>35</v>
      </c>
      <c r="L595" s="183">
        <v>62.499189533404397</v>
      </c>
      <c r="M595" s="183">
        <v>66.565301113444903</v>
      </c>
      <c r="N595" s="183">
        <v>39.951379769386897</v>
      </c>
      <c r="O595" s="183">
        <f t="shared" si="9"/>
        <v>56.33862347207873</v>
      </c>
      <c r="P595" s="93">
        <v>0.47399999999999998</v>
      </c>
      <c r="Q595" s="21"/>
    </row>
    <row r="596" spans="1:17" s="11" customFormat="1">
      <c r="A596" s="13">
        <v>10</v>
      </c>
      <c r="B596" s="13">
        <v>2005</v>
      </c>
      <c r="C596" s="13" t="s">
        <v>22</v>
      </c>
      <c r="D596" s="91">
        <v>4258.4240760343537</v>
      </c>
      <c r="E596" s="91">
        <v>9503.6946895135206</v>
      </c>
      <c r="F596" s="92">
        <v>1.1529340923907654</v>
      </c>
      <c r="G596" s="92">
        <v>7.22</v>
      </c>
      <c r="H596" s="91" t="s">
        <v>35</v>
      </c>
      <c r="I596" s="14">
        <v>91.5</v>
      </c>
      <c r="J596" s="23">
        <v>40.4</v>
      </c>
      <c r="K596" s="23">
        <v>13.1</v>
      </c>
      <c r="L596" s="183">
        <v>85.180180730017597</v>
      </c>
      <c r="M596" s="183">
        <v>69.884890561069398</v>
      </c>
      <c r="N596" s="183">
        <v>42.127523635253397</v>
      </c>
      <c r="O596" s="183">
        <f t="shared" si="9"/>
        <v>65.730864975446806</v>
      </c>
      <c r="P596" s="93">
        <v>0.47299999999999998</v>
      </c>
      <c r="Q596" s="21"/>
    </row>
    <row r="597" spans="1:17" s="11" customFormat="1">
      <c r="A597" s="13">
        <v>10</v>
      </c>
      <c r="B597" s="13">
        <v>2006</v>
      </c>
      <c r="C597" s="13" t="s">
        <v>22</v>
      </c>
      <c r="D597" s="91">
        <v>4372.0934240172628</v>
      </c>
      <c r="E597" s="91">
        <v>9757.3751026187474</v>
      </c>
      <c r="F597" s="92">
        <v>3.2382193705692259</v>
      </c>
      <c r="G597" s="92">
        <v>6.57</v>
      </c>
      <c r="H597" s="91" t="s">
        <v>35</v>
      </c>
      <c r="I597" s="14">
        <v>90.4</v>
      </c>
      <c r="J597" s="23">
        <v>35.6</v>
      </c>
      <c r="K597" s="23">
        <v>9.8000000000000007</v>
      </c>
      <c r="L597" s="183">
        <v>94.232870316464002</v>
      </c>
      <c r="M597" s="183">
        <v>84.020702784940596</v>
      </c>
      <c r="N597" s="183">
        <v>57.346259138415597</v>
      </c>
      <c r="O597" s="183">
        <f t="shared" si="9"/>
        <v>78.533277413273396</v>
      </c>
      <c r="P597" s="93">
        <v>0.47399999999999998</v>
      </c>
      <c r="Q597" s="21"/>
    </row>
    <row r="598" spans="1:17" s="11" customFormat="1">
      <c r="A598" s="13">
        <v>10</v>
      </c>
      <c r="B598" s="13">
        <v>2007</v>
      </c>
      <c r="C598" s="13" t="s">
        <v>22</v>
      </c>
      <c r="D598" s="91">
        <v>4393.725026971063</v>
      </c>
      <c r="E598" s="91">
        <v>9805.6512128527356</v>
      </c>
      <c r="F598" s="92">
        <v>4.2571489299359371</v>
      </c>
      <c r="G598" s="92">
        <v>6.41</v>
      </c>
      <c r="H598" s="91">
        <v>-44999</v>
      </c>
      <c r="I598" s="14">
        <v>91.4</v>
      </c>
      <c r="J598" s="23">
        <v>35.200000000000003</v>
      </c>
      <c r="K598" s="23">
        <v>10.3</v>
      </c>
      <c r="L598" s="183">
        <v>97.726409182701005</v>
      </c>
      <c r="M598" s="183">
        <v>94.121897892805194</v>
      </c>
      <c r="N598" s="183">
        <v>62.342757117053203</v>
      </c>
      <c r="O598" s="183">
        <f t="shared" si="9"/>
        <v>84.730354730853136</v>
      </c>
      <c r="P598" s="93">
        <v>0.42099999999999999</v>
      </c>
      <c r="Q598" s="21"/>
    </row>
    <row r="599" spans="1:17" s="11" customFormat="1">
      <c r="A599" s="13">
        <v>10</v>
      </c>
      <c r="B599" s="13">
        <v>2008</v>
      </c>
      <c r="C599" s="13" t="s">
        <v>22</v>
      </c>
      <c r="D599" s="91">
        <v>4596.1448661076947</v>
      </c>
      <c r="E599" s="91">
        <v>10257.399633373236</v>
      </c>
      <c r="F599" s="92">
        <v>1.3216597834974522</v>
      </c>
      <c r="G599" s="92">
        <v>5.88</v>
      </c>
      <c r="H599" s="91" t="s">
        <v>35</v>
      </c>
      <c r="I599" s="14">
        <v>91.3</v>
      </c>
      <c r="J599" s="23">
        <v>34.700000000000003</v>
      </c>
      <c r="K599" s="23">
        <v>10.8</v>
      </c>
      <c r="L599" s="183">
        <v>125.564825304621</v>
      </c>
      <c r="M599" s="183">
        <v>102.806160742072</v>
      </c>
      <c r="N599" s="183">
        <v>70.662411642855403</v>
      </c>
      <c r="O599" s="183">
        <f t="shared" si="9"/>
        <v>99.677799229849469</v>
      </c>
      <c r="P599" s="93">
        <v>0.36199999999999999</v>
      </c>
      <c r="Q599" s="21"/>
    </row>
    <row r="600" spans="1:17" s="11" customFormat="1">
      <c r="A600" s="13">
        <v>10</v>
      </c>
      <c r="B600" s="13">
        <v>2009</v>
      </c>
      <c r="C600" s="13" t="s">
        <v>22</v>
      </c>
      <c r="D600" s="91">
        <v>4547.512994539622</v>
      </c>
      <c r="E600" s="91">
        <v>10148.86594783363</v>
      </c>
      <c r="F600" s="92">
        <v>-1.3954706558224217</v>
      </c>
      <c r="G600" s="92">
        <v>7.33</v>
      </c>
      <c r="H600" s="91" t="s">
        <v>35</v>
      </c>
      <c r="I600" s="14">
        <v>90.8</v>
      </c>
      <c r="J600" s="23">
        <v>35.6</v>
      </c>
      <c r="K600" s="23">
        <v>11.4</v>
      </c>
      <c r="L600" s="183">
        <v>82.662871078498895</v>
      </c>
      <c r="M600" s="183">
        <v>87.0161710168871</v>
      </c>
      <c r="N600" s="183">
        <v>80.870213604300602</v>
      </c>
      <c r="O600" s="183">
        <f t="shared" si="9"/>
        <v>83.516418566562194</v>
      </c>
      <c r="P600" s="93">
        <v>0.33700000000000002</v>
      </c>
      <c r="Q600" s="21"/>
    </row>
    <row r="601" spans="1:17" s="11" customFormat="1">
      <c r="A601" s="13">
        <v>10</v>
      </c>
      <c r="B601" s="13">
        <v>2010</v>
      </c>
      <c r="C601" s="13" t="s">
        <v>22</v>
      </c>
      <c r="D601" s="91">
        <v>4633.5912844309887</v>
      </c>
      <c r="E601" s="91">
        <v>10340.970297216516</v>
      </c>
      <c r="F601" s="92">
        <v>1.0118948603418971</v>
      </c>
      <c r="G601" s="92">
        <v>4.8899999999999997</v>
      </c>
      <c r="H601" s="91" t="s">
        <v>35</v>
      </c>
      <c r="I601" s="14">
        <v>90.2</v>
      </c>
      <c r="J601" s="23">
        <v>32.700000000000003</v>
      </c>
      <c r="K601" s="23">
        <v>10</v>
      </c>
      <c r="L601" s="183">
        <v>100</v>
      </c>
      <c r="M601" s="183">
        <v>100</v>
      </c>
      <c r="N601" s="183">
        <v>100</v>
      </c>
      <c r="O601" s="183">
        <f t="shared" si="9"/>
        <v>100</v>
      </c>
      <c r="P601" s="93">
        <v>0.30499999999999999</v>
      </c>
      <c r="Q601" s="21"/>
    </row>
    <row r="602" spans="1:17" s="11" customFormat="1">
      <c r="A602" s="13">
        <v>10</v>
      </c>
      <c r="B602" s="13">
        <v>2011</v>
      </c>
      <c r="C602" s="13" t="s">
        <v>22</v>
      </c>
      <c r="D602" s="91">
        <v>4921.8477633729262</v>
      </c>
      <c r="E602" s="91">
        <v>10984.283766994169</v>
      </c>
      <c r="F602" s="92">
        <v>2.2857951699789538</v>
      </c>
      <c r="G602" s="92">
        <v>4.3</v>
      </c>
      <c r="H602" s="91" t="s">
        <v>35</v>
      </c>
      <c r="I602" s="14">
        <v>92.1</v>
      </c>
      <c r="J602" s="23">
        <v>29.2</v>
      </c>
      <c r="K602" s="23">
        <v>9.1</v>
      </c>
      <c r="L602" s="183">
        <v>115.938068414604</v>
      </c>
      <c r="M602" s="183">
        <v>107.716675393419</v>
      </c>
      <c r="N602" s="183">
        <v>122.767240315002</v>
      </c>
      <c r="O602" s="183">
        <f t="shared" si="9"/>
        <v>115.473994707675</v>
      </c>
      <c r="P602" s="93">
        <v>0.30199999999999999</v>
      </c>
      <c r="Q602" s="21"/>
    </row>
    <row r="603" spans="1:17" s="11" customFormat="1">
      <c r="A603" s="13">
        <v>10</v>
      </c>
      <c r="B603" s="13">
        <v>2012</v>
      </c>
      <c r="C603" s="13" t="s">
        <v>22</v>
      </c>
      <c r="D603" s="91">
        <v>5122.1810832579731</v>
      </c>
      <c r="E603" s="91">
        <v>11431.375619362507</v>
      </c>
      <c r="F603" s="92">
        <v>1.1605088896818501</v>
      </c>
      <c r="G603" s="92">
        <v>3.84</v>
      </c>
      <c r="H603" s="91">
        <v>-38001</v>
      </c>
      <c r="I603" s="14">
        <v>91</v>
      </c>
      <c r="J603" s="23">
        <v>26.6</v>
      </c>
      <c r="K603" s="23">
        <v>8.6999999999999993</v>
      </c>
      <c r="L603" s="183">
        <v>115.792648289342</v>
      </c>
      <c r="M603" s="183">
        <v>99.396437266731795</v>
      </c>
      <c r="N603" s="183">
        <v>125.6682221773</v>
      </c>
      <c r="O603" s="183">
        <f t="shared" si="9"/>
        <v>113.61910257779125</v>
      </c>
      <c r="P603" s="93">
        <v>0.3</v>
      </c>
      <c r="Q603" s="21"/>
    </row>
    <row r="604" spans="1:17" s="11" customFormat="1">
      <c r="A604" s="13">
        <v>10</v>
      </c>
      <c r="B604" s="13">
        <v>2013</v>
      </c>
      <c r="C604" s="13" t="s">
        <v>22</v>
      </c>
      <c r="D604" s="91">
        <v>5295.6830331054425</v>
      </c>
      <c r="E604" s="91">
        <v>11818.586834108686</v>
      </c>
      <c r="F604" s="92">
        <v>1.8886425805381606</v>
      </c>
      <c r="G604" s="92">
        <v>3.69</v>
      </c>
      <c r="H604" s="91" t="s">
        <v>35</v>
      </c>
      <c r="I604" s="14">
        <v>93.3</v>
      </c>
      <c r="J604" s="23">
        <v>26.4</v>
      </c>
      <c r="K604" s="23">
        <v>6.7</v>
      </c>
      <c r="L604" s="183">
        <v>116.14962167448699</v>
      </c>
      <c r="M604" s="183">
        <v>92.340731377033407</v>
      </c>
      <c r="N604" s="183">
        <v>104.91576514142599</v>
      </c>
      <c r="O604" s="183">
        <f t="shared" si="9"/>
        <v>104.46870606431547</v>
      </c>
      <c r="P604" s="93">
        <v>0.27300000000000002</v>
      </c>
      <c r="Q604" s="21"/>
    </row>
    <row r="605" spans="1:17" s="11" customFormat="1">
      <c r="A605" s="13">
        <v>10</v>
      </c>
      <c r="B605" s="13">
        <v>2014</v>
      </c>
      <c r="C605" s="13" t="s">
        <v>22</v>
      </c>
      <c r="D605" s="91">
        <v>5412.1336816965832</v>
      </c>
      <c r="E605" s="91">
        <v>12078.47438660361</v>
      </c>
      <c r="F605" s="92">
        <v>2.6539119093622361</v>
      </c>
      <c r="G605" s="92">
        <v>4.1500000000000004</v>
      </c>
      <c r="H605" s="91" t="s">
        <v>35</v>
      </c>
      <c r="I605" s="14">
        <v>93.9</v>
      </c>
      <c r="J605" s="23">
        <v>23.4</v>
      </c>
      <c r="K605" s="23">
        <v>5.9</v>
      </c>
      <c r="L605" s="183">
        <v>109.31833481138101</v>
      </c>
      <c r="M605" s="183">
        <v>89.142462911620697</v>
      </c>
      <c r="N605" s="183">
        <v>93.443382132127596</v>
      </c>
      <c r="O605" s="183">
        <f t="shared" si="9"/>
        <v>97.301393285043105</v>
      </c>
      <c r="P605" s="93">
        <v>0.26700000000000002</v>
      </c>
      <c r="Q605" s="21"/>
    </row>
    <row r="606" spans="1:17" s="11" customFormat="1">
      <c r="A606" s="13">
        <v>10</v>
      </c>
      <c r="B606" s="13">
        <v>2015</v>
      </c>
      <c r="C606" s="13" t="s">
        <v>22</v>
      </c>
      <c r="D606" s="91">
        <v>5330.5384968721746</v>
      </c>
      <c r="E606" s="91">
        <v>11896.375161430211</v>
      </c>
      <c r="F606" s="92">
        <v>2.3462951462233832</v>
      </c>
      <c r="G606" s="92">
        <v>4</v>
      </c>
      <c r="H606" s="91" t="s">
        <v>35</v>
      </c>
      <c r="I606" s="14">
        <v>92.3</v>
      </c>
      <c r="J606" s="23">
        <v>23.9</v>
      </c>
      <c r="K606" s="23">
        <v>7</v>
      </c>
      <c r="L606" s="183">
        <v>66.205440993654605</v>
      </c>
      <c r="M606" s="183">
        <v>83.411402171994197</v>
      </c>
      <c r="N606" s="183">
        <v>92.621245438256807</v>
      </c>
      <c r="O606" s="183">
        <f t="shared" si="9"/>
        <v>80.746029534635198</v>
      </c>
      <c r="P606" s="93">
        <v>0.26800000000000002</v>
      </c>
      <c r="Q606" s="21"/>
    </row>
    <row r="607" spans="1:17" s="11" customFormat="1">
      <c r="A607" s="13">
        <v>10</v>
      </c>
      <c r="B607" s="13">
        <v>2016</v>
      </c>
      <c r="C607" s="13" t="s">
        <v>22</v>
      </c>
      <c r="D607" s="91">
        <v>5176.0584892905954</v>
      </c>
      <c r="E607" s="91">
        <v>11551.615973177582</v>
      </c>
      <c r="F607" s="92">
        <v>0.98936574939649802</v>
      </c>
      <c r="G607" s="92">
        <v>4.42</v>
      </c>
      <c r="H607" s="91" t="s">
        <v>35</v>
      </c>
      <c r="I607" s="14">
        <v>92.5</v>
      </c>
      <c r="J607" s="23">
        <v>24.3</v>
      </c>
      <c r="K607" s="23">
        <v>7.5</v>
      </c>
      <c r="L607" s="183">
        <v>58.547046867405498</v>
      </c>
      <c r="M607" s="183">
        <v>84.397205348130797</v>
      </c>
      <c r="N607" s="183">
        <v>103.635776559438</v>
      </c>
      <c r="O607" s="183">
        <f t="shared" si="9"/>
        <v>82.193342924991427</v>
      </c>
      <c r="P607" s="93">
        <v>0.27200000000000002</v>
      </c>
      <c r="Q607" s="21"/>
    </row>
    <row r="608" spans="1:17" s="11" customFormat="1">
      <c r="A608" s="13">
        <v>10</v>
      </c>
      <c r="B608" s="13">
        <v>2017</v>
      </c>
      <c r="C608" s="13" t="s">
        <v>22</v>
      </c>
      <c r="D608" s="91">
        <v>5205.7645708544951</v>
      </c>
      <c r="E608" s="91">
        <v>11617.912219057347</v>
      </c>
      <c r="F608" s="92">
        <v>1.4156488412032218</v>
      </c>
      <c r="G608" s="92">
        <v>4.3899999999999997</v>
      </c>
      <c r="H608" s="91">
        <v>182000</v>
      </c>
      <c r="I608" s="14">
        <v>93.8</v>
      </c>
      <c r="J608" s="23">
        <v>23.6</v>
      </c>
      <c r="K608" s="23">
        <v>7</v>
      </c>
      <c r="L608" s="183">
        <v>69.968380303996895</v>
      </c>
      <c r="M608" s="183">
        <v>86.033349610271301</v>
      </c>
      <c r="N608" s="183">
        <v>100.535543898407</v>
      </c>
      <c r="O608" s="183">
        <f t="shared" si="9"/>
        <v>85.512424604225075</v>
      </c>
      <c r="P608" s="93">
        <v>0.32500000000000001</v>
      </c>
      <c r="Q608" s="21"/>
    </row>
    <row r="609" spans="1:17" s="11" customFormat="1">
      <c r="A609" s="13">
        <v>10</v>
      </c>
      <c r="B609" s="13">
        <v>2018</v>
      </c>
      <c r="C609" s="13" t="s">
        <v>22</v>
      </c>
      <c r="D609" s="91">
        <v>5180.5983911908133</v>
      </c>
      <c r="E609" s="91">
        <v>11561.747853142951</v>
      </c>
      <c r="F609" s="92">
        <v>1.6817069312823349</v>
      </c>
      <c r="G609" s="92">
        <v>4.01</v>
      </c>
      <c r="H609" s="91" t="s">
        <v>35</v>
      </c>
      <c r="I609" s="14">
        <v>93.9</v>
      </c>
      <c r="J609" s="23">
        <v>24.2</v>
      </c>
      <c r="K609" s="23">
        <v>6.5</v>
      </c>
      <c r="L609" s="183">
        <v>85.489945806625698</v>
      </c>
      <c r="M609" s="183">
        <v>83.729137844272202</v>
      </c>
      <c r="N609" s="183">
        <v>95.473641610553301</v>
      </c>
      <c r="O609" s="183">
        <f t="shared" si="9"/>
        <v>88.230908420483729</v>
      </c>
      <c r="P609" s="93">
        <v>0.48</v>
      </c>
      <c r="Q609" s="21"/>
    </row>
    <row r="610" spans="1:17" s="11" customFormat="1">
      <c r="A610" s="13">
        <v>10</v>
      </c>
      <c r="B610" s="13">
        <v>2019</v>
      </c>
      <c r="C610" s="13" t="s">
        <v>22</v>
      </c>
      <c r="D610" s="91">
        <v>5094.9501672472743</v>
      </c>
      <c r="E610" s="91">
        <v>11370.603299072023</v>
      </c>
      <c r="F610" s="92">
        <v>2.2587118983759211</v>
      </c>
      <c r="G610" s="92">
        <v>4.17</v>
      </c>
      <c r="H610" s="91" t="s">
        <v>35</v>
      </c>
      <c r="I610" s="13" t="s">
        <v>35</v>
      </c>
      <c r="J610" s="23">
        <v>25.7</v>
      </c>
      <c r="K610" s="23">
        <v>7.6</v>
      </c>
      <c r="L610" s="183">
        <v>76.329961218168194</v>
      </c>
      <c r="M610" s="183">
        <v>82.105128069524994</v>
      </c>
      <c r="N610" s="183">
        <v>105.997721412281</v>
      </c>
      <c r="O610" s="183">
        <f t="shared" si="9"/>
        <v>88.144270233324733</v>
      </c>
      <c r="P610" s="93">
        <v>0.47899999999999998</v>
      </c>
      <c r="Q610" s="21"/>
    </row>
    <row r="611" spans="1:17" s="11" customFormat="1">
      <c r="A611" s="13">
        <v>10</v>
      </c>
      <c r="B611" s="13">
        <v>2020</v>
      </c>
      <c r="C611" s="13" t="s">
        <v>22</v>
      </c>
      <c r="D611" s="91">
        <v>4628.3166801885291</v>
      </c>
      <c r="E611" s="91">
        <v>10329.198752759386</v>
      </c>
      <c r="F611" s="92">
        <v>-3.004903396987558</v>
      </c>
      <c r="G611" s="92" t="s">
        <v>35</v>
      </c>
      <c r="H611" s="91" t="s">
        <v>35</v>
      </c>
      <c r="I611" s="13" t="s">
        <v>35</v>
      </c>
      <c r="J611" s="13" t="s">
        <v>35</v>
      </c>
      <c r="K611" s="13" t="s">
        <v>35</v>
      </c>
      <c r="L611" s="183">
        <v>52.441960248604097</v>
      </c>
      <c r="M611" s="183">
        <v>84.965722246878798</v>
      </c>
      <c r="N611" s="183">
        <v>134.89886429714599</v>
      </c>
      <c r="O611" s="183">
        <f t="shared" si="9"/>
        <v>90.768848930876288</v>
      </c>
      <c r="P611" s="93">
        <v>0.48499999999999999</v>
      </c>
      <c r="Q611" s="21"/>
    </row>
    <row r="612" spans="1:17" s="11" customFormat="1">
      <c r="A612" s="13">
        <v>11</v>
      </c>
      <c r="B612" s="13">
        <v>1960</v>
      </c>
      <c r="C612" s="13" t="s">
        <v>26</v>
      </c>
      <c r="D612" s="91">
        <v>1095.9909429428449</v>
      </c>
      <c r="E612" s="91" t="s">
        <v>35</v>
      </c>
      <c r="F612" s="92" t="s">
        <v>35</v>
      </c>
      <c r="G612" s="92" t="s">
        <v>35</v>
      </c>
      <c r="H612" s="91" t="s">
        <v>35</v>
      </c>
      <c r="I612" s="13" t="s">
        <v>35</v>
      </c>
      <c r="J612" s="13" t="s">
        <v>35</v>
      </c>
      <c r="K612" s="13" t="s">
        <v>35</v>
      </c>
      <c r="L612" s="183">
        <v>11.1501758147351</v>
      </c>
      <c r="M612" s="183">
        <v>96.679859992020994</v>
      </c>
      <c r="N612" s="183">
        <v>17.075583767544501</v>
      </c>
      <c r="O612" s="183">
        <f t="shared" si="9"/>
        <v>41.635206524766865</v>
      </c>
      <c r="P612" s="93">
        <v>9.0999999999999998E-2</v>
      </c>
      <c r="Q612" s="21"/>
    </row>
    <row r="613" spans="1:17" s="11" customFormat="1">
      <c r="A613" s="13">
        <v>11</v>
      </c>
      <c r="B613" s="13">
        <v>1961</v>
      </c>
      <c r="C613" s="13" t="s">
        <v>26</v>
      </c>
      <c r="D613" s="91">
        <v>1085.5659619618011</v>
      </c>
      <c r="E613" s="91" t="s">
        <v>35</v>
      </c>
      <c r="F613" s="92">
        <v>-4.7983566489718754</v>
      </c>
      <c r="G613" s="92" t="s">
        <v>35</v>
      </c>
      <c r="H613" s="91" t="s">
        <v>35</v>
      </c>
      <c r="I613" s="13" t="s">
        <v>35</v>
      </c>
      <c r="J613" s="13" t="s">
        <v>35</v>
      </c>
      <c r="K613" s="13" t="s">
        <v>35</v>
      </c>
      <c r="L613" s="183">
        <v>10.6754491073712</v>
      </c>
      <c r="M613" s="183">
        <v>94.6956383239704</v>
      </c>
      <c r="N613" s="183">
        <v>16.794910870340999</v>
      </c>
      <c r="O613" s="183">
        <f t="shared" si="9"/>
        <v>40.721999433894204</v>
      </c>
      <c r="P613" s="93">
        <v>0.09</v>
      </c>
      <c r="Q613" s="21"/>
    </row>
    <row r="614" spans="1:17" s="11" customFormat="1">
      <c r="A614" s="13">
        <v>11</v>
      </c>
      <c r="B614" s="13">
        <v>1962</v>
      </c>
      <c r="C614" s="13" t="s">
        <v>26</v>
      </c>
      <c r="D614" s="91">
        <v>1116.5940639347555</v>
      </c>
      <c r="E614" s="91" t="s">
        <v>35</v>
      </c>
      <c r="F614" s="92">
        <v>5.8148750379817642</v>
      </c>
      <c r="G614" s="92" t="s">
        <v>35</v>
      </c>
      <c r="H614" s="91">
        <v>-29002</v>
      </c>
      <c r="I614" s="13" t="s">
        <v>35</v>
      </c>
      <c r="J614" s="13" t="s">
        <v>35</v>
      </c>
      <c r="K614" s="13" t="s">
        <v>35</v>
      </c>
      <c r="L614" s="183">
        <v>10.2765802129124</v>
      </c>
      <c r="M614" s="183">
        <v>91.724228853714493</v>
      </c>
      <c r="N614" s="183">
        <v>17.233560240690899</v>
      </c>
      <c r="O614" s="183">
        <f t="shared" si="9"/>
        <v>39.744789769105928</v>
      </c>
      <c r="P614" s="93">
        <v>9.0999999999999998E-2</v>
      </c>
      <c r="Q614" s="21"/>
    </row>
    <row r="615" spans="1:17" s="11" customFormat="1">
      <c r="A615" s="13">
        <v>11</v>
      </c>
      <c r="B615" s="13">
        <v>1963</v>
      </c>
      <c r="C615" s="13" t="s">
        <v>26</v>
      </c>
      <c r="D615" s="91">
        <v>1124.7127686622721</v>
      </c>
      <c r="E615" s="91" t="s">
        <v>35</v>
      </c>
      <c r="F615" s="92">
        <v>-3.7742268461526294</v>
      </c>
      <c r="G615" s="92" t="s">
        <v>35</v>
      </c>
      <c r="H615" s="91" t="s">
        <v>35</v>
      </c>
      <c r="I615" s="14">
        <v>97.5</v>
      </c>
      <c r="J615" s="14" t="s">
        <v>35</v>
      </c>
      <c r="K615" s="14" t="s">
        <v>35</v>
      </c>
      <c r="L615" s="183">
        <v>10.323463166163</v>
      </c>
      <c r="M615" s="183">
        <v>98.592045034306594</v>
      </c>
      <c r="N615" s="183">
        <v>18.423256915350301</v>
      </c>
      <c r="O615" s="183">
        <f t="shared" si="9"/>
        <v>42.44625503860663</v>
      </c>
      <c r="P615" s="93">
        <v>8.3000000000000004E-2</v>
      </c>
      <c r="Q615" s="21"/>
    </row>
    <row r="616" spans="1:17" s="11" customFormat="1">
      <c r="A616" s="13">
        <v>11</v>
      </c>
      <c r="B616" s="13">
        <v>1964</v>
      </c>
      <c r="C616" s="13" t="s">
        <v>26</v>
      </c>
      <c r="D616" s="91">
        <v>1152.7015110185864</v>
      </c>
      <c r="E616" s="91" t="s">
        <v>35</v>
      </c>
      <c r="F616" s="92">
        <v>-3.5278527227142149</v>
      </c>
      <c r="G616" s="92" t="s">
        <v>35</v>
      </c>
      <c r="H616" s="91" t="s">
        <v>35</v>
      </c>
      <c r="I616" s="14">
        <v>96.1</v>
      </c>
      <c r="J616" s="14" t="s">
        <v>35</v>
      </c>
      <c r="K616" s="14" t="s">
        <v>35</v>
      </c>
      <c r="L616" s="183">
        <v>9.8258898648187003</v>
      </c>
      <c r="M616" s="183">
        <v>101.432028867932</v>
      </c>
      <c r="N616" s="183">
        <v>18.315868475135201</v>
      </c>
      <c r="O616" s="183">
        <f t="shared" si="9"/>
        <v>43.191262402628638</v>
      </c>
      <c r="P616" s="93">
        <v>0.06</v>
      </c>
      <c r="Q616" s="21"/>
    </row>
    <row r="617" spans="1:17" s="11" customFormat="1">
      <c r="A617" s="13">
        <v>11</v>
      </c>
      <c r="B617" s="13">
        <v>1965</v>
      </c>
      <c r="C617" s="13" t="s">
        <v>26</v>
      </c>
      <c r="D617" s="91">
        <v>1221.5343229689454</v>
      </c>
      <c r="E617" s="91" t="s">
        <v>35</v>
      </c>
      <c r="F617" s="92">
        <v>0.21623650581661025</v>
      </c>
      <c r="G617" s="92" t="s">
        <v>35</v>
      </c>
      <c r="H617" s="91" t="s">
        <v>35</v>
      </c>
      <c r="I617" s="14">
        <v>95.6</v>
      </c>
      <c r="J617" s="14" t="s">
        <v>35</v>
      </c>
      <c r="K617" s="14" t="s">
        <v>35</v>
      </c>
      <c r="L617" s="183">
        <v>9.7052995756424902</v>
      </c>
      <c r="M617" s="183">
        <v>101.9698766107</v>
      </c>
      <c r="N617" s="183">
        <v>18.2452101518648</v>
      </c>
      <c r="O617" s="183">
        <f t="shared" si="9"/>
        <v>43.306795446069096</v>
      </c>
      <c r="P617" s="93">
        <v>5.8999999999999997E-2</v>
      </c>
      <c r="Q617" s="21"/>
    </row>
    <row r="618" spans="1:17" s="11" customFormat="1">
      <c r="A618" s="13">
        <v>11</v>
      </c>
      <c r="B618" s="13">
        <v>1966</v>
      </c>
      <c r="C618" s="13" t="s">
        <v>26</v>
      </c>
      <c r="D618" s="91">
        <v>1250.5047838601024</v>
      </c>
      <c r="E618" s="91" t="s">
        <v>35</v>
      </c>
      <c r="F618" s="92">
        <v>-2.4672704356288762</v>
      </c>
      <c r="G618" s="92" t="s">
        <v>35</v>
      </c>
      <c r="H618" s="91" t="s">
        <v>35</v>
      </c>
      <c r="I618" s="14">
        <v>94.3</v>
      </c>
      <c r="J618" s="14" t="s">
        <v>35</v>
      </c>
      <c r="K618" s="14" t="s">
        <v>35</v>
      </c>
      <c r="L618" s="183">
        <v>9.0853083135936501</v>
      </c>
      <c r="M618" s="183">
        <v>102.211102363873</v>
      </c>
      <c r="N618" s="183">
        <v>17.6160391373088</v>
      </c>
      <c r="O618" s="183">
        <f t="shared" si="9"/>
        <v>42.970816604925147</v>
      </c>
      <c r="P618" s="93">
        <v>5.8000000000000003E-2</v>
      </c>
      <c r="Q618" s="21"/>
    </row>
    <row r="619" spans="1:17" s="11" customFormat="1">
      <c r="A619" s="13">
        <v>11</v>
      </c>
      <c r="B619" s="13">
        <v>1967</v>
      </c>
      <c r="C619" s="13" t="s">
        <v>26</v>
      </c>
      <c r="D619" s="91">
        <v>1287.0847029311117</v>
      </c>
      <c r="E619" s="91" t="s">
        <v>35</v>
      </c>
      <c r="F619" s="92">
        <v>-3.975502789046601</v>
      </c>
      <c r="G619" s="92" t="s">
        <v>35</v>
      </c>
      <c r="H619" s="91">
        <v>-41000</v>
      </c>
      <c r="I619" s="14">
        <v>92.6</v>
      </c>
      <c r="J619" s="14" t="s">
        <v>35</v>
      </c>
      <c r="K619" s="14" t="s">
        <v>35</v>
      </c>
      <c r="L619" s="183">
        <v>8.93027221276426</v>
      </c>
      <c r="M619" s="183">
        <v>97.516277137853606</v>
      </c>
      <c r="N619" s="183">
        <v>18.662088637408601</v>
      </c>
      <c r="O619" s="183">
        <f t="shared" si="9"/>
        <v>41.70287932934216</v>
      </c>
      <c r="P619" s="93">
        <v>5.8000000000000003E-2</v>
      </c>
      <c r="Q619" s="21"/>
    </row>
    <row r="620" spans="1:17" s="11" customFormat="1">
      <c r="A620" s="13">
        <v>11</v>
      </c>
      <c r="B620" s="13">
        <v>1968</v>
      </c>
      <c r="C620" s="13" t="s">
        <v>26</v>
      </c>
      <c r="D620" s="91">
        <v>1332.1970593233571</v>
      </c>
      <c r="E620" s="91" t="s">
        <v>35</v>
      </c>
      <c r="F620" s="92">
        <v>1.2484710345452612</v>
      </c>
      <c r="G620" s="92" t="s">
        <v>35</v>
      </c>
      <c r="H620" s="91" t="s">
        <v>35</v>
      </c>
      <c r="I620" s="14">
        <v>91.8</v>
      </c>
      <c r="J620" s="14" t="s">
        <v>35</v>
      </c>
      <c r="K620" s="14" t="s">
        <v>35</v>
      </c>
      <c r="L620" s="183">
        <v>8.9451350378277397</v>
      </c>
      <c r="M620" s="183">
        <v>96.320176706744903</v>
      </c>
      <c r="N620" s="183">
        <v>22.813658586060299</v>
      </c>
      <c r="O620" s="183">
        <f t="shared" si="9"/>
        <v>42.692990110210985</v>
      </c>
      <c r="P620" s="93">
        <v>5.6000000000000001E-2</v>
      </c>
      <c r="Q620" s="21"/>
    </row>
    <row r="621" spans="1:17" s="11" customFormat="1">
      <c r="A621" s="13">
        <v>11</v>
      </c>
      <c r="B621" s="13">
        <v>1969</v>
      </c>
      <c r="C621" s="13" t="s">
        <v>26</v>
      </c>
      <c r="D621" s="91">
        <v>1301.8872727583068</v>
      </c>
      <c r="E621" s="91" t="s">
        <v>35</v>
      </c>
      <c r="F621" s="92">
        <v>1.9169098852218838</v>
      </c>
      <c r="G621" s="92" t="s">
        <v>35</v>
      </c>
      <c r="H621" s="91" t="s">
        <v>35</v>
      </c>
      <c r="I621" s="14">
        <v>91.7</v>
      </c>
      <c r="J621" s="14" t="s">
        <v>35</v>
      </c>
      <c r="K621" s="14" t="s">
        <v>35</v>
      </c>
      <c r="L621" s="183">
        <v>8.3054309076896509</v>
      </c>
      <c r="M621" s="183">
        <v>96.356965004930998</v>
      </c>
      <c r="N621" s="183">
        <v>20.824098915881699</v>
      </c>
      <c r="O621" s="183">
        <f t="shared" si="9"/>
        <v>41.828831609500781</v>
      </c>
      <c r="P621" s="93">
        <v>5.6000000000000001E-2</v>
      </c>
      <c r="Q621" s="21"/>
    </row>
    <row r="622" spans="1:17" s="11" customFormat="1">
      <c r="A622" s="13">
        <v>11</v>
      </c>
      <c r="B622" s="13">
        <v>1970</v>
      </c>
      <c r="C622" s="13" t="s">
        <v>26</v>
      </c>
      <c r="D622" s="91">
        <v>1309.8032575829022</v>
      </c>
      <c r="E622" s="91" t="s">
        <v>35</v>
      </c>
      <c r="F622" s="92">
        <v>-1.1261014684027373</v>
      </c>
      <c r="G622" s="92" t="s">
        <v>35</v>
      </c>
      <c r="H622" s="91" t="s">
        <v>35</v>
      </c>
      <c r="I622" s="14">
        <v>91.9</v>
      </c>
      <c r="J622" s="14" t="s">
        <v>35</v>
      </c>
      <c r="K622" s="14" t="s">
        <v>35</v>
      </c>
      <c r="L622" s="183">
        <v>9.1025213585986204</v>
      </c>
      <c r="M622" s="183">
        <v>95.025298999133199</v>
      </c>
      <c r="N622" s="183">
        <v>18.162733651383</v>
      </c>
      <c r="O622" s="183">
        <f t="shared" si="9"/>
        <v>40.763518003038278</v>
      </c>
      <c r="P622" s="93">
        <v>5.6000000000000001E-2</v>
      </c>
      <c r="Q622" s="21"/>
    </row>
    <row r="623" spans="1:17" s="11" customFormat="1">
      <c r="A623" s="13">
        <v>11</v>
      </c>
      <c r="B623" s="13">
        <v>1971</v>
      </c>
      <c r="C623" s="13" t="s">
        <v>26</v>
      </c>
      <c r="D623" s="91">
        <v>1322.4688100977121</v>
      </c>
      <c r="E623" s="91" t="s">
        <v>35</v>
      </c>
      <c r="F623" s="92">
        <v>4.6687361859500527</v>
      </c>
      <c r="G623" s="92" t="s">
        <v>35</v>
      </c>
      <c r="H623" s="91" t="s">
        <v>35</v>
      </c>
      <c r="I623" s="14">
        <v>97.2</v>
      </c>
      <c r="J623" s="14" t="s">
        <v>35</v>
      </c>
      <c r="K623" s="14" t="s">
        <v>35</v>
      </c>
      <c r="L623" s="183">
        <v>11.0973105181316</v>
      </c>
      <c r="M623" s="183">
        <v>88.372538244244396</v>
      </c>
      <c r="N623" s="183">
        <v>17.589662579193799</v>
      </c>
      <c r="O623" s="183">
        <f t="shared" si="9"/>
        <v>39.019837113856596</v>
      </c>
      <c r="P623" s="93">
        <v>9.4E-2</v>
      </c>
      <c r="Q623" s="21"/>
    </row>
    <row r="624" spans="1:17" s="11" customFormat="1">
      <c r="A624" s="13">
        <v>11</v>
      </c>
      <c r="B624" s="13">
        <v>1972</v>
      </c>
      <c r="C624" s="13" t="s">
        <v>26</v>
      </c>
      <c r="D624" s="91">
        <v>1357.9197658328719</v>
      </c>
      <c r="E624" s="91" t="s">
        <v>35</v>
      </c>
      <c r="F624" s="92">
        <v>-0.69617425361451524</v>
      </c>
      <c r="G624" s="92" t="s">
        <v>35</v>
      </c>
      <c r="H624" s="91">
        <v>-45999</v>
      </c>
      <c r="I624" s="14">
        <v>96.8</v>
      </c>
      <c r="J624" s="14" t="s">
        <v>35</v>
      </c>
      <c r="K624" s="14" t="s">
        <v>35</v>
      </c>
      <c r="L624" s="183">
        <v>10.9838267647691</v>
      </c>
      <c r="M624" s="183">
        <v>84.646850291007596</v>
      </c>
      <c r="N624" s="183">
        <v>20.7851743549007</v>
      </c>
      <c r="O624" s="183">
        <f t="shared" si="9"/>
        <v>38.805283803559135</v>
      </c>
      <c r="P624" s="93">
        <v>6.5000000000000002E-2</v>
      </c>
      <c r="Q624" s="21"/>
    </row>
    <row r="625" spans="1:17" s="11" customFormat="1">
      <c r="A625" s="13">
        <v>11</v>
      </c>
      <c r="B625" s="13">
        <v>1973</v>
      </c>
      <c r="C625" s="13" t="s">
        <v>26</v>
      </c>
      <c r="D625" s="91">
        <v>1421.9245814557255</v>
      </c>
      <c r="E625" s="91" t="s">
        <v>35</v>
      </c>
      <c r="F625" s="92">
        <v>3.0240120414824361</v>
      </c>
      <c r="G625" s="92" t="s">
        <v>35</v>
      </c>
      <c r="H625" s="91" t="s">
        <v>35</v>
      </c>
      <c r="I625" s="14">
        <v>94.3</v>
      </c>
      <c r="J625" s="14" t="s">
        <v>35</v>
      </c>
      <c r="K625" s="14" t="s">
        <v>35</v>
      </c>
      <c r="L625" s="183">
        <v>13.513983062905201</v>
      </c>
      <c r="M625" s="183">
        <v>113.87149398928</v>
      </c>
      <c r="N625" s="183">
        <v>28.797574235433199</v>
      </c>
      <c r="O625" s="183">
        <f t="shared" si="9"/>
        <v>52.061017095872792</v>
      </c>
      <c r="P625" s="93">
        <v>6.3E-2</v>
      </c>
      <c r="Q625" s="21"/>
    </row>
    <row r="626" spans="1:17" s="11" customFormat="1">
      <c r="A626" s="13">
        <v>11</v>
      </c>
      <c r="B626" s="13">
        <v>1974</v>
      </c>
      <c r="C626" s="13" t="s">
        <v>26</v>
      </c>
      <c r="D626" s="91">
        <v>1363.0277750609691</v>
      </c>
      <c r="E626" s="91" t="s">
        <v>35</v>
      </c>
      <c r="F626" s="92">
        <v>3.9812089922601359</v>
      </c>
      <c r="G626" s="92" t="s">
        <v>35</v>
      </c>
      <c r="H626" s="91" t="s">
        <v>35</v>
      </c>
      <c r="I626" s="14">
        <v>89</v>
      </c>
      <c r="J626" s="14" t="s">
        <v>35</v>
      </c>
      <c r="K626" s="14" t="s">
        <v>35</v>
      </c>
      <c r="L626" s="183">
        <v>36.671052788075997</v>
      </c>
      <c r="M626" s="183">
        <v>125.89574862672799</v>
      </c>
      <c r="N626" s="183">
        <v>39.624164796887598</v>
      </c>
      <c r="O626" s="183">
        <f t="shared" si="9"/>
        <v>67.396988737230529</v>
      </c>
      <c r="P626" s="93">
        <v>6.3E-2</v>
      </c>
      <c r="Q626" s="21"/>
    </row>
    <row r="627" spans="1:17" s="11" customFormat="1">
      <c r="A627" s="13">
        <v>11</v>
      </c>
      <c r="B627" s="13">
        <v>1975</v>
      </c>
      <c r="C627" s="13" t="s">
        <v>26</v>
      </c>
      <c r="D627" s="91">
        <v>1350.5681876674846</v>
      </c>
      <c r="E627" s="91" t="s">
        <v>35</v>
      </c>
      <c r="F627" s="92">
        <v>-0.68077666442029283</v>
      </c>
      <c r="G627" s="92" t="s">
        <v>35</v>
      </c>
      <c r="H627" s="91" t="s">
        <v>35</v>
      </c>
      <c r="I627" s="14">
        <v>89.3</v>
      </c>
      <c r="J627" s="14" t="s">
        <v>35</v>
      </c>
      <c r="K627" s="14" t="s">
        <v>35</v>
      </c>
      <c r="L627" s="183">
        <v>33.130179085776902</v>
      </c>
      <c r="M627" s="183">
        <v>92.3738202919169</v>
      </c>
      <c r="N627" s="183">
        <v>35.225232956529197</v>
      </c>
      <c r="O627" s="183">
        <f t="shared" si="9"/>
        <v>53.57641077807434</v>
      </c>
      <c r="P627" s="93">
        <v>6.3E-2</v>
      </c>
      <c r="Q627" s="21"/>
    </row>
    <row r="628" spans="1:17" s="11" customFormat="1">
      <c r="A628" s="13">
        <v>11</v>
      </c>
      <c r="B628" s="13">
        <v>1976</v>
      </c>
      <c r="C628" s="13" t="s">
        <v>26</v>
      </c>
      <c r="D628" s="91">
        <v>1447.4509586792883</v>
      </c>
      <c r="E628" s="91" t="s">
        <v>35</v>
      </c>
      <c r="F628" s="92">
        <v>6.4113761843116919</v>
      </c>
      <c r="G628" s="92" t="s">
        <v>35</v>
      </c>
      <c r="H628" s="91" t="s">
        <v>35</v>
      </c>
      <c r="I628" s="14">
        <v>90.1</v>
      </c>
      <c r="J628" s="14" t="s">
        <v>35</v>
      </c>
      <c r="K628" s="14" t="s">
        <v>35</v>
      </c>
      <c r="L628" s="183">
        <v>36.322337874808902</v>
      </c>
      <c r="M628" s="183">
        <v>95.053349031452797</v>
      </c>
      <c r="N628" s="183">
        <v>29.173421169853398</v>
      </c>
      <c r="O628" s="183">
        <f t="shared" si="9"/>
        <v>53.516369358705028</v>
      </c>
      <c r="P628" s="93">
        <v>6.3E-2</v>
      </c>
      <c r="Q628" s="21"/>
    </row>
    <row r="629" spans="1:17" s="11" customFormat="1">
      <c r="A629" s="13">
        <v>11</v>
      </c>
      <c r="B629" s="13">
        <v>1977</v>
      </c>
      <c r="C629" s="13" t="s">
        <v>26</v>
      </c>
      <c r="D629" s="91">
        <v>1549.2981514406122</v>
      </c>
      <c r="E629" s="91" t="s">
        <v>35</v>
      </c>
      <c r="F629" s="92">
        <v>1.6908752255132953</v>
      </c>
      <c r="G629" s="92" t="s">
        <v>35</v>
      </c>
      <c r="H629" s="91">
        <v>-50999</v>
      </c>
      <c r="I629" s="14">
        <v>90.4</v>
      </c>
      <c r="J629" s="14" t="s">
        <v>35</v>
      </c>
      <c r="K629" s="14" t="s">
        <v>35</v>
      </c>
      <c r="L629" s="183">
        <v>37.048427942247002</v>
      </c>
      <c r="M629" s="183">
        <v>102.166230262708</v>
      </c>
      <c r="N629" s="183">
        <v>30.738881355535199</v>
      </c>
      <c r="O629" s="183">
        <f t="shared" si="9"/>
        <v>56.651179853496735</v>
      </c>
      <c r="P629" s="93">
        <v>6.4000000000000001E-2</v>
      </c>
      <c r="Q629" s="21"/>
    </row>
    <row r="630" spans="1:17" s="11" customFormat="1">
      <c r="A630" s="13">
        <v>11</v>
      </c>
      <c r="B630" s="13">
        <v>1978</v>
      </c>
      <c r="C630" s="13" t="s">
        <v>26</v>
      </c>
      <c r="D630" s="91">
        <v>1591.7523464627427</v>
      </c>
      <c r="E630" s="91" t="s">
        <v>35</v>
      </c>
      <c r="F630" s="92">
        <v>4.0588495421332027</v>
      </c>
      <c r="G630" s="92" t="s">
        <v>35</v>
      </c>
      <c r="H630" s="91" t="s">
        <v>35</v>
      </c>
      <c r="I630" s="14">
        <v>90</v>
      </c>
      <c r="J630" s="14" t="s">
        <v>35</v>
      </c>
      <c r="K630" s="14" t="s">
        <v>35</v>
      </c>
      <c r="L630" s="183">
        <v>33.434988225937097</v>
      </c>
      <c r="M630" s="183">
        <v>88.675673098493803</v>
      </c>
      <c r="N630" s="183">
        <v>33.665186134461401</v>
      </c>
      <c r="O630" s="183">
        <f t="shared" si="9"/>
        <v>51.925282486297441</v>
      </c>
      <c r="P630" s="93">
        <v>6.0999999999999999E-2</v>
      </c>
      <c r="Q630" s="21"/>
    </row>
    <row r="631" spans="1:17" s="11" customFormat="1">
      <c r="A631" s="13">
        <v>11</v>
      </c>
      <c r="B631" s="13">
        <v>1979</v>
      </c>
      <c r="C631" s="13" t="s">
        <v>26</v>
      </c>
      <c r="D631" s="91">
        <v>1629.8821593229961</v>
      </c>
      <c r="E631" s="91" t="s">
        <v>35</v>
      </c>
      <c r="F631" s="92">
        <v>5.2969162923160127</v>
      </c>
      <c r="G631" s="92" t="s">
        <v>35</v>
      </c>
      <c r="H631" s="91" t="s">
        <v>35</v>
      </c>
      <c r="I631" s="14">
        <v>88.8</v>
      </c>
      <c r="J631" s="14" t="s">
        <v>35</v>
      </c>
      <c r="K631" s="14" t="s">
        <v>35</v>
      </c>
      <c r="L631" s="183">
        <v>64.195115609327203</v>
      </c>
      <c r="M631" s="183">
        <v>92.4803050009305</v>
      </c>
      <c r="N631" s="183">
        <v>51.954065548043602</v>
      </c>
      <c r="O631" s="183">
        <f t="shared" si="9"/>
        <v>69.543162052767101</v>
      </c>
      <c r="P631" s="93">
        <v>5.7000000000000002E-2</v>
      </c>
      <c r="Q631" s="21"/>
    </row>
    <row r="632" spans="1:17" s="11" customFormat="1">
      <c r="A632" s="13">
        <v>11</v>
      </c>
      <c r="B632" s="13">
        <v>1980</v>
      </c>
      <c r="C632" s="13" t="s">
        <v>26</v>
      </c>
      <c r="D632" s="91">
        <v>1589.8975999479462</v>
      </c>
      <c r="E632" s="91" t="s">
        <v>35</v>
      </c>
      <c r="F632" s="92">
        <v>5.0345517170089522</v>
      </c>
      <c r="G632" s="92" t="s">
        <v>35</v>
      </c>
      <c r="H632" s="91" t="s">
        <v>35</v>
      </c>
      <c r="I632" s="14">
        <v>87.5</v>
      </c>
      <c r="J632" s="14" t="s">
        <v>35</v>
      </c>
      <c r="K632" s="14" t="s">
        <v>35</v>
      </c>
      <c r="L632" s="183">
        <v>70.514664663519298</v>
      </c>
      <c r="M632" s="183">
        <v>91.991910725589307</v>
      </c>
      <c r="N632" s="183">
        <v>91.281344051760499</v>
      </c>
      <c r="O632" s="183">
        <f t="shared" si="9"/>
        <v>84.595973146956368</v>
      </c>
      <c r="P632" s="93">
        <v>7.6999999999999999E-2</v>
      </c>
      <c r="Q632" s="21"/>
    </row>
    <row r="633" spans="1:17" s="11" customFormat="1">
      <c r="A633" s="13">
        <v>11</v>
      </c>
      <c r="B633" s="13">
        <v>1981</v>
      </c>
      <c r="C633" s="13" t="s">
        <v>26</v>
      </c>
      <c r="D633" s="91">
        <v>1522.9982137558388</v>
      </c>
      <c r="E633" s="91" t="s">
        <v>35</v>
      </c>
      <c r="F633" s="92">
        <v>-5.0434244227368765</v>
      </c>
      <c r="G633" s="92">
        <v>2.15</v>
      </c>
      <c r="H633" s="91" t="s">
        <v>35</v>
      </c>
      <c r="I633" s="14">
        <v>88.4</v>
      </c>
      <c r="J633" s="14" t="s">
        <v>35</v>
      </c>
      <c r="K633" s="14" t="s">
        <v>35</v>
      </c>
      <c r="L633" s="183">
        <v>70.263236037919199</v>
      </c>
      <c r="M633" s="183">
        <v>80.380607265871106</v>
      </c>
      <c r="N633" s="183">
        <v>61.256814736659301</v>
      </c>
      <c r="O633" s="183">
        <f t="shared" si="9"/>
        <v>70.633552680149862</v>
      </c>
      <c r="P633" s="93">
        <v>9.4E-2</v>
      </c>
      <c r="Q633" s="21"/>
    </row>
    <row r="634" spans="1:17" s="11" customFormat="1">
      <c r="A634" s="13">
        <v>11</v>
      </c>
      <c r="B634" s="13">
        <v>1982</v>
      </c>
      <c r="C634" s="13" t="s">
        <v>26</v>
      </c>
      <c r="D634" s="91">
        <v>1446.5063002381585</v>
      </c>
      <c r="E634" s="91" t="s">
        <v>35</v>
      </c>
      <c r="F634" s="92">
        <v>-5.7968048023886212</v>
      </c>
      <c r="G634" s="92">
        <v>2.27</v>
      </c>
      <c r="H634" s="91">
        <v>-61998</v>
      </c>
      <c r="I634" s="14">
        <v>91.3</v>
      </c>
      <c r="J634" s="14" t="s">
        <v>35</v>
      </c>
      <c r="K634" s="14" t="s">
        <v>35</v>
      </c>
      <c r="L634" s="183">
        <v>68.588539177327107</v>
      </c>
      <c r="M634" s="183">
        <v>70.405227093750995</v>
      </c>
      <c r="N634" s="183">
        <v>50.4912295138706</v>
      </c>
      <c r="O634" s="183">
        <f t="shared" si="9"/>
        <v>63.161665261649567</v>
      </c>
      <c r="P634" s="93">
        <v>0.17899999999999999</v>
      </c>
      <c r="Q634" s="21"/>
    </row>
    <row r="635" spans="1:17" s="11" customFormat="1">
      <c r="A635" s="13">
        <v>11</v>
      </c>
      <c r="B635" s="13">
        <v>1983</v>
      </c>
      <c r="C635" s="13" t="s">
        <v>26</v>
      </c>
      <c r="D635" s="91">
        <v>1415.9091534939628</v>
      </c>
      <c r="E635" s="91" t="s">
        <v>35</v>
      </c>
      <c r="F635" s="92">
        <v>-1.4495043296838475</v>
      </c>
      <c r="G635" s="92" t="s">
        <v>35</v>
      </c>
      <c r="H635" s="91" t="s">
        <v>35</v>
      </c>
      <c r="I635" s="14">
        <v>91.3</v>
      </c>
      <c r="J635" s="14" t="s">
        <v>35</v>
      </c>
      <c r="K635" s="14" t="s">
        <v>35</v>
      </c>
      <c r="L635" s="183">
        <v>63.883938995688901</v>
      </c>
      <c r="M635" s="183">
        <v>79.648532434342599</v>
      </c>
      <c r="N635" s="183">
        <v>62.319210363331699</v>
      </c>
      <c r="O635" s="183">
        <f t="shared" si="9"/>
        <v>68.617227264454399</v>
      </c>
      <c r="P635" s="93">
        <v>0.191</v>
      </c>
      <c r="Q635" s="21"/>
    </row>
    <row r="636" spans="1:17" s="11" customFormat="1">
      <c r="A636" s="13">
        <v>11</v>
      </c>
      <c r="B636" s="13">
        <v>1984</v>
      </c>
      <c r="C636" s="13" t="s">
        <v>26</v>
      </c>
      <c r="D636" s="91">
        <v>1460.7369626143695</v>
      </c>
      <c r="E636" s="91" t="s">
        <v>35</v>
      </c>
      <c r="F636" s="92">
        <v>-2.0155767948089078</v>
      </c>
      <c r="G636" s="92" t="s">
        <v>35</v>
      </c>
      <c r="H636" s="91" t="s">
        <v>35</v>
      </c>
      <c r="I636" s="14">
        <v>93.5</v>
      </c>
      <c r="J636" s="14" t="s">
        <v>35</v>
      </c>
      <c r="K636" s="14" t="s">
        <v>35</v>
      </c>
      <c r="L636" s="183">
        <v>62.657713355343297</v>
      </c>
      <c r="M636" s="183">
        <v>82.726403592118601</v>
      </c>
      <c r="N636" s="183">
        <v>51.853755100948099</v>
      </c>
      <c r="O636" s="183">
        <f t="shared" si="9"/>
        <v>65.745957349470004</v>
      </c>
      <c r="P636" s="93">
        <v>0.191</v>
      </c>
      <c r="Q636" s="21"/>
    </row>
    <row r="637" spans="1:17" s="11" customFormat="1">
      <c r="A637" s="13">
        <v>11</v>
      </c>
      <c r="B637" s="13">
        <v>1985</v>
      </c>
      <c r="C637" s="13" t="s">
        <v>26</v>
      </c>
      <c r="D637" s="91">
        <v>1497.4021818730412</v>
      </c>
      <c r="E637" s="91" t="s">
        <v>35</v>
      </c>
      <c r="F637" s="92">
        <v>-1.659955370373595</v>
      </c>
      <c r="G637" s="92" t="s">
        <v>35</v>
      </c>
      <c r="H637" s="91" t="s">
        <v>35</v>
      </c>
      <c r="I637" s="14">
        <v>96.3</v>
      </c>
      <c r="J637" s="14" t="s">
        <v>35</v>
      </c>
      <c r="K637" s="14" t="s">
        <v>35</v>
      </c>
      <c r="L637" s="183">
        <v>60.663513403148798</v>
      </c>
      <c r="M637" s="183">
        <v>71.490191196213502</v>
      </c>
      <c r="N637" s="183">
        <v>44.454032438533801</v>
      </c>
      <c r="O637" s="183">
        <f t="shared" si="9"/>
        <v>58.8692456792987</v>
      </c>
      <c r="P637" s="93">
        <v>0.193</v>
      </c>
      <c r="Q637" s="21"/>
    </row>
    <row r="638" spans="1:17" s="11" customFormat="1">
      <c r="A638" s="13">
        <v>11</v>
      </c>
      <c r="B638" s="13">
        <v>1986</v>
      </c>
      <c r="C638" s="13" t="s">
        <v>26</v>
      </c>
      <c r="D638" s="91">
        <v>1531.0547806039297</v>
      </c>
      <c r="E638" s="91" t="s">
        <v>35</v>
      </c>
      <c r="F638" s="92">
        <v>-2.6671183107632572</v>
      </c>
      <c r="G638" s="92" t="s">
        <v>35</v>
      </c>
      <c r="H638" s="91" t="s">
        <v>35</v>
      </c>
      <c r="I638" s="14">
        <v>96.3</v>
      </c>
      <c r="J638" s="14" t="s">
        <v>35</v>
      </c>
      <c r="K638" s="14" t="s">
        <v>35</v>
      </c>
      <c r="L638" s="183">
        <v>31.3444335336164</v>
      </c>
      <c r="M638" s="183">
        <v>59.718977740723197</v>
      </c>
      <c r="N638" s="183">
        <v>42.8435174264186</v>
      </c>
      <c r="O638" s="183">
        <f t="shared" si="9"/>
        <v>44.635642900252741</v>
      </c>
      <c r="P638" s="93">
        <v>0.19600000000000001</v>
      </c>
      <c r="Q638" s="21"/>
    </row>
    <row r="639" spans="1:17" s="11" customFormat="1">
      <c r="A639" s="13">
        <v>11</v>
      </c>
      <c r="B639" s="13">
        <v>1987</v>
      </c>
      <c r="C639" s="13" t="s">
        <v>26</v>
      </c>
      <c r="D639" s="91">
        <v>1585.2631887894668</v>
      </c>
      <c r="E639" s="91" t="s">
        <v>35</v>
      </c>
      <c r="F639" s="92">
        <v>-2.8951396606060342</v>
      </c>
      <c r="G639" s="92">
        <v>2.4</v>
      </c>
      <c r="H639" s="91">
        <v>-73998</v>
      </c>
      <c r="I639" s="14">
        <v>95.6</v>
      </c>
      <c r="J639" s="14" t="s">
        <v>35</v>
      </c>
      <c r="K639" s="14" t="s">
        <v>35</v>
      </c>
      <c r="L639" s="183">
        <v>32.506869004891101</v>
      </c>
      <c r="M639" s="183">
        <v>59.269735100745201</v>
      </c>
      <c r="N639" s="183">
        <v>47.955055459916899</v>
      </c>
      <c r="O639" s="183">
        <f t="shared" si="9"/>
        <v>46.577219855184403</v>
      </c>
      <c r="P639" s="93">
        <v>0.19700000000000001</v>
      </c>
      <c r="Q639" s="21"/>
    </row>
    <row r="640" spans="1:17" s="11" customFormat="1">
      <c r="A640" s="13">
        <v>11</v>
      </c>
      <c r="B640" s="13">
        <v>1988</v>
      </c>
      <c r="C640" s="13" t="s">
        <v>26</v>
      </c>
      <c r="D640" s="91">
        <v>1566.4528682089476</v>
      </c>
      <c r="E640" s="91" t="s">
        <v>35</v>
      </c>
      <c r="F640" s="92">
        <v>-1.8675661248006037</v>
      </c>
      <c r="G640" s="92" t="s">
        <v>35</v>
      </c>
      <c r="H640" s="91" t="s">
        <v>35</v>
      </c>
      <c r="I640" s="14">
        <v>94.5</v>
      </c>
      <c r="J640" s="14" t="s">
        <v>35</v>
      </c>
      <c r="K640" s="14" t="s">
        <v>35</v>
      </c>
      <c r="L640" s="183">
        <v>26.264131428879299</v>
      </c>
      <c r="M640" s="183">
        <v>69.820025674837396</v>
      </c>
      <c r="N640" s="183">
        <v>43.658019422625301</v>
      </c>
      <c r="O640" s="183">
        <f t="shared" si="9"/>
        <v>46.580725508780667</v>
      </c>
      <c r="P640" s="93">
        <v>0.20200000000000001</v>
      </c>
      <c r="Q640" s="21"/>
    </row>
    <row r="641" spans="1:17" s="11" customFormat="1">
      <c r="A641" s="13">
        <v>11</v>
      </c>
      <c r="B641" s="13">
        <v>1989</v>
      </c>
      <c r="C641" s="13" t="s">
        <v>26</v>
      </c>
      <c r="D641" s="91">
        <v>1563.1698187745922</v>
      </c>
      <c r="E641" s="91" t="s">
        <v>35</v>
      </c>
      <c r="F641" s="92">
        <v>-4.8773650058756175</v>
      </c>
      <c r="G641" s="92">
        <v>1.94</v>
      </c>
      <c r="H641" s="91" t="s">
        <v>35</v>
      </c>
      <c r="I641" s="14">
        <v>91.4</v>
      </c>
      <c r="J641" s="14" t="s">
        <v>35</v>
      </c>
      <c r="K641" s="14" t="s">
        <v>35</v>
      </c>
      <c r="L641" s="183">
        <v>30.645846764704402</v>
      </c>
      <c r="M641" s="183">
        <v>68.744649036432804</v>
      </c>
      <c r="N641" s="183">
        <v>38.224796995110097</v>
      </c>
      <c r="O641" s="183">
        <f t="shared" si="9"/>
        <v>45.87176426541577</v>
      </c>
      <c r="P641" s="93">
        <v>0.20399999999999999</v>
      </c>
      <c r="Q641" s="21"/>
    </row>
    <row r="642" spans="1:17" s="11" customFormat="1">
      <c r="A642" s="13">
        <v>11</v>
      </c>
      <c r="B642" s="13">
        <v>1990</v>
      </c>
      <c r="C642" s="13" t="s">
        <v>26</v>
      </c>
      <c r="D642" s="91">
        <v>1561.2165985983743</v>
      </c>
      <c r="E642" s="91">
        <v>3990.0290652307294</v>
      </c>
      <c r="F642" s="92">
        <v>-0.97405030588937791</v>
      </c>
      <c r="G642" s="92" t="s">
        <v>35</v>
      </c>
      <c r="H642" s="91" t="s">
        <v>35</v>
      </c>
      <c r="I642" s="14">
        <v>90.7</v>
      </c>
      <c r="J642" s="14" t="s">
        <v>35</v>
      </c>
      <c r="K642" s="14" t="s">
        <v>35</v>
      </c>
      <c r="L642" s="183">
        <v>36.623943740372503</v>
      </c>
      <c r="M642" s="183">
        <v>61.995953147585602</v>
      </c>
      <c r="N642" s="183">
        <v>36.116444780317401</v>
      </c>
      <c r="O642" s="183">
        <f t="shared" si="9"/>
        <v>44.912113889425171</v>
      </c>
      <c r="P642" s="93">
        <v>0.26400000000000001</v>
      </c>
      <c r="Q642" s="21"/>
    </row>
    <row r="643" spans="1:17" s="11" customFormat="1">
      <c r="A643" s="13">
        <v>11</v>
      </c>
      <c r="B643" s="13">
        <v>1991</v>
      </c>
      <c r="C643" s="13" t="s">
        <v>26</v>
      </c>
      <c r="D643" s="91">
        <v>1466.9746374753579</v>
      </c>
      <c r="E643" s="91">
        <v>3749.1732068041856</v>
      </c>
      <c r="F643" s="92">
        <v>-0.11624617663075298</v>
      </c>
      <c r="G643" s="92" t="s">
        <v>35</v>
      </c>
      <c r="H643" s="91" t="s">
        <v>35</v>
      </c>
      <c r="I643" s="14">
        <v>88.5</v>
      </c>
      <c r="J643" s="14" t="s">
        <v>35</v>
      </c>
      <c r="K643" s="14" t="s">
        <v>35</v>
      </c>
      <c r="L643" s="183">
        <v>32.258220056387003</v>
      </c>
      <c r="M643" s="183">
        <v>59.564721148624798</v>
      </c>
      <c r="N643" s="183">
        <v>33.666301842659998</v>
      </c>
      <c r="O643" s="183">
        <f t="shared" ref="O643:O706" si="10">AVERAGE(L643:N643)</f>
        <v>41.829747682557269</v>
      </c>
      <c r="P643" s="93">
        <v>0.27</v>
      </c>
      <c r="Q643" s="21"/>
    </row>
    <row r="644" spans="1:17" s="11" customFormat="1">
      <c r="A644" s="13">
        <v>11</v>
      </c>
      <c r="B644" s="13">
        <v>1992</v>
      </c>
      <c r="C644" s="13" t="s">
        <v>26</v>
      </c>
      <c r="D644" s="91">
        <v>1512.7318728290227</v>
      </c>
      <c r="E644" s="91">
        <v>3866.1157881024083</v>
      </c>
      <c r="F644" s="92">
        <v>-7.1324553621382734</v>
      </c>
      <c r="G644" s="92" t="s">
        <v>35</v>
      </c>
      <c r="H644" s="91">
        <v>-77999</v>
      </c>
      <c r="I644" s="14">
        <v>87.3</v>
      </c>
      <c r="J644" s="14" t="s">
        <v>35</v>
      </c>
      <c r="K644" s="14" t="s">
        <v>35</v>
      </c>
      <c r="L644" s="183">
        <v>31.2263954850626</v>
      </c>
      <c r="M644" s="183">
        <v>57.395348524929901</v>
      </c>
      <c r="N644" s="183">
        <v>31.486218148894899</v>
      </c>
      <c r="O644" s="183">
        <f t="shared" si="10"/>
        <v>40.035987386295801</v>
      </c>
      <c r="P644" s="93">
        <v>0.27500000000000002</v>
      </c>
      <c r="Q644" s="21"/>
    </row>
    <row r="645" spans="1:17" s="11" customFormat="1">
      <c r="A645" s="13">
        <v>11</v>
      </c>
      <c r="B645" s="13">
        <v>1993</v>
      </c>
      <c r="C645" s="13" t="s">
        <v>26</v>
      </c>
      <c r="D645" s="91">
        <v>1566.2764432996485</v>
      </c>
      <c r="E645" s="91">
        <v>4002.9606004461261</v>
      </c>
      <c r="F645" s="92">
        <v>-7.2160977097768324</v>
      </c>
      <c r="G645" s="92" t="s">
        <v>35</v>
      </c>
      <c r="H645" s="91" t="s">
        <v>35</v>
      </c>
      <c r="I645" s="14">
        <v>87.1</v>
      </c>
      <c r="J645" s="14" t="s">
        <v>35</v>
      </c>
      <c r="K645" s="14" t="s">
        <v>35</v>
      </c>
      <c r="L645" s="183">
        <v>27.678438923524201</v>
      </c>
      <c r="M645" s="183">
        <v>56.0814560634035</v>
      </c>
      <c r="N645" s="183">
        <v>32.044165765723001</v>
      </c>
      <c r="O645" s="183">
        <f t="shared" si="10"/>
        <v>38.601353584216902</v>
      </c>
      <c r="P645" s="93">
        <v>0.27200000000000002</v>
      </c>
      <c r="Q645" s="21"/>
    </row>
    <row r="646" spans="1:17" s="11" customFormat="1">
      <c r="A646" s="13">
        <v>11</v>
      </c>
      <c r="B646" s="13">
        <v>1994</v>
      </c>
      <c r="C646" s="13" t="s">
        <v>26</v>
      </c>
      <c r="D646" s="91">
        <v>1525.8781845122057</v>
      </c>
      <c r="E646" s="91">
        <v>3899.7140509978803</v>
      </c>
      <c r="F646" s="92">
        <v>-13.591021670260233</v>
      </c>
      <c r="G646" s="92" t="s">
        <v>35</v>
      </c>
      <c r="H646" s="91" t="s">
        <v>35</v>
      </c>
      <c r="I646" s="14">
        <v>85.7</v>
      </c>
      <c r="J646" s="14" t="s">
        <v>35</v>
      </c>
      <c r="K646" s="14" t="s">
        <v>35</v>
      </c>
      <c r="L646" s="183">
        <v>26.887600810147301</v>
      </c>
      <c r="M646" s="183">
        <v>65.527732004633194</v>
      </c>
      <c r="N646" s="183">
        <v>36.046761021854103</v>
      </c>
      <c r="O646" s="183">
        <f t="shared" si="10"/>
        <v>42.820697945544872</v>
      </c>
      <c r="P646" s="93">
        <v>0.29199999999999998</v>
      </c>
      <c r="Q646" s="21"/>
    </row>
    <row r="647" spans="1:17" s="11" customFormat="1">
      <c r="A647" s="13">
        <v>11</v>
      </c>
      <c r="B647" s="13">
        <v>1995</v>
      </c>
      <c r="C647" s="13" t="s">
        <v>26</v>
      </c>
      <c r="D647" s="91">
        <v>1574.8969262978935</v>
      </c>
      <c r="E647" s="91">
        <v>4024.9921223696088</v>
      </c>
      <c r="F647" s="92">
        <v>7.8799598128530306</v>
      </c>
      <c r="G647" s="92" t="s">
        <v>35</v>
      </c>
      <c r="H647" s="91" t="s">
        <v>35</v>
      </c>
      <c r="I647" s="14">
        <v>90.9</v>
      </c>
      <c r="J647" s="14" t="s">
        <v>35</v>
      </c>
      <c r="K647" s="14" t="s">
        <v>35</v>
      </c>
      <c r="L647" s="183">
        <v>26.261924785721401</v>
      </c>
      <c r="M647" s="183">
        <v>64.8040798359783</v>
      </c>
      <c r="N647" s="183">
        <v>32.801476266121199</v>
      </c>
      <c r="O647" s="183">
        <f t="shared" si="10"/>
        <v>41.289160295940299</v>
      </c>
      <c r="P647" s="93">
        <v>0.30599999999999999</v>
      </c>
      <c r="Q647" s="21"/>
    </row>
    <row r="648" spans="1:17" s="11" customFormat="1">
      <c r="A648" s="13">
        <v>11</v>
      </c>
      <c r="B648" s="13">
        <v>1996</v>
      </c>
      <c r="C648" s="13" t="s">
        <v>26</v>
      </c>
      <c r="D648" s="91">
        <v>1559.0801192367123</v>
      </c>
      <c r="E648" s="91">
        <v>3984.5688268769022</v>
      </c>
      <c r="F648" s="92">
        <v>2.2552621661338321</v>
      </c>
      <c r="G648" s="92" t="s">
        <v>35</v>
      </c>
      <c r="H648" s="91" t="s">
        <v>35</v>
      </c>
      <c r="I648" s="14">
        <v>76.400000000000006</v>
      </c>
      <c r="J648" s="14" t="s">
        <v>35</v>
      </c>
      <c r="K648" s="14" t="s">
        <v>35</v>
      </c>
      <c r="L648" s="183">
        <v>32.096553512291003</v>
      </c>
      <c r="M648" s="183">
        <v>64.862615577557506</v>
      </c>
      <c r="N648" s="183">
        <v>33.626984143699801</v>
      </c>
      <c r="O648" s="183">
        <f t="shared" si="10"/>
        <v>43.528717744516108</v>
      </c>
      <c r="P648" s="93">
        <v>0.31</v>
      </c>
      <c r="Q648" s="21"/>
    </row>
    <row r="649" spans="1:17" s="11" customFormat="1">
      <c r="A649" s="13">
        <v>11</v>
      </c>
      <c r="B649" s="13">
        <v>1997</v>
      </c>
      <c r="C649" s="13" t="s">
        <v>26</v>
      </c>
      <c r="D649" s="91">
        <v>1584.672057411422</v>
      </c>
      <c r="E649" s="91">
        <v>4049.9745990448096</v>
      </c>
      <c r="F649" s="92">
        <v>0.87065938261491738</v>
      </c>
      <c r="G649" s="92" t="s">
        <v>35</v>
      </c>
      <c r="H649" s="91">
        <v>-64998</v>
      </c>
      <c r="I649" s="14">
        <v>76.7</v>
      </c>
      <c r="J649" s="14" t="s">
        <v>35</v>
      </c>
      <c r="K649" s="14" t="s">
        <v>35</v>
      </c>
      <c r="L649" s="183">
        <v>31.5377177966737</v>
      </c>
      <c r="M649" s="183">
        <v>66.474521219155903</v>
      </c>
      <c r="N649" s="183">
        <v>30.776686081245199</v>
      </c>
      <c r="O649" s="183">
        <f t="shared" si="10"/>
        <v>42.929641699024934</v>
      </c>
      <c r="P649" s="93">
        <v>0.312</v>
      </c>
      <c r="Q649" s="21"/>
    </row>
    <row r="650" spans="1:17" s="11" customFormat="1">
      <c r="A650" s="13">
        <v>11</v>
      </c>
      <c r="B650" s="13">
        <v>1998</v>
      </c>
      <c r="C650" s="13" t="s">
        <v>26</v>
      </c>
      <c r="D650" s="91">
        <v>1595.4618664070863</v>
      </c>
      <c r="E650" s="91">
        <v>4077.5503060540991</v>
      </c>
      <c r="F650" s="92">
        <v>0.38238206002047548</v>
      </c>
      <c r="G650" s="92" t="s">
        <v>35</v>
      </c>
      <c r="H650" s="91" t="s">
        <v>35</v>
      </c>
      <c r="I650" s="14">
        <v>79</v>
      </c>
      <c r="J650" s="14" t="s">
        <v>35</v>
      </c>
      <c r="K650" s="14" t="s">
        <v>35</v>
      </c>
      <c r="L650" s="183">
        <v>23.781358079748902</v>
      </c>
      <c r="M650" s="183">
        <v>59.668481375878997</v>
      </c>
      <c r="N650" s="183">
        <v>30.0075571704329</v>
      </c>
      <c r="O650" s="183">
        <f t="shared" si="10"/>
        <v>37.819132208686931</v>
      </c>
      <c r="P650" s="93">
        <v>0.315</v>
      </c>
      <c r="Q650" s="21"/>
    </row>
    <row r="651" spans="1:17" s="11" customFormat="1">
      <c r="A651" s="13">
        <v>11</v>
      </c>
      <c r="B651" s="13">
        <v>1999</v>
      </c>
      <c r="C651" s="13" t="s">
        <v>26</v>
      </c>
      <c r="D651" s="91">
        <v>1539.9709675296522</v>
      </c>
      <c r="E651" s="91">
        <v>3935.7312275383324</v>
      </c>
      <c r="F651" s="92">
        <v>0.92755683628567454</v>
      </c>
      <c r="G651" s="92" t="s">
        <v>35</v>
      </c>
      <c r="H651" s="91" t="s">
        <v>35</v>
      </c>
      <c r="I651" s="14">
        <v>72.8</v>
      </c>
      <c r="J651" s="14" t="s">
        <v>35</v>
      </c>
      <c r="K651" s="14" t="s">
        <v>35</v>
      </c>
      <c r="L651" s="183">
        <v>30.821270392359501</v>
      </c>
      <c r="M651" s="183">
        <v>55.292014873376502</v>
      </c>
      <c r="N651" s="183">
        <v>29.0034510109335</v>
      </c>
      <c r="O651" s="183">
        <f t="shared" si="10"/>
        <v>38.372245425556507</v>
      </c>
      <c r="P651" s="93">
        <v>0.32200000000000001</v>
      </c>
      <c r="Q651" s="21"/>
    </row>
    <row r="652" spans="1:17" s="11" customFormat="1">
      <c r="A652" s="13">
        <v>11</v>
      </c>
      <c r="B652" s="13">
        <v>2000</v>
      </c>
      <c r="C652" s="13" t="s">
        <v>26</v>
      </c>
      <c r="D652" s="91">
        <v>1607.6794402806252</v>
      </c>
      <c r="E652" s="91">
        <v>4108.7749771892813</v>
      </c>
      <c r="F652" s="92">
        <v>-0.85483050891643586</v>
      </c>
      <c r="G652" s="92" t="s">
        <v>35</v>
      </c>
      <c r="H652" s="91" t="s">
        <v>35</v>
      </c>
      <c r="I652" s="14">
        <v>76</v>
      </c>
      <c r="J652" s="22" t="s">
        <v>35</v>
      </c>
      <c r="K652" s="22" t="s">
        <v>35</v>
      </c>
      <c r="L652" s="183">
        <v>49.516806095367301</v>
      </c>
      <c r="M652" s="183">
        <v>56.627100182487602</v>
      </c>
      <c r="N652" s="183">
        <v>29.520363682404501</v>
      </c>
      <c r="O652" s="183">
        <f t="shared" si="10"/>
        <v>45.221423320086473</v>
      </c>
      <c r="P652" s="93">
        <v>0.33</v>
      </c>
      <c r="Q652" s="21"/>
    </row>
    <row r="653" spans="1:17" s="11" customFormat="1">
      <c r="A653" s="13">
        <v>11</v>
      </c>
      <c r="B653" s="13">
        <v>2001</v>
      </c>
      <c r="C653" s="13" t="s">
        <v>26</v>
      </c>
      <c r="D653" s="91">
        <v>1608.068653799394</v>
      </c>
      <c r="E653" s="91">
        <v>4109.7696971108244</v>
      </c>
      <c r="F653" s="92">
        <v>-2.013035092758912</v>
      </c>
      <c r="G653" s="92" t="s">
        <v>35</v>
      </c>
      <c r="H653" s="91" t="s">
        <v>35</v>
      </c>
      <c r="I653" s="14">
        <v>71.900000000000006</v>
      </c>
      <c r="J653" s="23">
        <v>57.4</v>
      </c>
      <c r="K653" s="23">
        <v>27.3</v>
      </c>
      <c r="L653" s="183">
        <v>45.923349869098402</v>
      </c>
      <c r="M653" s="183">
        <v>55.668159786510003</v>
      </c>
      <c r="N653" s="183">
        <v>29.254810372022199</v>
      </c>
      <c r="O653" s="183">
        <f t="shared" si="10"/>
        <v>43.615440009210204</v>
      </c>
      <c r="P653" s="93">
        <v>0.33300000000000002</v>
      </c>
      <c r="Q653" s="21"/>
    </row>
    <row r="654" spans="1:17" s="11" customFormat="1">
      <c r="A654" s="13">
        <v>11</v>
      </c>
      <c r="B654" s="13">
        <v>2002</v>
      </c>
      <c r="C654" s="13" t="s">
        <v>26</v>
      </c>
      <c r="D654" s="91">
        <v>1625.7371381211442</v>
      </c>
      <c r="E654" s="91">
        <v>4154.9253571554646</v>
      </c>
      <c r="F654" s="92">
        <v>-0.75107457108933318</v>
      </c>
      <c r="G654" s="92" t="s">
        <v>35</v>
      </c>
      <c r="H654" s="91">
        <v>-41999</v>
      </c>
      <c r="I654" s="14">
        <v>73.3</v>
      </c>
      <c r="J654" s="22" t="s">
        <v>35</v>
      </c>
      <c r="K654" s="22" t="s">
        <v>35</v>
      </c>
      <c r="L654" s="183">
        <v>45.091603922970499</v>
      </c>
      <c r="M654" s="183">
        <v>58.8295746992723</v>
      </c>
      <c r="N654" s="183">
        <v>33.178324966535698</v>
      </c>
      <c r="O654" s="183">
        <f t="shared" si="10"/>
        <v>45.699834529592827</v>
      </c>
      <c r="P654" s="93">
        <v>0.33400000000000002</v>
      </c>
      <c r="Q654" s="21"/>
    </row>
    <row r="655" spans="1:17" s="11" customFormat="1">
      <c r="A655" s="13">
        <v>11</v>
      </c>
      <c r="B655" s="13">
        <v>2003</v>
      </c>
      <c r="C655" s="13" t="s">
        <v>26</v>
      </c>
      <c r="D655" s="91">
        <v>1657.312525531557</v>
      </c>
      <c r="E655" s="91">
        <v>4235.6231370961696</v>
      </c>
      <c r="F655" s="92">
        <v>1.66431438596166</v>
      </c>
      <c r="G655" s="92">
        <v>2.81</v>
      </c>
      <c r="H655" s="91" t="s">
        <v>35</v>
      </c>
      <c r="I655" s="14">
        <v>72.400000000000006</v>
      </c>
      <c r="J655" s="22" t="s">
        <v>35</v>
      </c>
      <c r="K655" s="22" t="s">
        <v>35</v>
      </c>
      <c r="L655" s="183">
        <v>52.347799598459297</v>
      </c>
      <c r="M655" s="183">
        <v>61.237365661047903</v>
      </c>
      <c r="N655" s="183">
        <v>36.523785981620598</v>
      </c>
      <c r="O655" s="183">
        <f t="shared" si="10"/>
        <v>50.03631708037593</v>
      </c>
      <c r="P655" s="93">
        <v>0.33800000000000002</v>
      </c>
      <c r="Q655" s="21"/>
    </row>
    <row r="656" spans="1:17" s="11" customFormat="1">
      <c r="A656" s="13">
        <v>11</v>
      </c>
      <c r="B656" s="13">
        <v>2004</v>
      </c>
      <c r="C656" s="13" t="s">
        <v>26</v>
      </c>
      <c r="D656" s="91">
        <v>1717.9022369081219</v>
      </c>
      <c r="E656" s="91">
        <v>4390.4733415223063</v>
      </c>
      <c r="F656" s="92">
        <v>-2.8377036562510511</v>
      </c>
      <c r="G656" s="92">
        <v>2.97</v>
      </c>
      <c r="H656" s="91" t="s">
        <v>35</v>
      </c>
      <c r="I656" s="14">
        <v>72</v>
      </c>
      <c r="J656" s="23">
        <v>62.9</v>
      </c>
      <c r="K656" s="23">
        <v>30.3</v>
      </c>
      <c r="L656" s="183">
        <v>62.499189533404397</v>
      </c>
      <c r="M656" s="183">
        <v>66.565301113444903</v>
      </c>
      <c r="N656" s="183">
        <v>39.951379769386897</v>
      </c>
      <c r="O656" s="183">
        <f t="shared" si="10"/>
        <v>56.33862347207873</v>
      </c>
      <c r="P656" s="93">
        <v>0.33800000000000002</v>
      </c>
      <c r="Q656" s="21"/>
    </row>
    <row r="657" spans="1:17" s="11" customFormat="1">
      <c r="A657" s="13">
        <v>11</v>
      </c>
      <c r="B657" s="13">
        <v>2005</v>
      </c>
      <c r="C657" s="13" t="s">
        <v>26</v>
      </c>
      <c r="D657" s="91">
        <v>1778.8507864357766</v>
      </c>
      <c r="E657" s="91">
        <v>4546.2406350018427</v>
      </c>
      <c r="F657" s="92">
        <v>1.9475353784839626</v>
      </c>
      <c r="G657" s="92" t="s">
        <v>35</v>
      </c>
      <c r="H657" s="91" t="s">
        <v>35</v>
      </c>
      <c r="I657" s="14">
        <v>74.7</v>
      </c>
      <c r="J657" s="23">
        <v>64.5</v>
      </c>
      <c r="K657" s="23">
        <v>31.4</v>
      </c>
      <c r="L657" s="183">
        <v>85.180180730017597</v>
      </c>
      <c r="M657" s="183">
        <v>69.884890561069398</v>
      </c>
      <c r="N657" s="183">
        <v>42.127523635253397</v>
      </c>
      <c r="O657" s="183">
        <f t="shared" si="10"/>
        <v>65.730864975446806</v>
      </c>
      <c r="P657" s="93">
        <v>0.33700000000000002</v>
      </c>
      <c r="Q657" s="21"/>
    </row>
    <row r="658" spans="1:17" s="11" customFormat="1">
      <c r="A658" s="13">
        <v>11</v>
      </c>
      <c r="B658" s="13">
        <v>2006</v>
      </c>
      <c r="C658" s="13" t="s">
        <v>26</v>
      </c>
      <c r="D658" s="91">
        <v>1852.1402684435245</v>
      </c>
      <c r="E658" s="91">
        <v>4733.5478694042649</v>
      </c>
      <c r="F658" s="92">
        <v>0.11688383007597736</v>
      </c>
      <c r="G658" s="92">
        <v>1.9</v>
      </c>
      <c r="H658" s="91" t="s">
        <v>35</v>
      </c>
      <c r="I658" s="14">
        <v>69.8</v>
      </c>
      <c r="J658" s="22" t="s">
        <v>35</v>
      </c>
      <c r="K658" s="22" t="s">
        <v>35</v>
      </c>
      <c r="L658" s="183">
        <v>94.232870316464002</v>
      </c>
      <c r="M658" s="183">
        <v>84.020702784940596</v>
      </c>
      <c r="N658" s="183">
        <v>57.346259138415597</v>
      </c>
      <c r="O658" s="183">
        <f t="shared" si="10"/>
        <v>78.533277413273396</v>
      </c>
      <c r="P658" s="93">
        <v>0.317</v>
      </c>
      <c r="Q658" s="21"/>
    </row>
    <row r="659" spans="1:17" s="11" customFormat="1">
      <c r="A659" s="13">
        <v>11</v>
      </c>
      <c r="B659" s="13">
        <v>2007</v>
      </c>
      <c r="C659" s="13" t="s">
        <v>26</v>
      </c>
      <c r="D659" s="91">
        <v>1922.8741629599556</v>
      </c>
      <c r="E659" s="91">
        <v>4914.3237433418753</v>
      </c>
      <c r="F659" s="92">
        <v>3.8962730818650471</v>
      </c>
      <c r="G659" s="92" t="s">
        <v>35</v>
      </c>
      <c r="H659" s="91">
        <v>-25000</v>
      </c>
      <c r="I659" s="14">
        <v>70.8</v>
      </c>
      <c r="J659" s="22" t="s">
        <v>35</v>
      </c>
      <c r="K659" s="22" t="s">
        <v>35</v>
      </c>
      <c r="L659" s="183">
        <v>97.726409182701005</v>
      </c>
      <c r="M659" s="183">
        <v>94.121897892805194</v>
      </c>
      <c r="N659" s="183">
        <v>62.342757117053203</v>
      </c>
      <c r="O659" s="183">
        <f t="shared" si="10"/>
        <v>84.730354730853136</v>
      </c>
      <c r="P659" s="93">
        <v>0.318</v>
      </c>
      <c r="Q659" s="21"/>
    </row>
    <row r="660" spans="1:17" s="11" customFormat="1">
      <c r="A660" s="13">
        <v>11</v>
      </c>
      <c r="B660" s="13">
        <v>2008</v>
      </c>
      <c r="C660" s="13" t="s">
        <v>26</v>
      </c>
      <c r="D660" s="91">
        <v>1960.9392246657153</v>
      </c>
      <c r="E660" s="91">
        <v>5011.6072994558317</v>
      </c>
      <c r="F660" s="92">
        <v>0.87169490934509497</v>
      </c>
      <c r="G660" s="92" t="s">
        <v>35</v>
      </c>
      <c r="H660" s="91" t="s">
        <v>35</v>
      </c>
      <c r="I660" s="15" t="s">
        <v>35</v>
      </c>
      <c r="J660" s="22" t="s">
        <v>35</v>
      </c>
      <c r="K660" s="22" t="s">
        <v>35</v>
      </c>
      <c r="L660" s="183">
        <v>125.564825304621</v>
      </c>
      <c r="M660" s="183">
        <v>102.806160742072</v>
      </c>
      <c r="N660" s="183">
        <v>70.662411642855403</v>
      </c>
      <c r="O660" s="183">
        <f t="shared" si="10"/>
        <v>99.677799229849469</v>
      </c>
      <c r="P660" s="93">
        <v>0.32300000000000001</v>
      </c>
      <c r="Q660" s="21"/>
    </row>
    <row r="661" spans="1:17" s="11" customFormat="1">
      <c r="A661" s="13">
        <v>11</v>
      </c>
      <c r="B661" s="13">
        <v>2009</v>
      </c>
      <c r="C661" s="13" t="s">
        <v>26</v>
      </c>
      <c r="D661" s="91">
        <v>1873.3929597550991</v>
      </c>
      <c r="E661" s="91">
        <v>4787.8637510850594</v>
      </c>
      <c r="F661" s="92">
        <v>4.6693125197850236</v>
      </c>
      <c r="G661" s="92" t="s">
        <v>35</v>
      </c>
      <c r="H661" s="91" t="s">
        <v>35</v>
      </c>
      <c r="I661" s="14">
        <v>72.599999999999994</v>
      </c>
      <c r="J661" s="23">
        <v>51</v>
      </c>
      <c r="K661" s="23">
        <v>19.600000000000001</v>
      </c>
      <c r="L661" s="183">
        <v>82.662871078498895</v>
      </c>
      <c r="M661" s="183">
        <v>87.0161710168871</v>
      </c>
      <c r="N661" s="183">
        <v>80.870213604300602</v>
      </c>
      <c r="O661" s="183">
        <f t="shared" si="10"/>
        <v>83.516418566562194</v>
      </c>
      <c r="P661" s="93">
        <v>0.29699999999999999</v>
      </c>
      <c r="Q661" s="21"/>
    </row>
    <row r="662" spans="1:17" s="11" customFormat="1">
      <c r="A662" s="13">
        <v>11</v>
      </c>
      <c r="B662" s="13">
        <v>2010</v>
      </c>
      <c r="C662" s="13" t="s">
        <v>26</v>
      </c>
      <c r="D662" s="91">
        <v>1904.3471518413196</v>
      </c>
      <c r="E662" s="91">
        <v>4866.9739310726645</v>
      </c>
      <c r="F662" s="92">
        <v>-5.2678451133906066</v>
      </c>
      <c r="G662" s="92">
        <v>3.5</v>
      </c>
      <c r="H662" s="91" t="s">
        <v>35</v>
      </c>
      <c r="I662" s="14">
        <v>74.7</v>
      </c>
      <c r="J662" s="23">
        <v>53.6</v>
      </c>
      <c r="K662" s="23">
        <v>19.5</v>
      </c>
      <c r="L662" s="183">
        <v>100</v>
      </c>
      <c r="M662" s="183">
        <v>100</v>
      </c>
      <c r="N662" s="183">
        <v>100</v>
      </c>
      <c r="O662" s="183">
        <f t="shared" si="10"/>
        <v>100</v>
      </c>
      <c r="P662" s="93">
        <v>0.24399999999999999</v>
      </c>
      <c r="Q662" s="21"/>
    </row>
    <row r="663" spans="1:17" s="11" customFormat="1">
      <c r="A663" s="13">
        <v>11</v>
      </c>
      <c r="B663" s="13">
        <v>2011</v>
      </c>
      <c r="C663" s="13" t="s">
        <v>26</v>
      </c>
      <c r="D663" s="91">
        <v>1939.3388557074845</v>
      </c>
      <c r="E663" s="91">
        <v>4956.4028518215791</v>
      </c>
      <c r="F663" s="92">
        <v>4.5671962013889527</v>
      </c>
      <c r="G663" s="92">
        <v>4.13</v>
      </c>
      <c r="H663" s="91" t="s">
        <v>35</v>
      </c>
      <c r="I663" s="14">
        <v>79</v>
      </c>
      <c r="J663" s="23">
        <v>55.7</v>
      </c>
      <c r="K663" s="23">
        <v>21.6</v>
      </c>
      <c r="L663" s="183">
        <v>115.938068414604</v>
      </c>
      <c r="M663" s="183">
        <v>107.716675393419</v>
      </c>
      <c r="N663" s="183">
        <v>122.767240315002</v>
      </c>
      <c r="O663" s="183">
        <f t="shared" si="10"/>
        <v>115.473994707675</v>
      </c>
      <c r="P663" s="93">
        <v>0.252</v>
      </c>
      <c r="Q663" s="21"/>
    </row>
    <row r="664" spans="1:17" s="11" customFormat="1">
      <c r="A664" s="13">
        <v>11</v>
      </c>
      <c r="B664" s="13">
        <v>2012</v>
      </c>
      <c r="C664" s="13" t="s">
        <v>26</v>
      </c>
      <c r="D664" s="91">
        <v>1982.0095084640504</v>
      </c>
      <c r="E664" s="91">
        <v>5065.4569990064856</v>
      </c>
      <c r="F664" s="92">
        <v>-0.92411599374212017</v>
      </c>
      <c r="G664" s="92">
        <v>2.76</v>
      </c>
      <c r="H664" s="91">
        <v>-30000</v>
      </c>
      <c r="I664" s="14">
        <v>68.5</v>
      </c>
      <c r="J664" s="23">
        <v>61.2</v>
      </c>
      <c r="K664" s="23">
        <v>25.3</v>
      </c>
      <c r="L664" s="183">
        <v>115.792648289342</v>
      </c>
      <c r="M664" s="183">
        <v>99.396437266731795</v>
      </c>
      <c r="N664" s="183">
        <v>125.6682221773</v>
      </c>
      <c r="O664" s="183">
        <f t="shared" si="10"/>
        <v>113.61910257779125</v>
      </c>
      <c r="P664" s="93">
        <v>0.24199999999999999</v>
      </c>
      <c r="Q664" s="21"/>
    </row>
    <row r="665" spans="1:17" s="11" customFormat="1">
      <c r="A665" s="13">
        <v>11</v>
      </c>
      <c r="B665" s="13">
        <v>2013</v>
      </c>
      <c r="C665" s="13" t="s">
        <v>26</v>
      </c>
      <c r="D665" s="91">
        <v>2000.7917665591015</v>
      </c>
      <c r="E665" s="91">
        <v>5113.4591505190947</v>
      </c>
      <c r="F665" s="92">
        <v>1.6007795208871585</v>
      </c>
      <c r="G665" s="92">
        <v>3.02</v>
      </c>
      <c r="H665" s="91" t="s">
        <v>35</v>
      </c>
      <c r="I665" s="15" t="s">
        <v>35</v>
      </c>
      <c r="J665" s="23">
        <v>59.1</v>
      </c>
      <c r="K665" s="23">
        <v>22.7</v>
      </c>
      <c r="L665" s="183">
        <v>116.14962167448699</v>
      </c>
      <c r="M665" s="183">
        <v>92.340731377033407</v>
      </c>
      <c r="N665" s="183">
        <v>104.91576514142599</v>
      </c>
      <c r="O665" s="183">
        <f t="shared" si="10"/>
        <v>104.46870606431547</v>
      </c>
      <c r="P665" s="93">
        <v>0.26</v>
      </c>
      <c r="Q665" s="21"/>
    </row>
    <row r="666" spans="1:17" s="11" customFormat="1">
      <c r="A666" s="13">
        <v>11</v>
      </c>
      <c r="B666" s="13">
        <v>2014</v>
      </c>
      <c r="C666" s="13" t="s">
        <v>26</v>
      </c>
      <c r="D666" s="91">
        <v>2025.8164568583327</v>
      </c>
      <c r="E666" s="91">
        <v>5177.4151971893471</v>
      </c>
      <c r="F666" s="92">
        <v>1.9477917817280996</v>
      </c>
      <c r="G666" s="92">
        <v>2.72</v>
      </c>
      <c r="H666" s="91" t="s">
        <v>35</v>
      </c>
      <c r="I666" s="14">
        <v>60.3</v>
      </c>
      <c r="J666" s="23">
        <v>55.3</v>
      </c>
      <c r="K666" s="23">
        <v>19.2</v>
      </c>
      <c r="L666" s="183">
        <v>109.31833481138101</v>
      </c>
      <c r="M666" s="183">
        <v>89.142462911620697</v>
      </c>
      <c r="N666" s="183">
        <v>93.443382132127596</v>
      </c>
      <c r="O666" s="183">
        <f t="shared" si="10"/>
        <v>97.301393285043105</v>
      </c>
      <c r="P666" s="93">
        <v>0.27900000000000003</v>
      </c>
      <c r="Q666" s="21"/>
    </row>
    <row r="667" spans="1:17" s="11" customFormat="1">
      <c r="A667" s="13">
        <v>11</v>
      </c>
      <c r="B667" s="13">
        <v>2015</v>
      </c>
      <c r="C667" s="13" t="s">
        <v>26</v>
      </c>
      <c r="D667" s="91">
        <v>2067.2927560035364</v>
      </c>
      <c r="E667" s="91">
        <v>5283.4169135790798</v>
      </c>
      <c r="F667" s="92">
        <v>0.22472440487210577</v>
      </c>
      <c r="G667" s="92">
        <v>2.5099999999999998</v>
      </c>
      <c r="H667" s="91" t="s">
        <v>35</v>
      </c>
      <c r="I667" s="14">
        <v>64.7</v>
      </c>
      <c r="J667" s="23">
        <v>55.2</v>
      </c>
      <c r="K667" s="23">
        <v>19</v>
      </c>
      <c r="L667" s="183">
        <v>66.205440993654605</v>
      </c>
      <c r="M667" s="183">
        <v>83.411402171994197</v>
      </c>
      <c r="N667" s="183">
        <v>92.621245438256807</v>
      </c>
      <c r="O667" s="183">
        <f t="shared" si="10"/>
        <v>80.746029534635198</v>
      </c>
      <c r="P667" s="93">
        <v>0.255</v>
      </c>
      <c r="Q667" s="21"/>
    </row>
    <row r="668" spans="1:17" s="11" customFormat="1">
      <c r="A668" s="13">
        <v>11</v>
      </c>
      <c r="B668" s="13">
        <v>2016</v>
      </c>
      <c r="C668" s="13" t="s">
        <v>26</v>
      </c>
      <c r="D668" s="91">
        <v>2111.1933919949138</v>
      </c>
      <c r="E668" s="91">
        <v>5395.6145508223481</v>
      </c>
      <c r="F668" s="92">
        <v>0.36715461550078032</v>
      </c>
      <c r="G668" s="92">
        <v>2.58</v>
      </c>
      <c r="H668" s="91" t="s">
        <v>35</v>
      </c>
      <c r="I668" s="14">
        <v>66.099999999999994</v>
      </c>
      <c r="J668" s="23">
        <v>53.2</v>
      </c>
      <c r="K668" s="23">
        <v>18.8</v>
      </c>
      <c r="L668" s="183">
        <v>58.547046867405498</v>
      </c>
      <c r="M668" s="183">
        <v>84.397205348130797</v>
      </c>
      <c r="N668" s="183">
        <v>103.635776559438</v>
      </c>
      <c r="O668" s="183">
        <f t="shared" si="10"/>
        <v>82.193342924991427</v>
      </c>
      <c r="P668" s="93">
        <v>0.26600000000000001</v>
      </c>
      <c r="Q668" s="21"/>
    </row>
    <row r="669" spans="1:17" s="11" customFormat="1">
      <c r="A669" s="13">
        <v>11</v>
      </c>
      <c r="B669" s="13">
        <v>2017</v>
      </c>
      <c r="C669" s="13" t="s">
        <v>26</v>
      </c>
      <c r="D669" s="91">
        <v>2176.2944727021404</v>
      </c>
      <c r="E669" s="91">
        <v>5561.9945421912389</v>
      </c>
      <c r="F669" s="92">
        <v>0.95994465908624704</v>
      </c>
      <c r="G669" s="92">
        <v>2.46</v>
      </c>
      <c r="H669" s="91">
        <v>-34000</v>
      </c>
      <c r="I669" s="14">
        <v>69.599999999999994</v>
      </c>
      <c r="J669" s="22" t="s">
        <v>35</v>
      </c>
      <c r="K669" s="22" t="s">
        <v>35</v>
      </c>
      <c r="L669" s="183">
        <v>69.968380303996895</v>
      </c>
      <c r="M669" s="183">
        <v>86.033349610271301</v>
      </c>
      <c r="N669" s="183">
        <v>100.535543898407</v>
      </c>
      <c r="O669" s="183">
        <f t="shared" si="10"/>
        <v>85.512424604225075</v>
      </c>
      <c r="P669" s="93">
        <v>0.25900000000000001</v>
      </c>
      <c r="Q669" s="21"/>
    </row>
    <row r="670" spans="1:17" s="11" customFormat="1">
      <c r="A670" s="13">
        <v>11</v>
      </c>
      <c r="B670" s="13">
        <v>2018</v>
      </c>
      <c r="C670" s="13" t="s">
        <v>26</v>
      </c>
      <c r="D670" s="91">
        <v>2222.6095789096066</v>
      </c>
      <c r="E670" s="91">
        <v>5680.3628839658186</v>
      </c>
      <c r="F670" s="92">
        <v>0.38074393925235483</v>
      </c>
      <c r="G670" s="92">
        <v>2.2799999999999998</v>
      </c>
      <c r="H670" s="91" t="s">
        <v>35</v>
      </c>
      <c r="I670" s="15" t="s">
        <v>35</v>
      </c>
      <c r="J670" s="23">
        <v>55.7</v>
      </c>
      <c r="K670" s="23">
        <v>19.399999999999999</v>
      </c>
      <c r="L670" s="183">
        <v>85.489945806625698</v>
      </c>
      <c r="M670" s="183">
        <v>83.729137844272202</v>
      </c>
      <c r="N670" s="183">
        <v>95.473641610553301</v>
      </c>
      <c r="O670" s="183">
        <f t="shared" si="10"/>
        <v>88.230908420483729</v>
      </c>
      <c r="P670" s="93">
        <v>0.24399999999999999</v>
      </c>
      <c r="Q670" s="21"/>
    </row>
    <row r="671" spans="1:17" s="11" customFormat="1">
      <c r="A671" s="13">
        <v>11</v>
      </c>
      <c r="B671" s="13">
        <v>2019</v>
      </c>
      <c r="C671" s="13" t="s">
        <v>26</v>
      </c>
      <c r="D671" s="91">
        <v>2244.4503115354623</v>
      </c>
      <c r="E671" s="91">
        <v>5736.1816333061306</v>
      </c>
      <c r="F671" s="92">
        <v>-2.9031695861070972</v>
      </c>
      <c r="G671" s="92">
        <v>2.19</v>
      </c>
      <c r="H671" s="91" t="s">
        <v>35</v>
      </c>
      <c r="I671" s="15" t="s">
        <v>35</v>
      </c>
      <c r="J671" s="23">
        <v>52.3</v>
      </c>
      <c r="K671" s="23">
        <v>20</v>
      </c>
      <c r="L671" s="183">
        <v>76.329961218168194</v>
      </c>
      <c r="M671" s="183">
        <v>82.105128069524994</v>
      </c>
      <c r="N671" s="183">
        <v>105.997721412281</v>
      </c>
      <c r="O671" s="183">
        <f t="shared" si="10"/>
        <v>88.144270233324733</v>
      </c>
      <c r="P671" s="93">
        <v>0.23400000000000001</v>
      </c>
      <c r="Q671" s="21"/>
    </row>
    <row r="672" spans="1:17" s="11" customFormat="1">
      <c r="A672" s="13">
        <v>11</v>
      </c>
      <c r="B672" s="13">
        <v>2020</v>
      </c>
      <c r="C672" s="13" t="s">
        <v>26</v>
      </c>
      <c r="D672" s="91">
        <v>2010.5448964196173</v>
      </c>
      <c r="E672" s="91">
        <v>5138.3853982001456</v>
      </c>
      <c r="F672" s="92">
        <v>-4.5554981829429408</v>
      </c>
      <c r="G672" s="92" t="s">
        <v>35</v>
      </c>
      <c r="H672" s="91" t="s">
        <v>35</v>
      </c>
      <c r="I672" s="13" t="s">
        <v>35</v>
      </c>
      <c r="J672" s="13" t="s">
        <v>35</v>
      </c>
      <c r="K672" s="13" t="s">
        <v>35</v>
      </c>
      <c r="L672" s="183">
        <v>52.441960248604097</v>
      </c>
      <c r="M672" s="183">
        <v>84.965722246878798</v>
      </c>
      <c r="N672" s="183">
        <v>134.89886429714599</v>
      </c>
      <c r="O672" s="183">
        <f t="shared" si="10"/>
        <v>90.768848930876288</v>
      </c>
      <c r="P672" s="93">
        <v>0.23</v>
      </c>
      <c r="Q672" s="21"/>
    </row>
    <row r="673" spans="1:17" s="11" customFormat="1">
      <c r="A673" s="13">
        <v>12</v>
      </c>
      <c r="B673" s="13">
        <v>1960</v>
      </c>
      <c r="C673" s="13" t="s">
        <v>25</v>
      </c>
      <c r="D673" s="91">
        <v>1512.0022919654923</v>
      </c>
      <c r="E673" s="91" t="s">
        <v>35</v>
      </c>
      <c r="F673" s="92" t="s">
        <v>35</v>
      </c>
      <c r="G673" s="92" t="s">
        <v>35</v>
      </c>
      <c r="H673" s="91" t="s">
        <v>35</v>
      </c>
      <c r="I673" s="13" t="s">
        <v>35</v>
      </c>
      <c r="J673" s="13" t="s">
        <v>35</v>
      </c>
      <c r="K673" s="13" t="s">
        <v>35</v>
      </c>
      <c r="L673" s="183">
        <v>11.1501758147351</v>
      </c>
      <c r="M673" s="183">
        <v>96.679859992020994</v>
      </c>
      <c r="N673" s="183">
        <v>17.075583767544501</v>
      </c>
      <c r="O673" s="183">
        <f t="shared" si="10"/>
        <v>41.635206524766865</v>
      </c>
      <c r="P673" s="93">
        <v>3.1E-2</v>
      </c>
      <c r="Q673" s="21"/>
    </row>
    <row r="674" spans="1:17" s="11" customFormat="1">
      <c r="A674" s="13">
        <v>12</v>
      </c>
      <c r="B674" s="13">
        <v>1961</v>
      </c>
      <c r="C674" s="13" t="s">
        <v>25</v>
      </c>
      <c r="D674" s="91">
        <v>1439.451029456359</v>
      </c>
      <c r="E674" s="91" t="s">
        <v>35</v>
      </c>
      <c r="F674" s="92">
        <v>-0.95119225648451788</v>
      </c>
      <c r="G674" s="92" t="s">
        <v>35</v>
      </c>
      <c r="H674" s="91" t="s">
        <v>35</v>
      </c>
      <c r="I674" s="13" t="s">
        <v>35</v>
      </c>
      <c r="J674" s="13" t="s">
        <v>35</v>
      </c>
      <c r="K674" s="13" t="s">
        <v>35</v>
      </c>
      <c r="L674" s="183">
        <v>10.6754491073712</v>
      </c>
      <c r="M674" s="183">
        <v>94.6956383239704</v>
      </c>
      <c r="N674" s="183">
        <v>16.794910870340999</v>
      </c>
      <c r="O674" s="183">
        <f t="shared" si="10"/>
        <v>40.721999433894204</v>
      </c>
      <c r="P674" s="93">
        <v>3.1E-2</v>
      </c>
      <c r="Q674" s="21"/>
    </row>
    <row r="675" spans="1:17" s="11" customFormat="1">
      <c r="A675" s="13">
        <v>12</v>
      </c>
      <c r="B675" s="13">
        <v>1962</v>
      </c>
      <c r="C675" s="13" t="s">
        <v>25</v>
      </c>
      <c r="D675" s="91">
        <v>1523.1533080521883</v>
      </c>
      <c r="E675" s="91" t="s">
        <v>35</v>
      </c>
      <c r="F675" s="92">
        <v>2.8582419733280204</v>
      </c>
      <c r="G675" s="92" t="s">
        <v>35</v>
      </c>
      <c r="H675" s="91">
        <v>-51997</v>
      </c>
      <c r="I675" s="13" t="s">
        <v>35</v>
      </c>
      <c r="J675" s="13" t="s">
        <v>35</v>
      </c>
      <c r="K675" s="13" t="s">
        <v>35</v>
      </c>
      <c r="L675" s="183">
        <v>10.2765802129124</v>
      </c>
      <c r="M675" s="183">
        <v>91.724228853714493</v>
      </c>
      <c r="N675" s="183">
        <v>17.233560240690899</v>
      </c>
      <c r="O675" s="183">
        <f t="shared" si="10"/>
        <v>39.744789769105928</v>
      </c>
      <c r="P675" s="93">
        <v>0.03</v>
      </c>
      <c r="Q675" s="21"/>
    </row>
    <row r="676" spans="1:17" s="11" customFormat="1">
      <c r="A676" s="13">
        <v>12</v>
      </c>
      <c r="B676" s="13">
        <v>1963</v>
      </c>
      <c r="C676" s="13" t="s">
        <v>25</v>
      </c>
      <c r="D676" s="91">
        <v>1465.666046991621</v>
      </c>
      <c r="E676" s="91" t="s">
        <v>35</v>
      </c>
      <c r="F676" s="92">
        <v>0.72709545838951328</v>
      </c>
      <c r="G676" s="92" t="s">
        <v>35</v>
      </c>
      <c r="H676" s="91" t="s">
        <v>35</v>
      </c>
      <c r="I676" s="13" t="s">
        <v>35</v>
      </c>
      <c r="J676" s="13" t="s">
        <v>35</v>
      </c>
      <c r="K676" s="13" t="s">
        <v>35</v>
      </c>
      <c r="L676" s="183">
        <v>10.323463166163</v>
      </c>
      <c r="M676" s="183">
        <v>98.592045034306594</v>
      </c>
      <c r="N676" s="183">
        <v>18.423256915350301</v>
      </c>
      <c r="O676" s="183">
        <f t="shared" si="10"/>
        <v>42.44625503860663</v>
      </c>
      <c r="P676" s="93">
        <v>0.03</v>
      </c>
      <c r="Q676" s="21"/>
    </row>
    <row r="677" spans="1:17" s="11" customFormat="1">
      <c r="A677" s="13">
        <v>12</v>
      </c>
      <c r="B677" s="13">
        <v>1964</v>
      </c>
      <c r="C677" s="13" t="s">
        <v>25</v>
      </c>
      <c r="D677" s="91">
        <v>1413.9595074469291</v>
      </c>
      <c r="E677" s="91" t="s">
        <v>35</v>
      </c>
      <c r="F677" s="92">
        <v>2.4885235711873435</v>
      </c>
      <c r="G677" s="92" t="s">
        <v>35</v>
      </c>
      <c r="H677" s="91" t="s">
        <v>35</v>
      </c>
      <c r="I677" s="13" t="s">
        <v>35</v>
      </c>
      <c r="J677" s="13" t="s">
        <v>35</v>
      </c>
      <c r="K677" s="13" t="s">
        <v>35</v>
      </c>
      <c r="L677" s="183">
        <v>9.8258898648187003</v>
      </c>
      <c r="M677" s="183">
        <v>101.432028867932</v>
      </c>
      <c r="N677" s="183">
        <v>18.315868475135201</v>
      </c>
      <c r="O677" s="183">
        <f t="shared" si="10"/>
        <v>43.191262402628638</v>
      </c>
      <c r="P677" s="93">
        <v>0.03</v>
      </c>
      <c r="Q677" s="21"/>
    </row>
    <row r="678" spans="1:17" s="11" customFormat="1">
      <c r="A678" s="13">
        <v>12</v>
      </c>
      <c r="B678" s="13">
        <v>1965</v>
      </c>
      <c r="C678" s="13" t="s">
        <v>25</v>
      </c>
      <c r="D678" s="91">
        <v>1417.0170040794944</v>
      </c>
      <c r="E678" s="91" t="s">
        <v>35</v>
      </c>
      <c r="F678" s="92">
        <v>5.9714341737554264</v>
      </c>
      <c r="G678" s="92" t="s">
        <v>35</v>
      </c>
      <c r="H678" s="91" t="s">
        <v>35</v>
      </c>
      <c r="I678" s="13" t="s">
        <v>35</v>
      </c>
      <c r="J678" s="13" t="s">
        <v>35</v>
      </c>
      <c r="K678" s="13" t="s">
        <v>35</v>
      </c>
      <c r="L678" s="183">
        <v>9.7052995756424902</v>
      </c>
      <c r="M678" s="183">
        <v>101.9698766107</v>
      </c>
      <c r="N678" s="183">
        <v>18.2452101518648</v>
      </c>
      <c r="O678" s="183">
        <f t="shared" si="10"/>
        <v>43.306795446069096</v>
      </c>
      <c r="P678" s="93">
        <v>0.03</v>
      </c>
      <c r="Q678" s="21"/>
    </row>
    <row r="679" spans="1:17" s="11" customFormat="1">
      <c r="A679" s="13">
        <v>12</v>
      </c>
      <c r="B679" s="13">
        <v>1966</v>
      </c>
      <c r="C679" s="13" t="s">
        <v>25</v>
      </c>
      <c r="D679" s="91">
        <v>1382.0553624700069</v>
      </c>
      <c r="E679" s="91" t="s">
        <v>35</v>
      </c>
      <c r="F679" s="92">
        <v>2.3716452617347699</v>
      </c>
      <c r="G679" s="92" t="s">
        <v>35</v>
      </c>
      <c r="H679" s="91" t="s">
        <v>35</v>
      </c>
      <c r="I679" s="13" t="s">
        <v>35</v>
      </c>
      <c r="J679" s="13" t="s">
        <v>35</v>
      </c>
      <c r="K679" s="13" t="s">
        <v>35</v>
      </c>
      <c r="L679" s="183">
        <v>9.0853083135936501</v>
      </c>
      <c r="M679" s="183">
        <v>102.211102363873</v>
      </c>
      <c r="N679" s="183">
        <v>17.6160391373088</v>
      </c>
      <c r="O679" s="183">
        <f t="shared" si="10"/>
        <v>42.970816604925147</v>
      </c>
      <c r="P679" s="93">
        <v>0.03</v>
      </c>
      <c r="Q679" s="21"/>
    </row>
    <row r="680" spans="1:17" s="11" customFormat="1">
      <c r="A680" s="13">
        <v>12</v>
      </c>
      <c r="B680" s="13">
        <v>1967</v>
      </c>
      <c r="C680" s="13" t="s">
        <v>25</v>
      </c>
      <c r="D680" s="91">
        <v>1327.1117129888437</v>
      </c>
      <c r="E680" s="91" t="s">
        <v>35</v>
      </c>
      <c r="F680" s="92">
        <v>2.9252122457375407</v>
      </c>
      <c r="G680" s="92" t="s">
        <v>35</v>
      </c>
      <c r="H680" s="91">
        <v>-58003</v>
      </c>
      <c r="I680" s="13" t="s">
        <v>35</v>
      </c>
      <c r="J680" s="13" t="s">
        <v>35</v>
      </c>
      <c r="K680" s="13" t="s">
        <v>35</v>
      </c>
      <c r="L680" s="183">
        <v>8.93027221276426</v>
      </c>
      <c r="M680" s="183">
        <v>97.516277137853606</v>
      </c>
      <c r="N680" s="183">
        <v>18.662088637408601</v>
      </c>
      <c r="O680" s="183">
        <f t="shared" si="10"/>
        <v>41.70287932934216</v>
      </c>
      <c r="P680" s="93">
        <v>0.03</v>
      </c>
      <c r="Q680" s="21"/>
    </row>
    <row r="681" spans="1:17" s="11" customFormat="1">
      <c r="A681" s="13">
        <v>12</v>
      </c>
      <c r="B681" s="13">
        <v>1968</v>
      </c>
      <c r="C681" s="13" t="s">
        <v>25</v>
      </c>
      <c r="D681" s="91">
        <v>1343.6803183215668</v>
      </c>
      <c r="E681" s="91" t="s">
        <v>35</v>
      </c>
      <c r="F681" s="92">
        <v>3.5050029177962898</v>
      </c>
      <c r="G681" s="92" t="s">
        <v>35</v>
      </c>
      <c r="H681" s="91" t="s">
        <v>35</v>
      </c>
      <c r="I681" s="13" t="s">
        <v>35</v>
      </c>
      <c r="J681" s="13" t="s">
        <v>35</v>
      </c>
      <c r="K681" s="13" t="s">
        <v>35</v>
      </c>
      <c r="L681" s="183">
        <v>8.9451350378277397</v>
      </c>
      <c r="M681" s="183">
        <v>96.320176706744903</v>
      </c>
      <c r="N681" s="183">
        <v>22.813658586060299</v>
      </c>
      <c r="O681" s="183">
        <f t="shared" si="10"/>
        <v>42.692990110210985</v>
      </c>
      <c r="P681" s="93">
        <v>0.03</v>
      </c>
      <c r="Q681" s="21"/>
    </row>
    <row r="682" spans="1:17" s="11" customFormat="1">
      <c r="A682" s="13">
        <v>12</v>
      </c>
      <c r="B682" s="13">
        <v>1969</v>
      </c>
      <c r="C682" s="13" t="s">
        <v>25</v>
      </c>
      <c r="D682" s="91">
        <v>1369.4374591692538</v>
      </c>
      <c r="E682" s="91" t="s">
        <v>35</v>
      </c>
      <c r="F682" s="92">
        <v>-2.27517290726081</v>
      </c>
      <c r="G682" s="92" t="s">
        <v>35</v>
      </c>
      <c r="H682" s="91" t="s">
        <v>35</v>
      </c>
      <c r="I682" s="14">
        <v>76.3</v>
      </c>
      <c r="J682" s="14" t="s">
        <v>35</v>
      </c>
      <c r="K682" s="14" t="s">
        <v>35</v>
      </c>
      <c r="L682" s="183">
        <v>8.3054309076896509</v>
      </c>
      <c r="M682" s="183">
        <v>96.356965004930998</v>
      </c>
      <c r="N682" s="183">
        <v>20.824098915881699</v>
      </c>
      <c r="O682" s="183">
        <f t="shared" si="10"/>
        <v>41.828831609500781</v>
      </c>
      <c r="P682" s="93">
        <v>0.03</v>
      </c>
      <c r="Q682" s="21"/>
    </row>
    <row r="683" spans="1:17" s="11" customFormat="1">
      <c r="A683" s="13">
        <v>12</v>
      </c>
      <c r="B683" s="13">
        <v>1970</v>
      </c>
      <c r="C683" s="13" t="s">
        <v>25</v>
      </c>
      <c r="D683" s="91">
        <v>1354.0162038326916</v>
      </c>
      <c r="E683" s="91" t="s">
        <v>35</v>
      </c>
      <c r="F683" s="92">
        <v>0.60803918973904558</v>
      </c>
      <c r="G683" s="92" t="s">
        <v>35</v>
      </c>
      <c r="H683" s="91" t="s">
        <v>35</v>
      </c>
      <c r="I683" s="14">
        <v>74.3</v>
      </c>
      <c r="J683" s="14" t="s">
        <v>35</v>
      </c>
      <c r="K683" s="14" t="s">
        <v>35</v>
      </c>
      <c r="L683" s="183">
        <v>9.1025213585986204</v>
      </c>
      <c r="M683" s="183">
        <v>95.025298999133199</v>
      </c>
      <c r="N683" s="183">
        <v>18.162733651383</v>
      </c>
      <c r="O683" s="183">
        <f t="shared" si="10"/>
        <v>40.763518003038278</v>
      </c>
      <c r="P683" s="93">
        <v>0.03</v>
      </c>
      <c r="Q683" s="21"/>
    </row>
    <row r="684" spans="1:17" s="11" customFormat="1">
      <c r="A684" s="13">
        <v>12</v>
      </c>
      <c r="B684" s="13">
        <v>1971</v>
      </c>
      <c r="C684" s="13" t="s">
        <v>25</v>
      </c>
      <c r="D684" s="91">
        <v>1417.2316483046554</v>
      </c>
      <c r="E684" s="91" t="s">
        <v>35</v>
      </c>
      <c r="F684" s="92">
        <v>0.96698129596828153</v>
      </c>
      <c r="G684" s="92" t="s">
        <v>35</v>
      </c>
      <c r="H684" s="91" t="s">
        <v>35</v>
      </c>
      <c r="I684" s="14">
        <v>72.7</v>
      </c>
      <c r="J684" s="14" t="s">
        <v>35</v>
      </c>
      <c r="K684" s="14" t="s">
        <v>35</v>
      </c>
      <c r="L684" s="183">
        <v>11.0973105181316</v>
      </c>
      <c r="M684" s="183">
        <v>88.372538244244396</v>
      </c>
      <c r="N684" s="183">
        <v>17.589662579193799</v>
      </c>
      <c r="O684" s="183">
        <f t="shared" si="10"/>
        <v>39.019837113856596</v>
      </c>
      <c r="P684" s="93">
        <v>3.4000000000000002E-2</v>
      </c>
      <c r="Q684" s="21"/>
    </row>
    <row r="685" spans="1:17" s="11" customFormat="1">
      <c r="A685" s="13">
        <v>12</v>
      </c>
      <c r="B685" s="13">
        <v>1972</v>
      </c>
      <c r="C685" s="13" t="s">
        <v>25</v>
      </c>
      <c r="D685" s="91">
        <v>1407.3652464550821</v>
      </c>
      <c r="E685" s="91" t="s">
        <v>35</v>
      </c>
      <c r="F685" s="92">
        <v>2.6806647888006268</v>
      </c>
      <c r="G685" s="92" t="s">
        <v>35</v>
      </c>
      <c r="H685" s="91">
        <v>-88000</v>
      </c>
      <c r="I685" s="14">
        <v>71.8</v>
      </c>
      <c r="J685" s="14" t="s">
        <v>35</v>
      </c>
      <c r="K685" s="14" t="s">
        <v>35</v>
      </c>
      <c r="L685" s="183">
        <v>10.9838267647691</v>
      </c>
      <c r="M685" s="183">
        <v>84.646850291007596</v>
      </c>
      <c r="N685" s="183">
        <v>20.7851743549007</v>
      </c>
      <c r="O685" s="183">
        <f t="shared" si="10"/>
        <v>38.805283803559135</v>
      </c>
      <c r="P685" s="93">
        <v>3.5000000000000003E-2</v>
      </c>
      <c r="Q685" s="21"/>
    </row>
    <row r="686" spans="1:17" s="11" customFormat="1">
      <c r="A686" s="13">
        <v>12</v>
      </c>
      <c r="B686" s="13">
        <v>1973</v>
      </c>
      <c r="C686" s="13" t="s">
        <v>25</v>
      </c>
      <c r="D686" s="91">
        <v>1449.924140975523</v>
      </c>
      <c r="E686" s="91" t="s">
        <v>35</v>
      </c>
      <c r="F686" s="92">
        <v>4.7134460542738168</v>
      </c>
      <c r="G686" s="92" t="s">
        <v>35</v>
      </c>
      <c r="H686" s="91" t="s">
        <v>35</v>
      </c>
      <c r="I686" s="14">
        <v>65</v>
      </c>
      <c r="J686" s="14" t="s">
        <v>35</v>
      </c>
      <c r="K686" s="14" t="s">
        <v>35</v>
      </c>
      <c r="L686" s="183">
        <v>13.513983062905201</v>
      </c>
      <c r="M686" s="183">
        <v>113.87149398928</v>
      </c>
      <c r="N686" s="183">
        <v>28.797574235433199</v>
      </c>
      <c r="O686" s="183">
        <f t="shared" si="10"/>
        <v>52.061017095872792</v>
      </c>
      <c r="P686" s="93">
        <v>3.5000000000000003E-2</v>
      </c>
      <c r="Q686" s="21"/>
    </row>
    <row r="687" spans="1:17" s="11" customFormat="1">
      <c r="A687" s="13">
        <v>12</v>
      </c>
      <c r="B687" s="13">
        <v>1974</v>
      </c>
      <c r="C687" s="13" t="s">
        <v>25</v>
      </c>
      <c r="D687" s="91">
        <v>1507.6486512569907</v>
      </c>
      <c r="E687" s="91" t="s">
        <v>35</v>
      </c>
      <c r="F687" s="92">
        <v>-4.1420485420161697</v>
      </c>
      <c r="G687" s="92" t="s">
        <v>35</v>
      </c>
      <c r="H687" s="91" t="s">
        <v>35</v>
      </c>
      <c r="I687" s="14">
        <v>62.1</v>
      </c>
      <c r="J687" s="14" t="s">
        <v>35</v>
      </c>
      <c r="K687" s="14" t="s">
        <v>35</v>
      </c>
      <c r="L687" s="183">
        <v>36.671052788075997</v>
      </c>
      <c r="M687" s="183">
        <v>125.89574862672799</v>
      </c>
      <c r="N687" s="183">
        <v>39.624164796887598</v>
      </c>
      <c r="O687" s="183">
        <f t="shared" si="10"/>
        <v>67.396988737230529</v>
      </c>
      <c r="P687" s="93">
        <v>3.5999999999999997E-2</v>
      </c>
      <c r="Q687" s="21"/>
    </row>
    <row r="688" spans="1:17" s="11" customFormat="1">
      <c r="A688" s="13">
        <v>12</v>
      </c>
      <c r="B688" s="13">
        <v>1975</v>
      </c>
      <c r="C688" s="13" t="s">
        <v>25</v>
      </c>
      <c r="D688" s="91">
        <v>1497.3849310577857</v>
      </c>
      <c r="E688" s="91" t="s">
        <v>35</v>
      </c>
      <c r="F688" s="92">
        <v>-0.91411104171572788</v>
      </c>
      <c r="G688" s="92" t="s">
        <v>35</v>
      </c>
      <c r="H688" s="91" t="s">
        <v>35</v>
      </c>
      <c r="I688" s="14">
        <v>64.5</v>
      </c>
      <c r="J688" s="14" t="s">
        <v>35</v>
      </c>
      <c r="K688" s="14" t="s">
        <v>35</v>
      </c>
      <c r="L688" s="183">
        <v>33.130179085776902</v>
      </c>
      <c r="M688" s="183">
        <v>92.3738202919169</v>
      </c>
      <c r="N688" s="183">
        <v>35.225232956529197</v>
      </c>
      <c r="O688" s="183">
        <f t="shared" si="10"/>
        <v>53.57641077807434</v>
      </c>
      <c r="P688" s="93">
        <v>3.5999999999999997E-2</v>
      </c>
      <c r="Q688" s="21"/>
    </row>
    <row r="689" spans="1:17" s="11" customFormat="1">
      <c r="A689" s="13">
        <v>12</v>
      </c>
      <c r="B689" s="13">
        <v>1976</v>
      </c>
      <c r="C689" s="13" t="s">
        <v>25</v>
      </c>
      <c r="D689" s="91">
        <v>1593.3879119150963</v>
      </c>
      <c r="E689" s="91" t="s">
        <v>35</v>
      </c>
      <c r="F689" s="92">
        <v>7.1734823829314678</v>
      </c>
      <c r="G689" s="92" t="s">
        <v>35</v>
      </c>
      <c r="H689" s="91" t="s">
        <v>35</v>
      </c>
      <c r="I689" s="14">
        <v>67.400000000000006</v>
      </c>
      <c r="J689" s="14" t="s">
        <v>35</v>
      </c>
      <c r="K689" s="14" t="s">
        <v>35</v>
      </c>
      <c r="L689" s="183">
        <v>36.322337874808902</v>
      </c>
      <c r="M689" s="183">
        <v>95.053349031452797</v>
      </c>
      <c r="N689" s="183">
        <v>29.173421169853398</v>
      </c>
      <c r="O689" s="183">
        <f t="shared" si="10"/>
        <v>53.516369358705028</v>
      </c>
      <c r="P689" s="93">
        <v>3.5999999999999997E-2</v>
      </c>
      <c r="Q689" s="21"/>
    </row>
    <row r="690" spans="1:17" s="11" customFormat="1">
      <c r="A690" s="13">
        <v>12</v>
      </c>
      <c r="B690" s="13">
        <v>1977</v>
      </c>
      <c r="C690" s="13" t="s">
        <v>25</v>
      </c>
      <c r="D690" s="91">
        <v>1620.3301133639927</v>
      </c>
      <c r="E690" s="91" t="s">
        <v>35</v>
      </c>
      <c r="F690" s="92">
        <v>7.0363138834253363</v>
      </c>
      <c r="G690" s="92" t="s">
        <v>35</v>
      </c>
      <c r="H690" s="91">
        <v>-97999</v>
      </c>
      <c r="I690" s="14">
        <v>63.2</v>
      </c>
      <c r="J690" s="14" t="s">
        <v>35</v>
      </c>
      <c r="K690" s="14" t="s">
        <v>35</v>
      </c>
      <c r="L690" s="183">
        <v>37.048427942247002</v>
      </c>
      <c r="M690" s="183">
        <v>102.166230262708</v>
      </c>
      <c r="N690" s="183">
        <v>30.738881355535199</v>
      </c>
      <c r="O690" s="183">
        <f t="shared" si="10"/>
        <v>56.651179853496735</v>
      </c>
      <c r="P690" s="93">
        <v>3.5999999999999997E-2</v>
      </c>
      <c r="Q690" s="21"/>
    </row>
    <row r="691" spans="1:17" s="11" customFormat="1">
      <c r="A691" s="13">
        <v>12</v>
      </c>
      <c r="B691" s="13">
        <v>1978</v>
      </c>
      <c r="C691" s="13" t="s">
        <v>25</v>
      </c>
      <c r="D691" s="91">
        <v>1686.0968747513132</v>
      </c>
      <c r="E691" s="91" t="s">
        <v>35</v>
      </c>
      <c r="F691" s="92">
        <v>2.7402211112596007</v>
      </c>
      <c r="G691" s="92" t="s">
        <v>35</v>
      </c>
      <c r="H691" s="91" t="s">
        <v>35</v>
      </c>
      <c r="I691" s="14">
        <v>52.1</v>
      </c>
      <c r="J691" s="14" t="s">
        <v>35</v>
      </c>
      <c r="K691" s="14" t="s">
        <v>35</v>
      </c>
      <c r="L691" s="183">
        <v>33.434988225937097</v>
      </c>
      <c r="M691" s="183">
        <v>88.675673098493803</v>
      </c>
      <c r="N691" s="183">
        <v>33.665186134461401</v>
      </c>
      <c r="O691" s="183">
        <f t="shared" si="10"/>
        <v>51.925282486297441</v>
      </c>
      <c r="P691" s="93">
        <v>3.5999999999999997E-2</v>
      </c>
      <c r="Q691" s="21"/>
    </row>
    <row r="692" spans="1:17" s="11" customFormat="1">
      <c r="A692" s="13">
        <v>12</v>
      </c>
      <c r="B692" s="13">
        <v>1979</v>
      </c>
      <c r="C692" s="13" t="s">
        <v>25</v>
      </c>
      <c r="D692" s="91">
        <v>1775.4080148142471</v>
      </c>
      <c r="E692" s="91" t="s">
        <v>35</v>
      </c>
      <c r="F692" s="92">
        <v>2.3954613885123024</v>
      </c>
      <c r="G692" s="92" t="s">
        <v>35</v>
      </c>
      <c r="H692" s="91" t="s">
        <v>35</v>
      </c>
      <c r="I692" s="15" t="s">
        <v>35</v>
      </c>
      <c r="J692" s="15" t="s">
        <v>35</v>
      </c>
      <c r="K692" s="15" t="s">
        <v>35</v>
      </c>
      <c r="L692" s="183">
        <v>64.195115609327203</v>
      </c>
      <c r="M692" s="183">
        <v>92.4803050009305</v>
      </c>
      <c r="N692" s="183">
        <v>51.954065548043602</v>
      </c>
      <c r="O692" s="183">
        <f t="shared" si="10"/>
        <v>69.543162052767101</v>
      </c>
      <c r="P692" s="93">
        <v>3.5000000000000003E-2</v>
      </c>
      <c r="Q692" s="21"/>
    </row>
    <row r="693" spans="1:17" s="11" customFormat="1">
      <c r="A693" s="13">
        <v>12</v>
      </c>
      <c r="B693" s="13">
        <v>1980</v>
      </c>
      <c r="C693" s="13" t="s">
        <v>25</v>
      </c>
      <c r="D693" s="91">
        <v>1864.7918495079921</v>
      </c>
      <c r="E693" s="91" t="s">
        <v>35</v>
      </c>
      <c r="F693" s="92">
        <v>-2.4532178075780848</v>
      </c>
      <c r="G693" s="92" t="s">
        <v>35</v>
      </c>
      <c r="H693" s="91" t="s">
        <v>35</v>
      </c>
      <c r="I693" s="14">
        <v>31.7</v>
      </c>
      <c r="J693" s="14" t="s">
        <v>35</v>
      </c>
      <c r="K693" s="14" t="s">
        <v>35</v>
      </c>
      <c r="L693" s="183">
        <v>70.514664663519298</v>
      </c>
      <c r="M693" s="183">
        <v>91.991910725589307</v>
      </c>
      <c r="N693" s="183">
        <v>91.281344051760499</v>
      </c>
      <c r="O693" s="183">
        <f t="shared" si="10"/>
        <v>84.595973146956368</v>
      </c>
      <c r="P693" s="93">
        <v>3.5000000000000003E-2</v>
      </c>
      <c r="Q693" s="21"/>
    </row>
    <row r="694" spans="1:17" s="11" customFormat="1">
      <c r="A694" s="13">
        <v>12</v>
      </c>
      <c r="B694" s="13">
        <v>1981</v>
      </c>
      <c r="C694" s="13" t="s">
        <v>25</v>
      </c>
      <c r="D694" s="91">
        <v>1770.7424819366993</v>
      </c>
      <c r="E694" s="91" t="s">
        <v>35</v>
      </c>
      <c r="F694" s="92">
        <v>-4.2077795572681822</v>
      </c>
      <c r="G694" s="92" t="s">
        <v>35</v>
      </c>
      <c r="H694" s="91" t="s">
        <v>35</v>
      </c>
      <c r="I694" s="15" t="s">
        <v>35</v>
      </c>
      <c r="J694" s="15" t="s">
        <v>35</v>
      </c>
      <c r="K694" s="15" t="s">
        <v>35</v>
      </c>
      <c r="L694" s="183">
        <v>70.263236037919199</v>
      </c>
      <c r="M694" s="183">
        <v>80.380607265871106</v>
      </c>
      <c r="N694" s="183">
        <v>61.256814736659301</v>
      </c>
      <c r="O694" s="183">
        <f t="shared" si="10"/>
        <v>70.633552680149862</v>
      </c>
      <c r="P694" s="93">
        <v>3.5000000000000003E-2</v>
      </c>
      <c r="Q694" s="21"/>
    </row>
    <row r="695" spans="1:17" s="11" customFormat="1">
      <c r="A695" s="13">
        <v>12</v>
      </c>
      <c r="B695" s="13">
        <v>1982</v>
      </c>
      <c r="C695" s="13" t="s">
        <v>25</v>
      </c>
      <c r="D695" s="91">
        <v>1668.0959967058575</v>
      </c>
      <c r="E695" s="91" t="s">
        <v>35</v>
      </c>
      <c r="F695" s="92">
        <v>-5.0224558917272191</v>
      </c>
      <c r="G695" s="92" t="s">
        <v>35</v>
      </c>
      <c r="H695" s="91">
        <v>-124999</v>
      </c>
      <c r="I695" s="15" t="s">
        <v>35</v>
      </c>
      <c r="J695" s="15" t="s">
        <v>35</v>
      </c>
      <c r="K695" s="15" t="s">
        <v>35</v>
      </c>
      <c r="L695" s="183">
        <v>68.588539177327107</v>
      </c>
      <c r="M695" s="183">
        <v>70.405227093750995</v>
      </c>
      <c r="N695" s="183">
        <v>50.4912295138706</v>
      </c>
      <c r="O695" s="183">
        <f t="shared" si="10"/>
        <v>63.161665261649567</v>
      </c>
      <c r="P695" s="93">
        <v>3.5000000000000003E-2</v>
      </c>
      <c r="Q695" s="21"/>
    </row>
    <row r="696" spans="1:17" s="11" customFormat="1">
      <c r="A696" s="13">
        <v>12</v>
      </c>
      <c r="B696" s="13">
        <v>1983</v>
      </c>
      <c r="C696" s="13" t="s">
        <v>25</v>
      </c>
      <c r="D696" s="91">
        <v>1643.9168730103231</v>
      </c>
      <c r="E696" s="91" t="s">
        <v>35</v>
      </c>
      <c r="F696" s="92">
        <v>-2.1152446234874844</v>
      </c>
      <c r="G696" s="92">
        <v>12.2</v>
      </c>
      <c r="H696" s="91" t="s">
        <v>35</v>
      </c>
      <c r="I696" s="15" t="s">
        <v>35</v>
      </c>
      <c r="J696" s="15" t="s">
        <v>35</v>
      </c>
      <c r="K696" s="15" t="s">
        <v>35</v>
      </c>
      <c r="L696" s="183">
        <v>63.883938995688901</v>
      </c>
      <c r="M696" s="183">
        <v>79.648532434342599</v>
      </c>
      <c r="N696" s="183">
        <v>62.319210363331699</v>
      </c>
      <c r="O696" s="183">
        <f t="shared" si="10"/>
        <v>68.617227264454399</v>
      </c>
      <c r="P696" s="93">
        <v>2.3E-2</v>
      </c>
      <c r="Q696" s="21"/>
    </row>
    <row r="697" spans="1:17" s="11" customFormat="1">
      <c r="A697" s="13">
        <v>12</v>
      </c>
      <c r="B697" s="13">
        <v>1984</v>
      </c>
      <c r="C697" s="13" t="s">
        <v>25</v>
      </c>
      <c r="D697" s="91">
        <v>1610.7824659919786</v>
      </c>
      <c r="E697" s="91" t="s">
        <v>35</v>
      </c>
      <c r="F697" s="92">
        <v>3.1660088509059676</v>
      </c>
      <c r="G697" s="92" t="s">
        <v>35</v>
      </c>
      <c r="H697" s="91" t="s">
        <v>35</v>
      </c>
      <c r="I697" s="15" t="s">
        <v>35</v>
      </c>
      <c r="J697" s="15" t="s">
        <v>35</v>
      </c>
      <c r="K697" s="15" t="s">
        <v>35</v>
      </c>
      <c r="L697" s="183">
        <v>62.657713355343297</v>
      </c>
      <c r="M697" s="183">
        <v>82.726403592118601</v>
      </c>
      <c r="N697" s="183">
        <v>51.853755100948099</v>
      </c>
      <c r="O697" s="183">
        <f t="shared" si="10"/>
        <v>65.745957349470004</v>
      </c>
      <c r="P697" s="93">
        <v>3.3000000000000002E-2</v>
      </c>
      <c r="Q697" s="21"/>
    </row>
    <row r="698" spans="1:17" s="11" customFormat="1">
      <c r="A698" s="13">
        <v>12</v>
      </c>
      <c r="B698" s="13">
        <v>1985</v>
      </c>
      <c r="C698" s="13" t="s">
        <v>25</v>
      </c>
      <c r="D698" s="91">
        <v>1584.0441959427083</v>
      </c>
      <c r="E698" s="91" t="s">
        <v>35</v>
      </c>
      <c r="F698" s="92">
        <v>2.510049392674361</v>
      </c>
      <c r="G698" s="92" t="s">
        <v>35</v>
      </c>
      <c r="H698" s="91" t="s">
        <v>35</v>
      </c>
      <c r="I698" s="15" t="s">
        <v>35</v>
      </c>
      <c r="J698" s="15" t="s">
        <v>35</v>
      </c>
      <c r="K698" s="15" t="s">
        <v>35</v>
      </c>
      <c r="L698" s="183">
        <v>60.663513403148798</v>
      </c>
      <c r="M698" s="183">
        <v>71.490191196213502</v>
      </c>
      <c r="N698" s="183">
        <v>44.454032438533801</v>
      </c>
      <c r="O698" s="183">
        <f t="shared" si="10"/>
        <v>58.8692456792987</v>
      </c>
      <c r="P698" s="93">
        <v>3.5000000000000003E-2</v>
      </c>
      <c r="Q698" s="21"/>
    </row>
    <row r="699" spans="1:17" s="11" customFormat="1">
      <c r="A699" s="13">
        <v>12</v>
      </c>
      <c r="B699" s="13">
        <v>1986</v>
      </c>
      <c r="C699" s="13" t="s">
        <v>25</v>
      </c>
      <c r="D699" s="91">
        <v>1541.7958631421375</v>
      </c>
      <c r="E699" s="91" t="s">
        <v>35</v>
      </c>
      <c r="F699" s="92">
        <v>2.2473988042940931</v>
      </c>
      <c r="G699" s="92" t="s">
        <v>35</v>
      </c>
      <c r="H699" s="91" t="s">
        <v>35</v>
      </c>
      <c r="I699" s="15" t="s">
        <v>35</v>
      </c>
      <c r="J699" s="15" t="s">
        <v>35</v>
      </c>
      <c r="K699" s="15" t="s">
        <v>35</v>
      </c>
      <c r="L699" s="183">
        <v>31.3444335336164</v>
      </c>
      <c r="M699" s="183">
        <v>59.718977740723197</v>
      </c>
      <c r="N699" s="183">
        <v>42.8435174264186</v>
      </c>
      <c r="O699" s="183">
        <f t="shared" si="10"/>
        <v>44.635642900252741</v>
      </c>
      <c r="P699" s="93">
        <v>2.7E-2</v>
      </c>
      <c r="Q699" s="21"/>
    </row>
    <row r="700" spans="1:17" s="11" customFormat="1">
      <c r="A700" s="13">
        <v>12</v>
      </c>
      <c r="B700" s="13">
        <v>1987</v>
      </c>
      <c r="C700" s="13" t="s">
        <v>25</v>
      </c>
      <c r="D700" s="91">
        <v>1497.1587196227265</v>
      </c>
      <c r="E700" s="91" t="s">
        <v>35</v>
      </c>
      <c r="F700" s="92">
        <v>3.540592333616857</v>
      </c>
      <c r="G700" s="92" t="s">
        <v>35</v>
      </c>
      <c r="H700" s="91">
        <v>-135001</v>
      </c>
      <c r="I700" s="14">
        <v>26.8</v>
      </c>
      <c r="J700" s="14" t="s">
        <v>35</v>
      </c>
      <c r="K700" s="14" t="s">
        <v>35</v>
      </c>
      <c r="L700" s="183">
        <v>32.506869004891101</v>
      </c>
      <c r="M700" s="183">
        <v>59.269735100745201</v>
      </c>
      <c r="N700" s="183">
        <v>47.955055459916899</v>
      </c>
      <c r="O700" s="183">
        <f t="shared" si="10"/>
        <v>46.577219855184403</v>
      </c>
      <c r="P700" s="93">
        <v>6.7000000000000004E-2</v>
      </c>
      <c r="Q700" s="21"/>
    </row>
    <row r="701" spans="1:17" s="11" customFormat="1">
      <c r="A701" s="13">
        <v>12</v>
      </c>
      <c r="B701" s="13">
        <v>1988</v>
      </c>
      <c r="C701" s="13" t="s">
        <v>25</v>
      </c>
      <c r="D701" s="91">
        <v>1469.1982905405539</v>
      </c>
      <c r="E701" s="91" t="s">
        <v>35</v>
      </c>
      <c r="F701" s="92">
        <v>-1.1865739842784535</v>
      </c>
      <c r="G701" s="92" t="s">
        <v>35</v>
      </c>
      <c r="H701" s="91" t="s">
        <v>35</v>
      </c>
      <c r="I701" s="14">
        <v>30.7</v>
      </c>
      <c r="J701" s="14" t="s">
        <v>35</v>
      </c>
      <c r="K701" s="14" t="s">
        <v>35</v>
      </c>
      <c r="L701" s="183">
        <v>26.264131428879299</v>
      </c>
      <c r="M701" s="183">
        <v>69.820025674837396</v>
      </c>
      <c r="N701" s="183">
        <v>43.658019422625301</v>
      </c>
      <c r="O701" s="183">
        <f t="shared" si="10"/>
        <v>46.580725508780667</v>
      </c>
      <c r="P701" s="93">
        <v>0.08</v>
      </c>
      <c r="Q701" s="21"/>
    </row>
    <row r="702" spans="1:17" s="11" customFormat="1">
      <c r="A702" s="13">
        <v>12</v>
      </c>
      <c r="B702" s="13">
        <v>1989</v>
      </c>
      <c r="C702" s="13" t="s">
        <v>25</v>
      </c>
      <c r="D702" s="91">
        <v>1397.5401272508061</v>
      </c>
      <c r="E702" s="91" t="s">
        <v>35</v>
      </c>
      <c r="F702" s="92">
        <v>-0.20958494832400731</v>
      </c>
      <c r="G702" s="92" t="s">
        <v>35</v>
      </c>
      <c r="H702" s="91" t="s">
        <v>35</v>
      </c>
      <c r="I702" s="14">
        <v>14.7</v>
      </c>
      <c r="J702" s="14" t="s">
        <v>35</v>
      </c>
      <c r="K702" s="14" t="s">
        <v>35</v>
      </c>
      <c r="L702" s="183">
        <v>30.645846764704402</v>
      </c>
      <c r="M702" s="183">
        <v>68.744649036432804</v>
      </c>
      <c r="N702" s="183">
        <v>38.224796995110097</v>
      </c>
      <c r="O702" s="183">
        <f t="shared" si="10"/>
        <v>45.87176426541577</v>
      </c>
      <c r="P702" s="93">
        <v>7.3999999999999996E-2</v>
      </c>
      <c r="Q702" s="21"/>
    </row>
    <row r="703" spans="1:17" s="11" customFormat="1">
      <c r="A703" s="13">
        <v>12</v>
      </c>
      <c r="B703" s="13">
        <v>1990</v>
      </c>
      <c r="C703" s="13" t="s">
        <v>25</v>
      </c>
      <c r="D703" s="91">
        <v>1383.9273833663924</v>
      </c>
      <c r="E703" s="91">
        <v>3229.6195559545572</v>
      </c>
      <c r="F703" s="92">
        <v>-0.12495252612725949</v>
      </c>
      <c r="G703" s="92">
        <v>11.25</v>
      </c>
      <c r="H703" s="91" t="s">
        <v>35</v>
      </c>
      <c r="I703" s="14">
        <v>15.3</v>
      </c>
      <c r="J703" s="14" t="s">
        <v>35</v>
      </c>
      <c r="K703" s="14" t="s">
        <v>35</v>
      </c>
      <c r="L703" s="183">
        <v>36.623943740372503</v>
      </c>
      <c r="M703" s="183">
        <v>61.995953147585602</v>
      </c>
      <c r="N703" s="183">
        <v>36.116444780317401</v>
      </c>
      <c r="O703" s="183">
        <f t="shared" si="10"/>
        <v>44.912113889425171</v>
      </c>
      <c r="P703" s="93">
        <v>7.6999999999999999E-2</v>
      </c>
      <c r="Q703" s="21"/>
    </row>
    <row r="704" spans="1:17" s="11" customFormat="1">
      <c r="A704" s="13">
        <v>12</v>
      </c>
      <c r="B704" s="13">
        <v>1991</v>
      </c>
      <c r="C704" s="13" t="s">
        <v>25</v>
      </c>
      <c r="D704" s="91">
        <v>1382.3186206958833</v>
      </c>
      <c r="E704" s="91">
        <v>3225.8652467010406</v>
      </c>
      <c r="F704" s="92">
        <v>-6.0364437072745005</v>
      </c>
      <c r="G704" s="92" t="s">
        <v>35</v>
      </c>
      <c r="H704" s="91" t="s">
        <v>35</v>
      </c>
      <c r="I704" s="14">
        <v>17.399999999999999</v>
      </c>
      <c r="J704" s="14" t="s">
        <v>35</v>
      </c>
      <c r="K704" s="14" t="s">
        <v>35</v>
      </c>
      <c r="L704" s="183">
        <v>32.258220056387003</v>
      </c>
      <c r="M704" s="183">
        <v>59.564721148624798</v>
      </c>
      <c r="N704" s="183">
        <v>33.666301842659998</v>
      </c>
      <c r="O704" s="183">
        <f t="shared" si="10"/>
        <v>41.829747682557269</v>
      </c>
      <c r="P704" s="93">
        <v>0.159</v>
      </c>
      <c r="Q704" s="21"/>
    </row>
    <row r="705" spans="1:17" s="11" customFormat="1">
      <c r="A705" s="13">
        <v>12</v>
      </c>
      <c r="B705" s="13">
        <v>1992</v>
      </c>
      <c r="C705" s="13" t="s">
        <v>25</v>
      </c>
      <c r="D705" s="91">
        <v>1283.7253621122238</v>
      </c>
      <c r="E705" s="91">
        <v>2995.7818479373568</v>
      </c>
      <c r="F705" s="92">
        <v>3.1191565405938064</v>
      </c>
      <c r="G705" s="92" t="s">
        <v>35</v>
      </c>
      <c r="H705" s="91">
        <v>-140001</v>
      </c>
      <c r="I705" s="14">
        <v>15.5</v>
      </c>
      <c r="J705" s="14" t="s">
        <v>35</v>
      </c>
      <c r="K705" s="14" t="s">
        <v>35</v>
      </c>
      <c r="L705" s="183">
        <v>31.2263954850626</v>
      </c>
      <c r="M705" s="183">
        <v>57.395348524929901</v>
      </c>
      <c r="N705" s="183">
        <v>31.486218148894899</v>
      </c>
      <c r="O705" s="183">
        <f t="shared" si="10"/>
        <v>40.035987386295801</v>
      </c>
      <c r="P705" s="93">
        <v>8.3000000000000004E-2</v>
      </c>
      <c r="Q705" s="21"/>
    </row>
    <row r="706" spans="1:17" s="11" customFormat="1">
      <c r="A706" s="13">
        <v>12</v>
      </c>
      <c r="B706" s="13">
        <v>1993</v>
      </c>
      <c r="C706" s="13" t="s">
        <v>25</v>
      </c>
      <c r="D706" s="91">
        <v>1191.0904856570191</v>
      </c>
      <c r="E706" s="91">
        <v>2779.6033026184396</v>
      </c>
      <c r="F706" s="92">
        <v>3.5395942554241202</v>
      </c>
      <c r="G706" s="92" t="s">
        <v>35</v>
      </c>
      <c r="H706" s="91" t="s">
        <v>35</v>
      </c>
      <c r="I706" s="14">
        <v>25</v>
      </c>
      <c r="J706" s="14" t="s">
        <v>35</v>
      </c>
      <c r="K706" s="14" t="s">
        <v>35</v>
      </c>
      <c r="L706" s="183">
        <v>27.678438923524201</v>
      </c>
      <c r="M706" s="183">
        <v>56.0814560634035</v>
      </c>
      <c r="N706" s="183">
        <v>32.044165765723001</v>
      </c>
      <c r="O706" s="183">
        <f t="shared" si="10"/>
        <v>38.601353584216902</v>
      </c>
      <c r="P706" s="93">
        <v>0.09</v>
      </c>
      <c r="Q706" s="21"/>
    </row>
    <row r="707" spans="1:17" s="11" customFormat="1">
      <c r="A707" s="13">
        <v>12</v>
      </c>
      <c r="B707" s="13">
        <v>1994</v>
      </c>
      <c r="C707" s="13" t="s">
        <v>25</v>
      </c>
      <c r="D707" s="91">
        <v>1029.2091196389658</v>
      </c>
      <c r="E707" s="91">
        <v>2401.8268154122984</v>
      </c>
      <c r="F707" s="92">
        <v>-2.5792547005518571</v>
      </c>
      <c r="G707" s="92" t="s">
        <v>35</v>
      </c>
      <c r="H707" s="91" t="s">
        <v>35</v>
      </c>
      <c r="I707" s="14">
        <v>37.9</v>
      </c>
      <c r="J707" s="14" t="s">
        <v>35</v>
      </c>
      <c r="K707" s="14" t="s">
        <v>35</v>
      </c>
      <c r="L707" s="183">
        <v>26.887600810147301</v>
      </c>
      <c r="M707" s="183">
        <v>65.527732004633194</v>
      </c>
      <c r="N707" s="183">
        <v>36.046761021854103</v>
      </c>
      <c r="O707" s="183">
        <f t="shared" ref="O707:O770" si="11">AVERAGE(L707:N707)</f>
        <v>42.820697945544872</v>
      </c>
      <c r="P707" s="93">
        <v>0.109</v>
      </c>
      <c r="Q707" s="21"/>
    </row>
    <row r="708" spans="1:17" s="11" customFormat="1">
      <c r="A708" s="13">
        <v>12</v>
      </c>
      <c r="B708" s="13">
        <v>1995</v>
      </c>
      <c r="C708" s="13" t="s">
        <v>25</v>
      </c>
      <c r="D708" s="91">
        <v>1110.3103846567346</v>
      </c>
      <c r="E708" s="91">
        <v>2591.0898032411151</v>
      </c>
      <c r="F708" s="92">
        <v>3.2124937811702097</v>
      </c>
      <c r="G708" s="92" t="s">
        <v>35</v>
      </c>
      <c r="H708" s="91" t="s">
        <v>35</v>
      </c>
      <c r="I708" s="14">
        <v>23.3</v>
      </c>
      <c r="J708" s="14" t="s">
        <v>35</v>
      </c>
      <c r="K708" s="14" t="s">
        <v>35</v>
      </c>
      <c r="L708" s="183">
        <v>26.261924785721401</v>
      </c>
      <c r="M708" s="183">
        <v>64.8040798359783</v>
      </c>
      <c r="N708" s="183">
        <v>32.801476266121199</v>
      </c>
      <c r="O708" s="183">
        <f t="shared" si="11"/>
        <v>41.289160295940299</v>
      </c>
      <c r="P708" s="93">
        <v>0.23799999999999999</v>
      </c>
      <c r="Q708" s="21"/>
    </row>
    <row r="709" spans="1:17" s="11" customFormat="1">
      <c r="A709" s="13">
        <v>12</v>
      </c>
      <c r="B709" s="13">
        <v>1996</v>
      </c>
      <c r="C709" s="13" t="s">
        <v>25</v>
      </c>
      <c r="D709" s="91">
        <v>1135.3507946885532</v>
      </c>
      <c r="E709" s="91">
        <v>2649.5256712641631</v>
      </c>
      <c r="F709" s="92">
        <v>-1.0043074436853345</v>
      </c>
      <c r="G709" s="92" t="s">
        <v>35</v>
      </c>
      <c r="H709" s="91" t="s">
        <v>35</v>
      </c>
      <c r="I709" s="14">
        <v>16</v>
      </c>
      <c r="J709" s="14" t="s">
        <v>35</v>
      </c>
      <c r="K709" s="14" t="s">
        <v>35</v>
      </c>
      <c r="L709" s="183">
        <v>32.096553512291003</v>
      </c>
      <c r="M709" s="183">
        <v>64.862615577557506</v>
      </c>
      <c r="N709" s="183">
        <v>33.626984143699801</v>
      </c>
      <c r="O709" s="183">
        <f t="shared" si="11"/>
        <v>43.528717744516108</v>
      </c>
      <c r="P709" s="93">
        <v>0.28000000000000003</v>
      </c>
      <c r="Q709" s="21"/>
    </row>
    <row r="710" spans="1:17" s="11" customFormat="1">
      <c r="A710" s="13">
        <v>12</v>
      </c>
      <c r="B710" s="13">
        <v>1997</v>
      </c>
      <c r="C710" s="13" t="s">
        <v>25</v>
      </c>
      <c r="D710" s="91">
        <v>1145.2358329081023</v>
      </c>
      <c r="E710" s="91">
        <v>2672.5940151158161</v>
      </c>
      <c r="F710" s="92">
        <v>1.6414767822989802</v>
      </c>
      <c r="G710" s="92" t="s">
        <v>35</v>
      </c>
      <c r="H710" s="91">
        <v>-144998</v>
      </c>
      <c r="I710" s="15" t="s">
        <v>35</v>
      </c>
      <c r="J710" s="15" t="s">
        <v>35</v>
      </c>
      <c r="K710" s="15" t="s">
        <v>35</v>
      </c>
      <c r="L710" s="183">
        <v>31.5377177966737</v>
      </c>
      <c r="M710" s="183">
        <v>66.474521219155903</v>
      </c>
      <c r="N710" s="183">
        <v>30.776686081245199</v>
      </c>
      <c r="O710" s="183">
        <f t="shared" si="11"/>
        <v>42.929641699024934</v>
      </c>
      <c r="P710" s="93">
        <v>0.28799999999999998</v>
      </c>
      <c r="Q710" s="21"/>
    </row>
    <row r="711" spans="1:17" s="11" customFormat="1">
      <c r="A711" s="13">
        <v>12</v>
      </c>
      <c r="B711" s="13">
        <v>1998</v>
      </c>
      <c r="C711" s="13" t="s">
        <v>25</v>
      </c>
      <c r="D711" s="91">
        <v>1149.6150092780686</v>
      </c>
      <c r="E711" s="91">
        <v>2682.8135351667993</v>
      </c>
      <c r="F711" s="92">
        <v>0.68088592495847422</v>
      </c>
      <c r="G711" s="92" t="s">
        <v>35</v>
      </c>
      <c r="H711" s="91" t="s">
        <v>35</v>
      </c>
      <c r="I711" s="15" t="s">
        <v>35</v>
      </c>
      <c r="J711" s="15" t="s">
        <v>35</v>
      </c>
      <c r="K711" s="15" t="s">
        <v>35</v>
      </c>
      <c r="L711" s="183">
        <v>23.781358079748902</v>
      </c>
      <c r="M711" s="183">
        <v>59.668481375878997</v>
      </c>
      <c r="N711" s="183">
        <v>30.0075571704329</v>
      </c>
      <c r="O711" s="183">
        <f t="shared" si="11"/>
        <v>37.819132208686931</v>
      </c>
      <c r="P711" s="93">
        <v>0.28899999999999998</v>
      </c>
      <c r="Q711" s="21"/>
    </row>
    <row r="712" spans="1:17" s="11" customFormat="1">
      <c r="A712" s="13">
        <v>12</v>
      </c>
      <c r="B712" s="13">
        <v>1999</v>
      </c>
      <c r="C712" s="13" t="s">
        <v>25</v>
      </c>
      <c r="D712" s="91">
        <v>1160.2783418875933</v>
      </c>
      <c r="E712" s="91">
        <v>2707.6981555170364</v>
      </c>
      <c r="F712" s="92">
        <v>-3.478046078431035</v>
      </c>
      <c r="G712" s="92">
        <v>7.2</v>
      </c>
      <c r="H712" s="91" t="s">
        <v>35</v>
      </c>
      <c r="I712" s="15" t="s">
        <v>35</v>
      </c>
      <c r="J712" s="15" t="s">
        <v>35</v>
      </c>
      <c r="K712" s="15" t="s">
        <v>35</v>
      </c>
      <c r="L712" s="183">
        <v>30.821270392359501</v>
      </c>
      <c r="M712" s="183">
        <v>55.292014873376502</v>
      </c>
      <c r="N712" s="183">
        <v>29.0034510109335</v>
      </c>
      <c r="O712" s="183">
        <f t="shared" si="11"/>
        <v>38.372245425556507</v>
      </c>
      <c r="P712" s="93">
        <v>0.28199999999999997</v>
      </c>
      <c r="Q712" s="21"/>
    </row>
    <row r="713" spans="1:17" s="11" customFormat="1">
      <c r="A713" s="13">
        <v>12</v>
      </c>
      <c r="B713" s="13">
        <v>2000</v>
      </c>
      <c r="C713" s="13" t="s">
        <v>25</v>
      </c>
      <c r="D713" s="91">
        <v>1150.3599286327885</v>
      </c>
      <c r="E713" s="91">
        <v>2684.5519255943095</v>
      </c>
      <c r="F713" s="92">
        <v>4.3967369631381814</v>
      </c>
      <c r="G713" s="92" t="s">
        <v>35</v>
      </c>
      <c r="H713" s="91" t="s">
        <v>35</v>
      </c>
      <c r="I713" s="15" t="s">
        <v>35</v>
      </c>
      <c r="J713" s="15" t="s">
        <v>35</v>
      </c>
      <c r="K713" s="15" t="s">
        <v>35</v>
      </c>
      <c r="L713" s="183">
        <v>49.516806095367301</v>
      </c>
      <c r="M713" s="183">
        <v>56.627100182487602</v>
      </c>
      <c r="N713" s="183">
        <v>29.520363682404501</v>
      </c>
      <c r="O713" s="183">
        <f t="shared" si="11"/>
        <v>45.221423320086473</v>
      </c>
      <c r="P713" s="93">
        <v>0.27</v>
      </c>
      <c r="Q713" s="21"/>
    </row>
    <row r="714" spans="1:17" s="11" customFormat="1">
      <c r="A714" s="13">
        <v>12</v>
      </c>
      <c r="B714" s="13">
        <v>2001</v>
      </c>
      <c r="C714" s="13" t="s">
        <v>25</v>
      </c>
      <c r="D714" s="91">
        <v>1127.202779576374</v>
      </c>
      <c r="E714" s="91">
        <v>2630.5109532487604</v>
      </c>
      <c r="F714" s="92">
        <v>2.4209647086181008E-2</v>
      </c>
      <c r="G714" s="92" t="s">
        <v>35</v>
      </c>
      <c r="H714" s="91" t="s">
        <v>35</v>
      </c>
      <c r="I714" s="15" t="s">
        <v>35</v>
      </c>
      <c r="J714" s="15" t="s">
        <v>35</v>
      </c>
      <c r="K714" s="15" t="s">
        <v>35</v>
      </c>
      <c r="L714" s="183">
        <v>45.923349869098402</v>
      </c>
      <c r="M714" s="183">
        <v>55.668159786510003</v>
      </c>
      <c r="N714" s="183">
        <v>29.254810372022199</v>
      </c>
      <c r="O714" s="183">
        <f t="shared" si="11"/>
        <v>43.615440009210204</v>
      </c>
      <c r="P714" s="93">
        <v>0.27</v>
      </c>
      <c r="Q714" s="21"/>
    </row>
    <row r="715" spans="1:17" s="11" customFormat="1">
      <c r="A715" s="13">
        <v>12</v>
      </c>
      <c r="B715" s="13">
        <v>2002</v>
      </c>
      <c r="C715" s="13" t="s">
        <v>25</v>
      </c>
      <c r="D715" s="91">
        <v>1118.7366461343638</v>
      </c>
      <c r="E715" s="91">
        <v>2610.7538543891897</v>
      </c>
      <c r="F715" s="92">
        <v>1.0987394275738751</v>
      </c>
      <c r="G715" s="92" t="s">
        <v>35</v>
      </c>
      <c r="H715" s="91">
        <v>-139999</v>
      </c>
      <c r="I715" s="15" t="s">
        <v>35</v>
      </c>
      <c r="J715" s="15" t="s">
        <v>35</v>
      </c>
      <c r="K715" s="15" t="s">
        <v>35</v>
      </c>
      <c r="L715" s="183">
        <v>45.091603922970499</v>
      </c>
      <c r="M715" s="183">
        <v>58.8295746992723</v>
      </c>
      <c r="N715" s="183">
        <v>33.178324966535698</v>
      </c>
      <c r="O715" s="183">
        <f t="shared" si="11"/>
        <v>45.699834529592827</v>
      </c>
      <c r="P715" s="93">
        <v>0.26800000000000002</v>
      </c>
      <c r="Q715" s="21"/>
    </row>
    <row r="716" spans="1:17" s="11" customFormat="1">
      <c r="A716" s="13">
        <v>12</v>
      </c>
      <c r="B716" s="13">
        <v>2003</v>
      </c>
      <c r="C716" s="13" t="s">
        <v>25</v>
      </c>
      <c r="D716" s="91">
        <v>1137.3559410770029</v>
      </c>
      <c r="E716" s="91">
        <v>2654.205006369838</v>
      </c>
      <c r="F716" s="92">
        <v>1.9422197272865418</v>
      </c>
      <c r="G716" s="92" t="s">
        <v>35</v>
      </c>
      <c r="H716" s="91" t="s">
        <v>35</v>
      </c>
      <c r="I716" s="15" t="s">
        <v>35</v>
      </c>
      <c r="J716" s="15" t="s">
        <v>35</v>
      </c>
      <c r="K716" s="15" t="s">
        <v>35</v>
      </c>
      <c r="L716" s="183">
        <v>52.347799598459297</v>
      </c>
      <c r="M716" s="183">
        <v>61.237365661047903</v>
      </c>
      <c r="N716" s="183">
        <v>36.523785981620598</v>
      </c>
      <c r="O716" s="183">
        <f t="shared" si="11"/>
        <v>50.03631708037593</v>
      </c>
      <c r="P716" s="93">
        <v>0.26200000000000001</v>
      </c>
      <c r="Q716" s="21"/>
    </row>
    <row r="717" spans="1:17" s="11" customFormat="1">
      <c r="A717" s="13">
        <v>12</v>
      </c>
      <c r="B717" s="13">
        <v>2004</v>
      </c>
      <c r="C717" s="13" t="s">
        <v>25</v>
      </c>
      <c r="D717" s="91">
        <v>1105.0811499524723</v>
      </c>
      <c r="E717" s="91">
        <v>2578.8865338596834</v>
      </c>
      <c r="F717" s="92">
        <v>3.6559013730456087</v>
      </c>
      <c r="G717" s="92" t="s">
        <v>35</v>
      </c>
      <c r="H717" s="91" t="s">
        <v>35</v>
      </c>
      <c r="I717" s="15" t="s">
        <v>35</v>
      </c>
      <c r="J717" s="15" t="s">
        <v>35</v>
      </c>
      <c r="K717" s="15" t="s">
        <v>35</v>
      </c>
      <c r="L717" s="183">
        <v>62.499189533404397</v>
      </c>
      <c r="M717" s="183">
        <v>66.565301113444903</v>
      </c>
      <c r="N717" s="183">
        <v>39.951379769386897</v>
      </c>
      <c r="O717" s="183">
        <f t="shared" si="11"/>
        <v>56.33862347207873</v>
      </c>
      <c r="P717" s="93">
        <v>9.8000000000000004E-2</v>
      </c>
      <c r="Q717" s="21"/>
    </row>
    <row r="718" spans="1:17" s="11" customFormat="1">
      <c r="A718" s="13">
        <v>12</v>
      </c>
      <c r="B718" s="13">
        <v>2005</v>
      </c>
      <c r="C718" s="13" t="s">
        <v>25</v>
      </c>
      <c r="D718" s="91">
        <v>1126.602996308754</v>
      </c>
      <c r="E718" s="91">
        <v>2629.1112614775589</v>
      </c>
      <c r="F718" s="92">
        <v>3.5478473814289657</v>
      </c>
      <c r="G718" s="92" t="s">
        <v>35</v>
      </c>
      <c r="H718" s="91" t="s">
        <v>35</v>
      </c>
      <c r="I718" s="15" t="s">
        <v>35</v>
      </c>
      <c r="J718" s="15" t="s">
        <v>35</v>
      </c>
      <c r="K718" s="15" t="s">
        <v>35</v>
      </c>
      <c r="L718" s="183">
        <v>85.180180730017597</v>
      </c>
      <c r="M718" s="183">
        <v>69.884890561069398</v>
      </c>
      <c r="N718" s="183">
        <v>42.127523635253397</v>
      </c>
      <c r="O718" s="183">
        <f t="shared" si="11"/>
        <v>65.730864975446806</v>
      </c>
      <c r="P718" s="93">
        <v>9.2999999999999999E-2</v>
      </c>
      <c r="Q718" s="21"/>
    </row>
    <row r="719" spans="1:17" s="11" customFormat="1">
      <c r="A719" s="13">
        <v>12</v>
      </c>
      <c r="B719" s="13">
        <v>2006</v>
      </c>
      <c r="C719" s="13" t="s">
        <v>25</v>
      </c>
      <c r="D719" s="91">
        <v>1127.9198130405903</v>
      </c>
      <c r="E719" s="91">
        <v>2632.1842674169325</v>
      </c>
      <c r="F719" s="92">
        <v>4.1200466372222024</v>
      </c>
      <c r="G719" s="92" t="s">
        <v>35</v>
      </c>
      <c r="H719" s="91" t="s">
        <v>35</v>
      </c>
      <c r="I719" s="15" t="s">
        <v>35</v>
      </c>
      <c r="J719" s="15" t="s">
        <v>35</v>
      </c>
      <c r="K719" s="15" t="s">
        <v>35</v>
      </c>
      <c r="L719" s="183">
        <v>94.232870316464002</v>
      </c>
      <c r="M719" s="183">
        <v>84.020702784940596</v>
      </c>
      <c r="N719" s="183">
        <v>57.346259138415597</v>
      </c>
      <c r="O719" s="183">
        <f t="shared" si="11"/>
        <v>78.533277413273396</v>
      </c>
      <c r="P719" s="93">
        <v>0.214</v>
      </c>
      <c r="Q719" s="21"/>
    </row>
    <row r="720" spans="1:17" s="11" customFormat="1">
      <c r="A720" s="13">
        <v>12</v>
      </c>
      <c r="B720" s="13">
        <v>2007</v>
      </c>
      <c r="C720" s="13" t="s">
        <v>25</v>
      </c>
      <c r="D720" s="91">
        <v>1171.8666491011134</v>
      </c>
      <c r="E720" s="91">
        <v>2734.7413544933852</v>
      </c>
      <c r="F720" s="92">
        <v>3.8190355083566914</v>
      </c>
      <c r="G720" s="92">
        <v>16.8</v>
      </c>
      <c r="H720" s="91">
        <v>-138004</v>
      </c>
      <c r="I720" s="15" t="s">
        <v>35</v>
      </c>
      <c r="J720" s="15" t="s">
        <v>35</v>
      </c>
      <c r="K720" s="15" t="s">
        <v>35</v>
      </c>
      <c r="L720" s="183">
        <v>97.726409182701005</v>
      </c>
      <c r="M720" s="183">
        <v>94.121897892805194</v>
      </c>
      <c r="N720" s="183">
        <v>62.342757117053203</v>
      </c>
      <c r="O720" s="183">
        <f t="shared" si="11"/>
        <v>84.730354730853136</v>
      </c>
      <c r="P720" s="93">
        <v>0.29899999999999999</v>
      </c>
      <c r="Q720" s="21"/>
    </row>
    <row r="721" spans="1:17" s="11" customFormat="1">
      <c r="A721" s="13">
        <v>12</v>
      </c>
      <c r="B721" s="13">
        <v>2008</v>
      </c>
      <c r="C721" s="13" t="s">
        <v>25</v>
      </c>
      <c r="D721" s="91">
        <v>1182.0817510256406</v>
      </c>
      <c r="E721" s="91">
        <v>2758.5799556642592</v>
      </c>
      <c r="F721" s="92">
        <v>1.9795919274907021</v>
      </c>
      <c r="G721" s="92" t="s">
        <v>35</v>
      </c>
      <c r="H721" s="91" t="s">
        <v>35</v>
      </c>
      <c r="I721" s="15" t="s">
        <v>35</v>
      </c>
      <c r="J721" s="15" t="s">
        <v>35</v>
      </c>
      <c r="K721" s="15" t="s">
        <v>35</v>
      </c>
      <c r="L721" s="183">
        <v>125.564825304621</v>
      </c>
      <c r="M721" s="183">
        <v>102.806160742072</v>
      </c>
      <c r="N721" s="183">
        <v>70.662411642855403</v>
      </c>
      <c r="O721" s="183">
        <f t="shared" si="11"/>
        <v>99.677799229849469</v>
      </c>
      <c r="P721" s="93">
        <v>0.3</v>
      </c>
      <c r="Q721" s="21"/>
    </row>
    <row r="722" spans="1:17" s="11" customFormat="1">
      <c r="A722" s="13">
        <v>12</v>
      </c>
      <c r="B722" s="13">
        <v>2009</v>
      </c>
      <c r="C722" s="13" t="s">
        <v>25</v>
      </c>
      <c r="D722" s="91">
        <v>1237.2768422203749</v>
      </c>
      <c r="E722" s="91">
        <v>2887.38667490237</v>
      </c>
      <c r="F722" s="92">
        <v>-4.4645067939594156</v>
      </c>
      <c r="G722" s="92" t="s">
        <v>35</v>
      </c>
      <c r="H722" s="91" t="s">
        <v>35</v>
      </c>
      <c r="I722" s="15" t="s">
        <v>35</v>
      </c>
      <c r="J722" s="15" t="s">
        <v>35</v>
      </c>
      <c r="K722" s="15" t="s">
        <v>35</v>
      </c>
      <c r="L722" s="183">
        <v>82.662871078498895</v>
      </c>
      <c r="M722" s="183">
        <v>87.0161710168871</v>
      </c>
      <c r="N722" s="183">
        <v>80.870213604300602</v>
      </c>
      <c r="O722" s="183">
        <f t="shared" si="11"/>
        <v>83.516418566562194</v>
      </c>
      <c r="P722" s="93">
        <v>0.29399999999999998</v>
      </c>
      <c r="Q722" s="21"/>
    </row>
    <row r="723" spans="1:17" s="11" customFormat="1">
      <c r="A723" s="13">
        <v>12</v>
      </c>
      <c r="B723" s="13">
        <v>2010</v>
      </c>
      <c r="C723" s="13" t="s">
        <v>25</v>
      </c>
      <c r="D723" s="91">
        <v>1172.0990145483552</v>
      </c>
      <c r="E723" s="91">
        <v>2735.2836170438341</v>
      </c>
      <c r="F723" s="92">
        <v>1.6523064168164154</v>
      </c>
      <c r="G723" s="92" t="s">
        <v>35</v>
      </c>
      <c r="H723" s="91" t="s">
        <v>35</v>
      </c>
      <c r="I723" s="15" t="s">
        <v>35</v>
      </c>
      <c r="J723" s="15" t="s">
        <v>35</v>
      </c>
      <c r="K723" s="15" t="s">
        <v>35</v>
      </c>
      <c r="L723" s="183">
        <v>100</v>
      </c>
      <c r="M723" s="183">
        <v>100</v>
      </c>
      <c r="N723" s="183">
        <v>100</v>
      </c>
      <c r="O723" s="183">
        <f t="shared" si="11"/>
        <v>100</v>
      </c>
      <c r="P723" s="93">
        <v>0.27400000000000002</v>
      </c>
      <c r="Q723" s="21"/>
    </row>
    <row r="724" spans="1:17" s="11" customFormat="1">
      <c r="A724" s="13">
        <v>12</v>
      </c>
      <c r="B724" s="13">
        <v>2011</v>
      </c>
      <c r="C724" s="13" t="s">
        <v>25</v>
      </c>
      <c r="D724" s="91">
        <v>1225.631076217325</v>
      </c>
      <c r="E724" s="91">
        <v>2860.2093864986741</v>
      </c>
      <c r="F724" s="92">
        <v>1.8374645522131345</v>
      </c>
      <c r="G724" s="92" t="s">
        <v>35</v>
      </c>
      <c r="H724" s="91" t="s">
        <v>35</v>
      </c>
      <c r="I724" s="15" t="s">
        <v>35</v>
      </c>
      <c r="J724" s="15" t="s">
        <v>35</v>
      </c>
      <c r="K724" s="15" t="s">
        <v>35</v>
      </c>
      <c r="L724" s="183">
        <v>115.938068414604</v>
      </c>
      <c r="M724" s="183">
        <v>107.716675393419</v>
      </c>
      <c r="N724" s="183">
        <v>122.767240315002</v>
      </c>
      <c r="O724" s="183">
        <f t="shared" si="11"/>
        <v>115.473994707675</v>
      </c>
      <c r="P724" s="93">
        <v>0.26200000000000001</v>
      </c>
      <c r="Q724" s="21"/>
    </row>
    <row r="725" spans="1:17" s="11" customFormat="1">
      <c r="A725" s="13">
        <v>12</v>
      </c>
      <c r="B725" s="13">
        <v>2012</v>
      </c>
      <c r="C725" s="13" t="s">
        <v>25</v>
      </c>
      <c r="D725" s="91">
        <v>1214.304823417727</v>
      </c>
      <c r="E725" s="91">
        <v>2833.7777341035262</v>
      </c>
      <c r="F725" s="92">
        <v>2.2002680259298728</v>
      </c>
      <c r="G725" s="92">
        <v>14.1</v>
      </c>
      <c r="H725" s="91">
        <v>-150000</v>
      </c>
      <c r="I725" s="15" t="s">
        <v>35</v>
      </c>
      <c r="J725" s="15" t="s">
        <v>35</v>
      </c>
      <c r="K725" s="15" t="s">
        <v>35</v>
      </c>
      <c r="L725" s="183">
        <v>115.792648289342</v>
      </c>
      <c r="M725" s="183">
        <v>99.396437266731795</v>
      </c>
      <c r="N725" s="183">
        <v>125.6682221773</v>
      </c>
      <c r="O725" s="183">
        <f t="shared" si="11"/>
        <v>113.61910257779125</v>
      </c>
      <c r="P725" s="93">
        <v>0.26700000000000002</v>
      </c>
      <c r="Q725" s="21"/>
    </row>
    <row r="726" spans="1:17" s="11" customFormat="1">
      <c r="A726" s="13">
        <v>12</v>
      </c>
      <c r="B726" s="13">
        <v>2013</v>
      </c>
      <c r="C726" s="13" t="s">
        <v>25</v>
      </c>
      <c r="D726" s="91">
        <v>1233.7431663521427</v>
      </c>
      <c r="E726" s="91">
        <v>2879.1402677385154</v>
      </c>
      <c r="F726" s="92">
        <v>0.94763713366876345</v>
      </c>
      <c r="G726" s="92" t="s">
        <v>35</v>
      </c>
      <c r="H726" s="91" t="s">
        <v>35</v>
      </c>
      <c r="I726" s="15" t="s">
        <v>35</v>
      </c>
      <c r="J726" s="15" t="s">
        <v>35</v>
      </c>
      <c r="K726" s="15" t="s">
        <v>35</v>
      </c>
      <c r="L726" s="183">
        <v>116.14962167448699</v>
      </c>
      <c r="M726" s="183">
        <v>92.340731377033407</v>
      </c>
      <c r="N726" s="183">
        <v>104.91576514142599</v>
      </c>
      <c r="O726" s="183">
        <f t="shared" si="11"/>
        <v>104.46870606431547</v>
      </c>
      <c r="P726" s="93">
        <v>0.26300000000000001</v>
      </c>
      <c r="Q726" s="21"/>
    </row>
    <row r="727" spans="1:17" s="11" customFormat="1">
      <c r="A727" s="13">
        <v>12</v>
      </c>
      <c r="B727" s="13">
        <v>2014</v>
      </c>
      <c r="C727" s="13" t="s">
        <v>25</v>
      </c>
      <c r="D727" s="91">
        <v>1257.7739143539814</v>
      </c>
      <c r="E727" s="91">
        <v>2935.2199252579503</v>
      </c>
      <c r="F727" s="92">
        <v>1.2507393681586478</v>
      </c>
      <c r="G727" s="92" t="s">
        <v>35</v>
      </c>
      <c r="H727" s="91" t="s">
        <v>35</v>
      </c>
      <c r="I727" s="15" t="s">
        <v>35</v>
      </c>
      <c r="J727" s="15" t="s">
        <v>35</v>
      </c>
      <c r="K727" s="15" t="s">
        <v>35</v>
      </c>
      <c r="L727" s="183">
        <v>109.31833481138101</v>
      </c>
      <c r="M727" s="183">
        <v>89.142462911620697</v>
      </c>
      <c r="N727" s="183">
        <v>93.443382132127596</v>
      </c>
      <c r="O727" s="183">
        <f t="shared" si="11"/>
        <v>97.301393285043105</v>
      </c>
      <c r="P727" s="93">
        <v>0.26300000000000001</v>
      </c>
      <c r="Q727" s="21"/>
    </row>
    <row r="728" spans="1:17" s="11" customFormat="1">
      <c r="A728" s="13">
        <v>12</v>
      </c>
      <c r="B728" s="13">
        <v>2015</v>
      </c>
      <c r="C728" s="13" t="s">
        <v>25</v>
      </c>
      <c r="D728" s="91">
        <v>1260.6004392976502</v>
      </c>
      <c r="E728" s="91">
        <v>2941.8160807666741</v>
      </c>
      <c r="F728" s="92">
        <v>2.0473868204983461</v>
      </c>
      <c r="G728" s="92" t="s">
        <v>35</v>
      </c>
      <c r="H728" s="91" t="s">
        <v>35</v>
      </c>
      <c r="I728" s="15" t="s">
        <v>35</v>
      </c>
      <c r="J728" s="15" t="s">
        <v>35</v>
      </c>
      <c r="K728" s="15" t="s">
        <v>35</v>
      </c>
      <c r="L728" s="183">
        <v>66.205440993654605</v>
      </c>
      <c r="M728" s="183">
        <v>83.411402171994197</v>
      </c>
      <c r="N728" s="183">
        <v>92.621245438256807</v>
      </c>
      <c r="O728" s="183">
        <f t="shared" si="11"/>
        <v>80.746029534635198</v>
      </c>
      <c r="P728" s="93">
        <v>0.24099999999999999</v>
      </c>
      <c r="Q728" s="21"/>
    </row>
    <row r="729" spans="1:17" s="11" customFormat="1">
      <c r="A729" s="13">
        <v>12</v>
      </c>
      <c r="B729" s="13">
        <v>2016</v>
      </c>
      <c r="C729" s="13" t="s">
        <v>25</v>
      </c>
      <c r="D729" s="91">
        <v>1265.2287919935548</v>
      </c>
      <c r="E729" s="91">
        <v>2952.6170942867534</v>
      </c>
      <c r="F729" s="92">
        <v>2.1235809908339007</v>
      </c>
      <c r="G729" s="92" t="s">
        <v>35</v>
      </c>
      <c r="H729" s="91" t="s">
        <v>35</v>
      </c>
      <c r="I729" s="15" t="s">
        <v>35</v>
      </c>
      <c r="J729" s="15" t="s">
        <v>35</v>
      </c>
      <c r="K729" s="15" t="s">
        <v>35</v>
      </c>
      <c r="L729" s="183">
        <v>58.547046867405498</v>
      </c>
      <c r="M729" s="183">
        <v>84.397205348130797</v>
      </c>
      <c r="N729" s="183">
        <v>103.635776559438</v>
      </c>
      <c r="O729" s="183">
        <f t="shared" si="11"/>
        <v>82.193342924991427</v>
      </c>
      <c r="P729" s="93">
        <v>0.249</v>
      </c>
      <c r="Q729" s="21"/>
    </row>
    <row r="730" spans="1:17" s="11" customFormat="1">
      <c r="A730" s="13">
        <v>12</v>
      </c>
      <c r="B730" s="13">
        <v>2017</v>
      </c>
      <c r="C730" s="13" t="s">
        <v>25</v>
      </c>
      <c r="D730" s="91">
        <v>1277.3742882075182</v>
      </c>
      <c r="E730" s="91">
        <v>2980.9605843866261</v>
      </c>
      <c r="F730" s="92">
        <v>3.0836152175386786</v>
      </c>
      <c r="G730" s="92" t="s">
        <v>35</v>
      </c>
      <c r="H730" s="91">
        <v>-175000</v>
      </c>
      <c r="I730" s="15" t="s">
        <v>35</v>
      </c>
      <c r="J730" s="15" t="s">
        <v>35</v>
      </c>
      <c r="K730" s="15" t="s">
        <v>35</v>
      </c>
      <c r="L730" s="183">
        <v>69.968380303996895</v>
      </c>
      <c r="M730" s="183">
        <v>86.033349610271301</v>
      </c>
      <c r="N730" s="183">
        <v>100.535543898407</v>
      </c>
      <c r="O730" s="183">
        <f t="shared" si="11"/>
        <v>85.512424604225075</v>
      </c>
      <c r="P730" s="93">
        <v>0.246</v>
      </c>
      <c r="Q730" s="21"/>
    </row>
    <row r="731" spans="1:17" s="11" customFormat="1">
      <c r="A731" s="13">
        <v>12</v>
      </c>
      <c r="B731" s="13">
        <v>2018</v>
      </c>
      <c r="C731" s="13" t="s">
        <v>25</v>
      </c>
      <c r="D731" s="91">
        <v>1282.237813391436</v>
      </c>
      <c r="E731" s="91">
        <v>2992.3104111431794</v>
      </c>
      <c r="F731" s="92">
        <v>2.1281635729176003</v>
      </c>
      <c r="G731" s="92" t="s">
        <v>35</v>
      </c>
      <c r="H731" s="91" t="s">
        <v>35</v>
      </c>
      <c r="I731" s="15" t="s">
        <v>35</v>
      </c>
      <c r="J731" s="15" t="s">
        <v>35</v>
      </c>
      <c r="K731" s="15" t="s">
        <v>35</v>
      </c>
      <c r="L731" s="183">
        <v>85.489945806625698</v>
      </c>
      <c r="M731" s="183">
        <v>83.729137844272202</v>
      </c>
      <c r="N731" s="183">
        <v>95.473641610553301</v>
      </c>
      <c r="O731" s="183">
        <f t="shared" si="11"/>
        <v>88.230908420483729</v>
      </c>
      <c r="P731" s="93">
        <v>0.255</v>
      </c>
      <c r="Q731" s="21"/>
    </row>
    <row r="732" spans="1:17" s="11" customFormat="1">
      <c r="A732" s="13">
        <v>12</v>
      </c>
      <c r="B732" s="13">
        <v>2019</v>
      </c>
      <c r="C732" s="13" t="s">
        <v>25</v>
      </c>
      <c r="D732" s="91">
        <v>1245.0122751714912</v>
      </c>
      <c r="E732" s="91">
        <v>2905.4385653649547</v>
      </c>
      <c r="F732" s="92">
        <v>0.98266167990557562</v>
      </c>
      <c r="G732" s="92" t="s">
        <v>35</v>
      </c>
      <c r="H732" s="91" t="s">
        <v>35</v>
      </c>
      <c r="I732" s="13" t="s">
        <v>35</v>
      </c>
      <c r="J732" s="13" t="s">
        <v>35</v>
      </c>
      <c r="K732" s="13" t="s">
        <v>35</v>
      </c>
      <c r="L732" s="183">
        <v>76.329961218168194</v>
      </c>
      <c r="M732" s="183">
        <v>82.105128069524994</v>
      </c>
      <c r="N732" s="183">
        <v>105.997721412281</v>
      </c>
      <c r="O732" s="183">
        <f t="shared" si="11"/>
        <v>88.144270233324733</v>
      </c>
      <c r="P732" s="93">
        <v>0.24299999999999999</v>
      </c>
      <c r="Q732" s="21"/>
    </row>
    <row r="733" spans="1:17" s="11" customFormat="1">
      <c r="A733" s="13">
        <v>12</v>
      </c>
      <c r="B733" s="13">
        <v>2020</v>
      </c>
      <c r="C733" s="13" t="s">
        <v>25</v>
      </c>
      <c r="D733" s="91">
        <v>1188.2957635986372</v>
      </c>
      <c r="E733" s="91">
        <v>2773.0813643132306</v>
      </c>
      <c r="F733" s="92">
        <v>-10.421501153920687</v>
      </c>
      <c r="G733" s="92" t="s">
        <v>35</v>
      </c>
      <c r="H733" s="91" t="s">
        <v>35</v>
      </c>
      <c r="I733" s="13" t="s">
        <v>35</v>
      </c>
      <c r="J733" s="13" t="s">
        <v>35</v>
      </c>
      <c r="K733" s="13" t="s">
        <v>35</v>
      </c>
      <c r="L733" s="183">
        <v>52.441960248604097</v>
      </c>
      <c r="M733" s="183">
        <v>84.965722246878798</v>
      </c>
      <c r="N733" s="183">
        <v>134.89886429714599</v>
      </c>
      <c r="O733" s="183">
        <f t="shared" si="11"/>
        <v>90.768848930876288</v>
      </c>
      <c r="P733" s="93">
        <v>0.23499999999999999</v>
      </c>
      <c r="Q733" s="21"/>
    </row>
    <row r="734" spans="1:17" s="11" customFormat="1">
      <c r="A734" s="13">
        <v>13</v>
      </c>
      <c r="B734" s="13">
        <v>1960</v>
      </c>
      <c r="C734" s="13" t="s">
        <v>24</v>
      </c>
      <c r="D734" s="91">
        <v>1467.0698900657733</v>
      </c>
      <c r="E734" s="91" t="s">
        <v>35</v>
      </c>
      <c r="F734" s="92" t="s">
        <v>35</v>
      </c>
      <c r="G734" s="92" t="s">
        <v>35</v>
      </c>
      <c r="H734" s="91" t="s">
        <v>35</v>
      </c>
      <c r="I734" s="13" t="s">
        <v>35</v>
      </c>
      <c r="J734" s="13" t="s">
        <v>35</v>
      </c>
      <c r="K734" s="13" t="s">
        <v>35</v>
      </c>
      <c r="L734" s="183">
        <v>11.1501758147351</v>
      </c>
      <c r="M734" s="183">
        <v>96.679859992020994</v>
      </c>
      <c r="N734" s="183">
        <v>17.075583767544501</v>
      </c>
      <c r="O734" s="183">
        <f t="shared" si="11"/>
        <v>41.635206524766865</v>
      </c>
      <c r="P734" s="93">
        <v>7.8E-2</v>
      </c>
      <c r="Q734" s="21"/>
    </row>
    <row r="735" spans="1:17" s="11" customFormat="1">
      <c r="A735" s="13">
        <v>13</v>
      </c>
      <c r="B735" s="13">
        <v>1961</v>
      </c>
      <c r="C735" s="13" t="s">
        <v>24</v>
      </c>
      <c r="D735" s="91">
        <v>1485.8570808382617</v>
      </c>
      <c r="E735" s="91" t="s">
        <v>35</v>
      </c>
      <c r="F735" s="92" t="s">
        <v>35</v>
      </c>
      <c r="G735" s="92" t="s">
        <v>35</v>
      </c>
      <c r="H735" s="91" t="s">
        <v>35</v>
      </c>
      <c r="I735" s="13" t="s">
        <v>35</v>
      </c>
      <c r="J735" s="13" t="s">
        <v>35</v>
      </c>
      <c r="K735" s="13" t="s">
        <v>35</v>
      </c>
      <c r="L735" s="183">
        <v>10.6754491073712</v>
      </c>
      <c r="M735" s="183">
        <v>94.6956383239704</v>
      </c>
      <c r="N735" s="183">
        <v>16.794910870340999</v>
      </c>
      <c r="O735" s="183">
        <f t="shared" si="11"/>
        <v>40.721999433894204</v>
      </c>
      <c r="P735" s="93">
        <v>7.9000000000000001E-2</v>
      </c>
      <c r="Q735" s="21"/>
    </row>
    <row r="736" spans="1:17" s="11" customFormat="1">
      <c r="A736" s="13">
        <v>13</v>
      </c>
      <c r="B736" s="13">
        <v>1962</v>
      </c>
      <c r="C736" s="13" t="s">
        <v>24</v>
      </c>
      <c r="D736" s="91">
        <v>1493.891372868223</v>
      </c>
      <c r="E736" s="91" t="s">
        <v>35</v>
      </c>
      <c r="F736" s="92" t="s">
        <v>35</v>
      </c>
      <c r="G736" s="92" t="s">
        <v>35</v>
      </c>
      <c r="H736" s="91">
        <v>-10311</v>
      </c>
      <c r="I736" s="15" t="s">
        <v>35</v>
      </c>
      <c r="J736" s="15" t="s">
        <v>35</v>
      </c>
      <c r="K736" s="15" t="s">
        <v>35</v>
      </c>
      <c r="L736" s="183">
        <v>10.2765802129124</v>
      </c>
      <c r="M736" s="183">
        <v>91.724228853714493</v>
      </c>
      <c r="N736" s="183">
        <v>17.233560240690899</v>
      </c>
      <c r="O736" s="183">
        <f t="shared" si="11"/>
        <v>39.744789769105928</v>
      </c>
      <c r="P736" s="93">
        <v>7.8E-2</v>
      </c>
      <c r="Q736" s="21"/>
    </row>
    <row r="737" spans="1:17" s="11" customFormat="1">
      <c r="A737" s="13">
        <v>13</v>
      </c>
      <c r="B737" s="13">
        <v>1963</v>
      </c>
      <c r="C737" s="13" t="s">
        <v>24</v>
      </c>
      <c r="D737" s="91">
        <v>1589.2963447585471</v>
      </c>
      <c r="E737" s="91" t="s">
        <v>35</v>
      </c>
      <c r="F737" s="92" t="s">
        <v>35</v>
      </c>
      <c r="G737" s="92" t="s">
        <v>35</v>
      </c>
      <c r="H737" s="91" t="s">
        <v>35</v>
      </c>
      <c r="I737" s="15" t="s">
        <v>35</v>
      </c>
      <c r="J737" s="15" t="s">
        <v>35</v>
      </c>
      <c r="K737" s="15" t="s">
        <v>35</v>
      </c>
      <c r="L737" s="183">
        <v>10.323463166163</v>
      </c>
      <c r="M737" s="183">
        <v>98.592045034306594</v>
      </c>
      <c r="N737" s="183">
        <v>18.423256915350301</v>
      </c>
      <c r="O737" s="183">
        <f t="shared" si="11"/>
        <v>42.44625503860663</v>
      </c>
      <c r="P737" s="93">
        <v>5.8999999999999997E-2</v>
      </c>
      <c r="Q737" s="21"/>
    </row>
    <row r="738" spans="1:17" s="11" customFormat="1">
      <c r="A738" s="13">
        <v>13</v>
      </c>
      <c r="B738" s="13">
        <v>1964</v>
      </c>
      <c r="C738" s="13" t="s">
        <v>24</v>
      </c>
      <c r="D738" s="91">
        <v>1615.5032112816116</v>
      </c>
      <c r="E738" s="91" t="s">
        <v>35</v>
      </c>
      <c r="F738" s="92" t="s">
        <v>35</v>
      </c>
      <c r="G738" s="92" t="s">
        <v>35</v>
      </c>
      <c r="H738" s="91" t="s">
        <v>35</v>
      </c>
      <c r="I738" s="15" t="s">
        <v>35</v>
      </c>
      <c r="J738" s="15" t="s">
        <v>35</v>
      </c>
      <c r="K738" s="15" t="s">
        <v>35</v>
      </c>
      <c r="L738" s="183">
        <v>9.8258898648187003</v>
      </c>
      <c r="M738" s="183">
        <v>101.432028867932</v>
      </c>
      <c r="N738" s="183">
        <v>18.315868475135201</v>
      </c>
      <c r="O738" s="183">
        <f t="shared" si="11"/>
        <v>43.191262402628638</v>
      </c>
      <c r="P738" s="93">
        <v>5.6000000000000001E-2</v>
      </c>
      <c r="Q738" s="21"/>
    </row>
    <row r="739" spans="1:17" s="11" customFormat="1">
      <c r="A739" s="13">
        <v>13</v>
      </c>
      <c r="B739" s="13">
        <v>1965</v>
      </c>
      <c r="C739" s="13" t="s">
        <v>24</v>
      </c>
      <c r="D739" s="91">
        <v>1638.5878220881377</v>
      </c>
      <c r="E739" s="91" t="s">
        <v>35</v>
      </c>
      <c r="F739" s="92" t="s">
        <v>35</v>
      </c>
      <c r="G739" s="92" t="s">
        <v>35</v>
      </c>
      <c r="H739" s="91" t="s">
        <v>35</v>
      </c>
      <c r="I739" s="14">
        <v>86</v>
      </c>
      <c r="J739" s="14" t="s">
        <v>35</v>
      </c>
      <c r="K739" s="14" t="s">
        <v>35</v>
      </c>
      <c r="L739" s="183">
        <v>9.7052995756424902</v>
      </c>
      <c r="M739" s="183">
        <v>101.9698766107</v>
      </c>
      <c r="N739" s="183">
        <v>18.2452101518648</v>
      </c>
      <c r="O739" s="183">
        <f t="shared" si="11"/>
        <v>43.306795446069096</v>
      </c>
      <c r="P739" s="93">
        <v>5.5E-2</v>
      </c>
      <c r="Q739" s="21"/>
    </row>
    <row r="740" spans="1:17" s="11" customFormat="1">
      <c r="A740" s="13">
        <v>13</v>
      </c>
      <c r="B740" s="13">
        <v>1966</v>
      </c>
      <c r="C740" s="13" t="s">
        <v>24</v>
      </c>
      <c r="D740" s="91">
        <v>1681.096190615877</v>
      </c>
      <c r="E740" s="91" t="s">
        <v>35</v>
      </c>
      <c r="F740" s="92" t="s">
        <v>35</v>
      </c>
      <c r="G740" s="92" t="s">
        <v>35</v>
      </c>
      <c r="H740" s="91" t="s">
        <v>35</v>
      </c>
      <c r="I740" s="14">
        <v>84.3</v>
      </c>
      <c r="J740" s="14" t="s">
        <v>35</v>
      </c>
      <c r="K740" s="14" t="s">
        <v>35</v>
      </c>
      <c r="L740" s="183">
        <v>9.0853083135936501</v>
      </c>
      <c r="M740" s="183">
        <v>102.211102363873</v>
      </c>
      <c r="N740" s="183">
        <v>17.6160391373088</v>
      </c>
      <c r="O740" s="183">
        <f t="shared" si="11"/>
        <v>42.970816604925147</v>
      </c>
      <c r="P740" s="93">
        <v>7.2999999999999995E-2</v>
      </c>
      <c r="Q740" s="21"/>
    </row>
    <row r="741" spans="1:17" s="11" customFormat="1">
      <c r="A741" s="13">
        <v>13</v>
      </c>
      <c r="B741" s="13">
        <v>1967</v>
      </c>
      <c r="C741" s="13" t="s">
        <v>24</v>
      </c>
      <c r="D741" s="91">
        <v>1702.8434137523411</v>
      </c>
      <c r="E741" s="91" t="s">
        <v>35</v>
      </c>
      <c r="F741" s="92" t="s">
        <v>35</v>
      </c>
      <c r="G741" s="92" t="s">
        <v>35</v>
      </c>
      <c r="H741" s="91">
        <v>-41269</v>
      </c>
      <c r="I741" s="14">
        <v>79.5</v>
      </c>
      <c r="J741" s="14" t="s">
        <v>35</v>
      </c>
      <c r="K741" s="14" t="s">
        <v>35</v>
      </c>
      <c r="L741" s="183">
        <v>8.93027221276426</v>
      </c>
      <c r="M741" s="183">
        <v>97.516277137853606</v>
      </c>
      <c r="N741" s="183">
        <v>18.662088637408601</v>
      </c>
      <c r="O741" s="183">
        <f t="shared" si="11"/>
        <v>41.70287932934216</v>
      </c>
      <c r="P741" s="93">
        <v>8.7999999999999995E-2</v>
      </c>
      <c r="Q741" s="21"/>
    </row>
    <row r="742" spans="1:17" s="11" customFormat="1">
      <c r="A742" s="13">
        <v>13</v>
      </c>
      <c r="B742" s="13">
        <v>1968</v>
      </c>
      <c r="C742" s="13" t="s">
        <v>24</v>
      </c>
      <c r="D742" s="91">
        <v>1803.2909136858216</v>
      </c>
      <c r="E742" s="91" t="s">
        <v>35</v>
      </c>
      <c r="F742" s="92" t="s">
        <v>35</v>
      </c>
      <c r="G742" s="92" t="s">
        <v>35</v>
      </c>
      <c r="H742" s="91" t="s">
        <v>35</v>
      </c>
      <c r="I742" s="14">
        <v>76.599999999999994</v>
      </c>
      <c r="J742" s="14" t="s">
        <v>35</v>
      </c>
      <c r="K742" s="14" t="s">
        <v>35</v>
      </c>
      <c r="L742" s="183">
        <v>8.9451350378277397</v>
      </c>
      <c r="M742" s="183">
        <v>96.320176706744903</v>
      </c>
      <c r="N742" s="183">
        <v>22.813658586060299</v>
      </c>
      <c r="O742" s="183">
        <f t="shared" si="11"/>
        <v>42.692990110210985</v>
      </c>
      <c r="P742" s="93">
        <v>8.6999999999999994E-2</v>
      </c>
      <c r="Q742" s="21"/>
    </row>
    <row r="743" spans="1:17" s="11" customFormat="1">
      <c r="A743" s="13">
        <v>13</v>
      </c>
      <c r="B743" s="13">
        <v>1969</v>
      </c>
      <c r="C743" s="13" t="s">
        <v>24</v>
      </c>
      <c r="D743" s="91">
        <v>1840.427454257464</v>
      </c>
      <c r="E743" s="91" t="s">
        <v>35</v>
      </c>
      <c r="F743" s="92" t="s">
        <v>35</v>
      </c>
      <c r="G743" s="92" t="s">
        <v>35</v>
      </c>
      <c r="H743" s="91" t="s">
        <v>35</v>
      </c>
      <c r="I743" s="14">
        <v>74.900000000000006</v>
      </c>
      <c r="J743" s="14" t="s">
        <v>35</v>
      </c>
      <c r="K743" s="14" t="s">
        <v>35</v>
      </c>
      <c r="L743" s="183">
        <v>8.3054309076896509</v>
      </c>
      <c r="M743" s="183">
        <v>96.356965004930998</v>
      </c>
      <c r="N743" s="183">
        <v>20.824098915881699</v>
      </c>
      <c r="O743" s="183">
        <f t="shared" si="11"/>
        <v>41.828831609500781</v>
      </c>
      <c r="P743" s="93">
        <v>8.6999999999999994E-2</v>
      </c>
      <c r="Q743" s="21"/>
    </row>
    <row r="744" spans="1:17" s="11" customFormat="1">
      <c r="A744" s="13">
        <v>13</v>
      </c>
      <c r="B744" s="13">
        <v>1970</v>
      </c>
      <c r="C744" s="13" t="s">
        <v>24</v>
      </c>
      <c r="D744" s="91">
        <v>1897.2975154858609</v>
      </c>
      <c r="E744" s="91" t="s">
        <v>35</v>
      </c>
      <c r="F744" s="92" t="s">
        <v>35</v>
      </c>
      <c r="G744" s="92" t="s">
        <v>35</v>
      </c>
      <c r="H744" s="91" t="s">
        <v>35</v>
      </c>
      <c r="I744" s="14">
        <v>72</v>
      </c>
      <c r="J744" s="14" t="s">
        <v>35</v>
      </c>
      <c r="K744" s="14" t="s">
        <v>35</v>
      </c>
      <c r="L744" s="183">
        <v>9.1025213585986204</v>
      </c>
      <c r="M744" s="183">
        <v>95.025298999133199</v>
      </c>
      <c r="N744" s="183">
        <v>18.162733651383</v>
      </c>
      <c r="O744" s="183">
        <f t="shared" si="11"/>
        <v>40.763518003038278</v>
      </c>
      <c r="P744" s="93">
        <v>8.2000000000000003E-2</v>
      </c>
      <c r="Q744" s="21"/>
    </row>
    <row r="745" spans="1:17" s="11" customFormat="1">
      <c r="A745" s="13">
        <v>13</v>
      </c>
      <c r="B745" s="13">
        <v>1971</v>
      </c>
      <c r="C745" s="13" t="s">
        <v>24</v>
      </c>
      <c r="D745" s="91">
        <v>1955.082654065073</v>
      </c>
      <c r="E745" s="91" t="s">
        <v>35</v>
      </c>
      <c r="F745" s="92">
        <v>6.6792276704080535</v>
      </c>
      <c r="G745" s="92" t="s">
        <v>35</v>
      </c>
      <c r="H745" s="91" t="s">
        <v>35</v>
      </c>
      <c r="I745" s="14">
        <v>72.400000000000006</v>
      </c>
      <c r="J745" s="14" t="s">
        <v>35</v>
      </c>
      <c r="K745" s="14" t="s">
        <v>35</v>
      </c>
      <c r="L745" s="183">
        <v>11.0973105181316</v>
      </c>
      <c r="M745" s="183">
        <v>88.372538244244396</v>
      </c>
      <c r="N745" s="183">
        <v>17.589662579193799</v>
      </c>
      <c r="O745" s="183">
        <f t="shared" si="11"/>
        <v>39.019837113856596</v>
      </c>
      <c r="P745" s="93">
        <v>0.08</v>
      </c>
      <c r="Q745" s="21"/>
    </row>
    <row r="746" spans="1:17" s="11" customFormat="1">
      <c r="A746" s="13">
        <v>13</v>
      </c>
      <c r="B746" s="13">
        <v>1972</v>
      </c>
      <c r="C746" s="13" t="s">
        <v>24</v>
      </c>
      <c r="D746" s="91">
        <v>2049.2508113672616</v>
      </c>
      <c r="E746" s="91" t="s">
        <v>35</v>
      </c>
      <c r="F746" s="92">
        <v>3.0001583309127398</v>
      </c>
      <c r="G746" s="92" t="s">
        <v>35</v>
      </c>
      <c r="H746" s="91">
        <v>-137529</v>
      </c>
      <c r="I746" s="14">
        <v>73.7</v>
      </c>
      <c r="J746" s="14" t="s">
        <v>35</v>
      </c>
      <c r="K746" s="14" t="s">
        <v>35</v>
      </c>
      <c r="L746" s="183">
        <v>10.9838267647691</v>
      </c>
      <c r="M746" s="183">
        <v>84.646850291007596</v>
      </c>
      <c r="N746" s="183">
        <v>20.7851743549007</v>
      </c>
      <c r="O746" s="183">
        <f t="shared" si="11"/>
        <v>38.805283803559135</v>
      </c>
      <c r="P746" s="93">
        <v>0.08</v>
      </c>
      <c r="Q746" s="21"/>
    </row>
    <row r="747" spans="1:17" s="11" customFormat="1">
      <c r="A747" s="13">
        <v>13</v>
      </c>
      <c r="B747" s="13">
        <v>1973</v>
      </c>
      <c r="C747" s="13" t="s">
        <v>24</v>
      </c>
      <c r="D747" s="91">
        <v>2137.9324810565386</v>
      </c>
      <c r="E747" s="91" t="s">
        <v>35</v>
      </c>
      <c r="F747" s="92">
        <v>1.7051505028848908</v>
      </c>
      <c r="G747" s="92" t="s">
        <v>35</v>
      </c>
      <c r="H747" s="91" t="s">
        <v>35</v>
      </c>
      <c r="I747" s="14">
        <v>73.2</v>
      </c>
      <c r="J747" s="14" t="s">
        <v>35</v>
      </c>
      <c r="K747" s="14" t="s">
        <v>35</v>
      </c>
      <c r="L747" s="183">
        <v>13.513983062905201</v>
      </c>
      <c r="M747" s="183">
        <v>113.87149398928</v>
      </c>
      <c r="N747" s="183">
        <v>28.797574235433199</v>
      </c>
      <c r="O747" s="183">
        <f t="shared" si="11"/>
        <v>52.061017095872792</v>
      </c>
      <c r="P747" s="93">
        <v>0.08</v>
      </c>
      <c r="Q747" s="21"/>
    </row>
    <row r="748" spans="1:17" s="11" customFormat="1">
      <c r="A748" s="13">
        <v>13</v>
      </c>
      <c r="B748" s="13">
        <v>1974</v>
      </c>
      <c r="C748" s="13" t="s">
        <v>24</v>
      </c>
      <c r="D748" s="91">
        <v>2222.691148072573</v>
      </c>
      <c r="E748" s="91" t="s">
        <v>35</v>
      </c>
      <c r="F748" s="92">
        <v>-0.55540921759302364</v>
      </c>
      <c r="G748" s="92">
        <v>8.1</v>
      </c>
      <c r="H748" s="91" t="s">
        <v>35</v>
      </c>
      <c r="I748" s="14">
        <v>73.3</v>
      </c>
      <c r="J748" s="14" t="s">
        <v>35</v>
      </c>
      <c r="K748" s="14" t="s">
        <v>35</v>
      </c>
      <c r="L748" s="183">
        <v>36.671052788075997</v>
      </c>
      <c r="M748" s="183">
        <v>125.89574862672799</v>
      </c>
      <c r="N748" s="183">
        <v>39.624164796887598</v>
      </c>
      <c r="O748" s="183">
        <f t="shared" si="11"/>
        <v>67.396988737230529</v>
      </c>
      <c r="P748" s="93">
        <v>0.08</v>
      </c>
      <c r="Q748" s="21"/>
    </row>
    <row r="749" spans="1:17" s="11" customFormat="1">
      <c r="A749" s="13">
        <v>13</v>
      </c>
      <c r="B749" s="13">
        <v>1975</v>
      </c>
      <c r="C749" s="13" t="s">
        <v>24</v>
      </c>
      <c r="D749" s="91">
        <v>2215.4541845000572</v>
      </c>
      <c r="E749" s="91" t="s">
        <v>35</v>
      </c>
      <c r="F749" s="92">
        <v>8.0220082071991357</v>
      </c>
      <c r="G749" s="92" t="s">
        <v>35</v>
      </c>
      <c r="H749" s="91" t="s">
        <v>35</v>
      </c>
      <c r="I749" s="14">
        <v>75.3</v>
      </c>
      <c r="J749" s="14" t="s">
        <v>35</v>
      </c>
      <c r="K749" s="14" t="s">
        <v>35</v>
      </c>
      <c r="L749" s="183">
        <v>33.130179085776902</v>
      </c>
      <c r="M749" s="183">
        <v>92.3738202919169</v>
      </c>
      <c r="N749" s="183">
        <v>35.225232956529197</v>
      </c>
      <c r="O749" s="183">
        <f t="shared" si="11"/>
        <v>53.57641077807434</v>
      </c>
      <c r="P749" s="93">
        <v>0.08</v>
      </c>
      <c r="Q749" s="21"/>
    </row>
    <row r="750" spans="1:17" s="11" customFormat="1">
      <c r="A750" s="13">
        <v>13</v>
      </c>
      <c r="B750" s="13">
        <v>1976</v>
      </c>
      <c r="C750" s="13" t="s">
        <v>24</v>
      </c>
      <c r="D750" s="91">
        <v>2326.436517986398</v>
      </c>
      <c r="E750" s="91" t="s">
        <v>35</v>
      </c>
      <c r="F750" s="92">
        <v>4.2390223787936776</v>
      </c>
      <c r="G750" s="92" t="s">
        <v>35</v>
      </c>
      <c r="H750" s="91" t="s">
        <v>35</v>
      </c>
      <c r="I750" s="14">
        <v>76.400000000000006</v>
      </c>
      <c r="J750" s="14" t="s">
        <v>35</v>
      </c>
      <c r="K750" s="14" t="s">
        <v>35</v>
      </c>
      <c r="L750" s="183">
        <v>36.322337874808902</v>
      </c>
      <c r="M750" s="183">
        <v>95.053349031452797</v>
      </c>
      <c r="N750" s="183">
        <v>29.173421169853398</v>
      </c>
      <c r="O750" s="183">
        <f t="shared" si="11"/>
        <v>53.516369358705028</v>
      </c>
      <c r="P750" s="93">
        <v>7.9000000000000001E-2</v>
      </c>
      <c r="Q750" s="21"/>
    </row>
    <row r="751" spans="1:17" s="11" customFormat="1">
      <c r="A751" s="13">
        <v>13</v>
      </c>
      <c r="B751" s="13">
        <v>1977</v>
      </c>
      <c r="C751" s="13" t="s">
        <v>24</v>
      </c>
      <c r="D751" s="91">
        <v>2452.3067192255908</v>
      </c>
      <c r="E751" s="91" t="s">
        <v>35</v>
      </c>
      <c r="F751" s="92">
        <v>7.6731827357873641</v>
      </c>
      <c r="G751" s="92" t="s">
        <v>35</v>
      </c>
      <c r="H751" s="91">
        <v>-258519</v>
      </c>
      <c r="I751" s="14">
        <v>82.5</v>
      </c>
      <c r="J751" s="14" t="s">
        <v>35</v>
      </c>
      <c r="K751" s="14" t="s">
        <v>35</v>
      </c>
      <c r="L751" s="183">
        <v>37.048427942247002</v>
      </c>
      <c r="M751" s="183">
        <v>102.166230262708</v>
      </c>
      <c r="N751" s="183">
        <v>30.738881355535199</v>
      </c>
      <c r="O751" s="183">
        <f t="shared" si="11"/>
        <v>56.651179853496735</v>
      </c>
      <c r="P751" s="93">
        <v>7.8E-2</v>
      </c>
      <c r="Q751" s="21"/>
    </row>
    <row r="752" spans="1:17" s="11" customFormat="1">
      <c r="A752" s="13">
        <v>13</v>
      </c>
      <c r="B752" s="13">
        <v>1978</v>
      </c>
      <c r="C752" s="13" t="s">
        <v>24</v>
      </c>
      <c r="D752" s="91">
        <v>2516.2756714647267</v>
      </c>
      <c r="E752" s="91" t="s">
        <v>35</v>
      </c>
      <c r="F752" s="92">
        <v>5.7420286055084944</v>
      </c>
      <c r="G752" s="92" t="s">
        <v>35</v>
      </c>
      <c r="H752" s="91" t="s">
        <v>35</v>
      </c>
      <c r="I752" s="14">
        <v>79.400000000000006</v>
      </c>
      <c r="J752" s="14" t="s">
        <v>35</v>
      </c>
      <c r="K752" s="14" t="s">
        <v>35</v>
      </c>
      <c r="L752" s="183">
        <v>33.434988225937097</v>
      </c>
      <c r="M752" s="183">
        <v>88.675673098493803</v>
      </c>
      <c r="N752" s="183">
        <v>33.665186134461401</v>
      </c>
      <c r="O752" s="183">
        <f t="shared" si="11"/>
        <v>51.925282486297441</v>
      </c>
      <c r="P752" s="93">
        <v>6.7000000000000004E-2</v>
      </c>
      <c r="Q752" s="21"/>
    </row>
    <row r="753" spans="1:17" s="11" customFormat="1">
      <c r="A753" s="13">
        <v>13</v>
      </c>
      <c r="B753" s="13">
        <v>1979</v>
      </c>
      <c r="C753" s="13" t="s">
        <v>24</v>
      </c>
      <c r="D753" s="91">
        <v>2572.6736193729453</v>
      </c>
      <c r="E753" s="91" t="s">
        <v>35</v>
      </c>
      <c r="F753" s="92">
        <v>0.3984273385355408</v>
      </c>
      <c r="G753" s="92" t="s">
        <v>35</v>
      </c>
      <c r="H753" s="91" t="s">
        <v>35</v>
      </c>
      <c r="I753" s="14">
        <v>76.900000000000006</v>
      </c>
      <c r="J753" s="14" t="s">
        <v>35</v>
      </c>
      <c r="K753" s="14" t="s">
        <v>35</v>
      </c>
      <c r="L753" s="183">
        <v>64.195115609327203</v>
      </c>
      <c r="M753" s="183">
        <v>92.4803050009305</v>
      </c>
      <c r="N753" s="183">
        <v>51.954065548043602</v>
      </c>
      <c r="O753" s="183">
        <f t="shared" si="11"/>
        <v>69.543162052767101</v>
      </c>
      <c r="P753" s="93">
        <v>6.6000000000000003E-2</v>
      </c>
      <c r="Q753" s="21"/>
    </row>
    <row r="754" spans="1:17" s="11" customFormat="1">
      <c r="A754" s="13">
        <v>13</v>
      </c>
      <c r="B754" s="13">
        <v>1980</v>
      </c>
      <c r="C754" s="13" t="s">
        <v>24</v>
      </c>
      <c r="D754" s="91">
        <v>2603.6369044302369</v>
      </c>
      <c r="E754" s="91" t="s">
        <v>35</v>
      </c>
      <c r="F754" s="92">
        <v>-5.415615147963166</v>
      </c>
      <c r="G754" s="92" t="s">
        <v>35</v>
      </c>
      <c r="H754" s="91" t="s">
        <v>35</v>
      </c>
      <c r="I754" s="14">
        <v>75.8</v>
      </c>
      <c r="J754" s="14" t="s">
        <v>35</v>
      </c>
      <c r="K754" s="14" t="s">
        <v>35</v>
      </c>
      <c r="L754" s="183">
        <v>70.514664663519298</v>
      </c>
      <c r="M754" s="183">
        <v>91.991910725589307</v>
      </c>
      <c r="N754" s="183">
        <v>91.281344051760499</v>
      </c>
      <c r="O754" s="183">
        <f t="shared" si="11"/>
        <v>84.595973146956368</v>
      </c>
      <c r="P754" s="93">
        <v>6.6000000000000003E-2</v>
      </c>
      <c r="Q754" s="21"/>
    </row>
    <row r="755" spans="1:17" s="11" customFormat="1">
      <c r="A755" s="13">
        <v>13</v>
      </c>
      <c r="B755" s="13">
        <v>1981</v>
      </c>
      <c r="C755" s="13" t="s">
        <v>24</v>
      </c>
      <c r="D755" s="91">
        <v>2553.4620783940582</v>
      </c>
      <c r="E755" s="91" t="s">
        <v>35</v>
      </c>
      <c r="F755" s="92">
        <v>19.090623627595903</v>
      </c>
      <c r="G755" s="92" t="s">
        <v>35</v>
      </c>
      <c r="H755" s="91" t="s">
        <v>35</v>
      </c>
      <c r="I755" s="14">
        <v>70.900000000000006</v>
      </c>
      <c r="J755" s="14" t="s">
        <v>35</v>
      </c>
      <c r="K755" s="14" t="s">
        <v>35</v>
      </c>
      <c r="L755" s="183">
        <v>70.263236037919199</v>
      </c>
      <c r="M755" s="183">
        <v>80.380607265871106</v>
      </c>
      <c r="N755" s="183">
        <v>61.256814736659301</v>
      </c>
      <c r="O755" s="183">
        <f t="shared" si="11"/>
        <v>70.633552680149862</v>
      </c>
      <c r="P755" s="93">
        <v>6.6000000000000003E-2</v>
      </c>
      <c r="Q755" s="21"/>
    </row>
    <row r="756" spans="1:17" s="11" customFormat="1">
      <c r="A756" s="13">
        <v>13</v>
      </c>
      <c r="B756" s="13">
        <v>1982</v>
      </c>
      <c r="C756" s="13" t="s">
        <v>24</v>
      </c>
      <c r="D756" s="91">
        <v>2398.3798000353358</v>
      </c>
      <c r="E756" s="91" t="s">
        <v>35</v>
      </c>
      <c r="F756" s="92">
        <v>8.4643539259776901</v>
      </c>
      <c r="G756" s="92">
        <v>7.3</v>
      </c>
      <c r="H756" s="91">
        <v>-283074</v>
      </c>
      <c r="I756" s="14">
        <v>73.5</v>
      </c>
      <c r="J756" s="14" t="s">
        <v>35</v>
      </c>
      <c r="K756" s="14" t="s">
        <v>35</v>
      </c>
      <c r="L756" s="183">
        <v>68.588539177327107</v>
      </c>
      <c r="M756" s="183">
        <v>70.405227093750995</v>
      </c>
      <c r="N756" s="183">
        <v>50.4912295138706</v>
      </c>
      <c r="O756" s="183">
        <f t="shared" si="11"/>
        <v>63.161665261649567</v>
      </c>
      <c r="P756" s="93">
        <v>5.1999999999999998E-2</v>
      </c>
      <c r="Q756" s="21"/>
    </row>
    <row r="757" spans="1:17" s="11" customFormat="1">
      <c r="A757" s="13">
        <v>13</v>
      </c>
      <c r="B757" s="13">
        <v>1983</v>
      </c>
      <c r="C757" s="13" t="s">
        <v>24</v>
      </c>
      <c r="D757" s="91">
        <v>2274.0899576449406</v>
      </c>
      <c r="E757" s="91" t="s">
        <v>35</v>
      </c>
      <c r="F757" s="92">
        <v>4.9785902898608327</v>
      </c>
      <c r="G757" s="92" t="s">
        <v>35</v>
      </c>
      <c r="H757" s="91" t="s">
        <v>35</v>
      </c>
      <c r="I757" s="14">
        <v>75.2</v>
      </c>
      <c r="J757" s="14" t="s">
        <v>35</v>
      </c>
      <c r="K757" s="14" t="s">
        <v>35</v>
      </c>
      <c r="L757" s="183">
        <v>63.883938995688901</v>
      </c>
      <c r="M757" s="183">
        <v>79.648532434342599</v>
      </c>
      <c r="N757" s="183">
        <v>62.319210363331699</v>
      </c>
      <c r="O757" s="183">
        <f t="shared" si="11"/>
        <v>68.617227264454399</v>
      </c>
      <c r="P757" s="93">
        <v>4.9000000000000002E-2</v>
      </c>
      <c r="Q757" s="21"/>
    </row>
    <row r="758" spans="1:17" s="11" customFormat="1">
      <c r="A758" s="13">
        <v>13</v>
      </c>
      <c r="B758" s="13">
        <v>1984</v>
      </c>
      <c r="C758" s="13" t="s">
        <v>24</v>
      </c>
      <c r="D758" s="91">
        <v>2223.622787404372</v>
      </c>
      <c r="E758" s="91" t="s">
        <v>35</v>
      </c>
      <c r="F758" s="92">
        <v>7.3880264810966452</v>
      </c>
      <c r="G758" s="92" t="s">
        <v>35</v>
      </c>
      <c r="H758" s="91" t="s">
        <v>35</v>
      </c>
      <c r="I758" s="14">
        <v>76.599999999999994</v>
      </c>
      <c r="J758" s="14" t="s">
        <v>35</v>
      </c>
      <c r="K758" s="14" t="s">
        <v>35</v>
      </c>
      <c r="L758" s="183">
        <v>62.657713355343297</v>
      </c>
      <c r="M758" s="183">
        <v>82.726403592118601</v>
      </c>
      <c r="N758" s="183">
        <v>51.853755100948099</v>
      </c>
      <c r="O758" s="183">
        <f t="shared" si="11"/>
        <v>65.745957349470004</v>
      </c>
      <c r="P758" s="93">
        <v>5.3999999999999999E-2</v>
      </c>
      <c r="Q758" s="21"/>
    </row>
    <row r="759" spans="1:17" s="11" customFormat="1">
      <c r="A759" s="13">
        <v>13</v>
      </c>
      <c r="B759" s="13">
        <v>1985</v>
      </c>
      <c r="C759" s="13" t="s">
        <v>24</v>
      </c>
      <c r="D759" s="91">
        <v>2150.0364030202522</v>
      </c>
      <c r="E759" s="91" t="s">
        <v>35</v>
      </c>
      <c r="F759" s="92">
        <v>0.93003228805623905</v>
      </c>
      <c r="G759" s="92" t="s">
        <v>35</v>
      </c>
      <c r="H759" s="91" t="s">
        <v>35</v>
      </c>
      <c r="I759" s="14">
        <v>79.5</v>
      </c>
      <c r="J759" s="14" t="s">
        <v>35</v>
      </c>
      <c r="K759" s="14" t="s">
        <v>35</v>
      </c>
      <c r="L759" s="183">
        <v>60.663513403148798</v>
      </c>
      <c r="M759" s="183">
        <v>71.490191196213502</v>
      </c>
      <c r="N759" s="183">
        <v>44.454032438533801</v>
      </c>
      <c r="O759" s="183">
        <f t="shared" si="11"/>
        <v>58.8692456792987</v>
      </c>
      <c r="P759" s="93">
        <v>6.7000000000000004E-2</v>
      </c>
      <c r="Q759" s="21"/>
    </row>
    <row r="760" spans="1:17" s="11" customFormat="1">
      <c r="A760" s="13">
        <v>13</v>
      </c>
      <c r="B760" s="13">
        <v>1986</v>
      </c>
      <c r="C760" s="13" t="s">
        <v>24</v>
      </c>
      <c r="D760" s="91">
        <v>2094.4323063678057</v>
      </c>
      <c r="E760" s="91" t="s">
        <v>35</v>
      </c>
      <c r="F760" s="92">
        <v>-0.74981485351572985</v>
      </c>
      <c r="G760" s="92">
        <v>12.12</v>
      </c>
      <c r="H760" s="91" t="s">
        <v>35</v>
      </c>
      <c r="I760" s="14">
        <v>82.8</v>
      </c>
      <c r="J760" s="14" t="s">
        <v>35</v>
      </c>
      <c r="K760" s="14" t="s">
        <v>35</v>
      </c>
      <c r="L760" s="183">
        <v>31.3444335336164</v>
      </c>
      <c r="M760" s="183">
        <v>59.718977740723197</v>
      </c>
      <c r="N760" s="183">
        <v>42.8435174264186</v>
      </c>
      <c r="O760" s="183">
        <f t="shared" si="11"/>
        <v>44.635642900252741</v>
      </c>
      <c r="P760" s="93">
        <v>0.184</v>
      </c>
      <c r="Q760" s="21"/>
    </row>
    <row r="761" spans="1:17" s="11" customFormat="1">
      <c r="A761" s="13">
        <v>13</v>
      </c>
      <c r="B761" s="13">
        <v>1987</v>
      </c>
      <c r="C761" s="13" t="s">
        <v>24</v>
      </c>
      <c r="D761" s="91">
        <v>2109.4414454051766</v>
      </c>
      <c r="E761" s="91" t="s">
        <v>35</v>
      </c>
      <c r="F761" s="92">
        <v>-3.3770554436553795</v>
      </c>
      <c r="G761" s="92">
        <v>11.4</v>
      </c>
      <c r="H761" s="91">
        <v>-299909</v>
      </c>
      <c r="I761" s="14">
        <v>76.3</v>
      </c>
      <c r="J761" s="14" t="s">
        <v>35</v>
      </c>
      <c r="K761" s="14" t="s">
        <v>35</v>
      </c>
      <c r="L761" s="183">
        <v>32.506869004891101</v>
      </c>
      <c r="M761" s="183">
        <v>59.269735100745201</v>
      </c>
      <c r="N761" s="183">
        <v>47.955055459916899</v>
      </c>
      <c r="O761" s="183">
        <f t="shared" si="11"/>
        <v>46.577219855184403</v>
      </c>
      <c r="P761" s="93">
        <v>0.20599999999999999</v>
      </c>
      <c r="Q761" s="21"/>
    </row>
    <row r="762" spans="1:17" s="11" customFormat="1">
      <c r="A762" s="13">
        <v>13</v>
      </c>
      <c r="B762" s="13">
        <v>1988</v>
      </c>
      <c r="C762" s="13" t="s">
        <v>24</v>
      </c>
      <c r="D762" s="91">
        <v>2131.7135997590767</v>
      </c>
      <c r="E762" s="91" t="s">
        <v>35</v>
      </c>
      <c r="F762" s="92">
        <v>2.5996753225331588</v>
      </c>
      <c r="G762" s="92" t="s">
        <v>35</v>
      </c>
      <c r="H762" s="91" t="s">
        <v>35</v>
      </c>
      <c r="I762" s="14">
        <v>75.900000000000006</v>
      </c>
      <c r="J762" s="14" t="s">
        <v>35</v>
      </c>
      <c r="K762" s="14" t="s">
        <v>35</v>
      </c>
      <c r="L762" s="183">
        <v>26.264131428879299</v>
      </c>
      <c r="M762" s="183">
        <v>69.820025674837396</v>
      </c>
      <c r="N762" s="183">
        <v>43.658019422625301</v>
      </c>
      <c r="O762" s="183">
        <f t="shared" si="11"/>
        <v>46.580725508780667</v>
      </c>
      <c r="P762" s="93">
        <v>0.20599999999999999</v>
      </c>
      <c r="Q762" s="21"/>
    </row>
    <row r="763" spans="1:17" s="11" customFormat="1">
      <c r="A763" s="13">
        <v>13</v>
      </c>
      <c r="B763" s="13">
        <v>1989</v>
      </c>
      <c r="C763" s="13" t="s">
        <v>24</v>
      </c>
      <c r="D763" s="91">
        <v>2155.4542282788757</v>
      </c>
      <c r="E763" s="91" t="s">
        <v>35</v>
      </c>
      <c r="F763" s="92">
        <v>-0.3402163833296612</v>
      </c>
      <c r="G763" s="92" t="s">
        <v>35</v>
      </c>
      <c r="H763" s="91" t="s">
        <v>35</v>
      </c>
      <c r="I763" s="14">
        <v>74.599999999999994</v>
      </c>
      <c r="J763" s="14" t="s">
        <v>35</v>
      </c>
      <c r="K763" s="14" t="s">
        <v>35</v>
      </c>
      <c r="L763" s="183">
        <v>30.645846764704402</v>
      </c>
      <c r="M763" s="183">
        <v>68.744649036432804</v>
      </c>
      <c r="N763" s="183">
        <v>38.224796995110097</v>
      </c>
      <c r="O763" s="183">
        <f t="shared" si="11"/>
        <v>45.87176426541577</v>
      </c>
      <c r="P763" s="93">
        <v>0.20599999999999999</v>
      </c>
      <c r="Q763" s="21"/>
    </row>
    <row r="764" spans="1:17" s="11" customFormat="1">
      <c r="A764" s="13">
        <v>13</v>
      </c>
      <c r="B764" s="13">
        <v>1990</v>
      </c>
      <c r="C764" s="13" t="s">
        <v>24</v>
      </c>
      <c r="D764" s="91">
        <v>2162.3829272921107</v>
      </c>
      <c r="E764" s="91">
        <v>5561.0706842454247</v>
      </c>
      <c r="F764" s="92">
        <v>-3.8004701414126174</v>
      </c>
      <c r="G764" s="92">
        <v>4.78</v>
      </c>
      <c r="H764" s="91" t="s">
        <v>35</v>
      </c>
      <c r="I764" s="14">
        <v>75.5</v>
      </c>
      <c r="J764" s="14" t="s">
        <v>35</v>
      </c>
      <c r="K764" s="14" t="s">
        <v>35</v>
      </c>
      <c r="L764" s="183">
        <v>36.623943740372503</v>
      </c>
      <c r="M764" s="183">
        <v>61.995953147585602</v>
      </c>
      <c r="N764" s="183">
        <v>36.116444780317401</v>
      </c>
      <c r="O764" s="183">
        <f t="shared" si="11"/>
        <v>44.912113889425171</v>
      </c>
      <c r="P764" s="93">
        <v>0.214</v>
      </c>
      <c r="Q764" s="21"/>
    </row>
    <row r="765" spans="1:17" s="11" customFormat="1">
      <c r="A765" s="13">
        <v>13</v>
      </c>
      <c r="B765" s="13">
        <v>1991</v>
      </c>
      <c r="C765" s="13" t="s">
        <v>24</v>
      </c>
      <c r="D765" s="91">
        <v>2182.0084432148001</v>
      </c>
      <c r="E765" s="91">
        <v>5611.5422634848765</v>
      </c>
      <c r="F765" s="92">
        <v>-11.333187447293042</v>
      </c>
      <c r="G765" s="92">
        <v>4.58</v>
      </c>
      <c r="H765" s="91" t="s">
        <v>35</v>
      </c>
      <c r="I765" s="14">
        <v>72.099999999999994</v>
      </c>
      <c r="J765" s="14" t="s">
        <v>35</v>
      </c>
      <c r="K765" s="14" t="s">
        <v>35</v>
      </c>
      <c r="L765" s="183">
        <v>32.258220056387003</v>
      </c>
      <c r="M765" s="183">
        <v>59.564721148624798</v>
      </c>
      <c r="N765" s="183">
        <v>33.666301842659998</v>
      </c>
      <c r="O765" s="183">
        <f t="shared" si="11"/>
        <v>41.829747682557269</v>
      </c>
      <c r="P765" s="93">
        <v>0.218</v>
      </c>
      <c r="Q765" s="21"/>
    </row>
    <row r="766" spans="1:17" s="11" customFormat="1">
      <c r="A766" s="13">
        <v>13</v>
      </c>
      <c r="B766" s="13">
        <v>1992</v>
      </c>
      <c r="C766" s="13" t="s">
        <v>24</v>
      </c>
      <c r="D766" s="91">
        <v>2228.3210684915825</v>
      </c>
      <c r="E766" s="91">
        <v>5730.6459520529679</v>
      </c>
      <c r="F766" s="92">
        <v>-12.098220083409586</v>
      </c>
      <c r="G766" s="92">
        <v>3.06</v>
      </c>
      <c r="H766" s="91">
        <v>-367469</v>
      </c>
      <c r="I766" s="14">
        <v>70.099999999999994</v>
      </c>
      <c r="J766" s="14" t="s">
        <v>35</v>
      </c>
      <c r="K766" s="14" t="s">
        <v>35</v>
      </c>
      <c r="L766" s="183">
        <v>31.2263954850626</v>
      </c>
      <c r="M766" s="183">
        <v>57.395348524929901</v>
      </c>
      <c r="N766" s="183">
        <v>31.486218148894899</v>
      </c>
      <c r="O766" s="183">
        <f t="shared" si="11"/>
        <v>40.035987386295801</v>
      </c>
      <c r="P766" s="93">
        <v>0.218</v>
      </c>
      <c r="Q766" s="21"/>
    </row>
    <row r="767" spans="1:17" s="11" customFormat="1">
      <c r="A767" s="13">
        <v>13</v>
      </c>
      <c r="B767" s="13">
        <v>1993</v>
      </c>
      <c r="C767" s="13" t="s">
        <v>24</v>
      </c>
      <c r="D767" s="91">
        <v>2257.5090081556532</v>
      </c>
      <c r="E767" s="91">
        <v>5805.709528235865</v>
      </c>
      <c r="F767" s="92">
        <v>-15.295738126461259</v>
      </c>
      <c r="G767" s="92" t="s">
        <v>35</v>
      </c>
      <c r="H767" s="91" t="s">
        <v>35</v>
      </c>
      <c r="I767" s="14">
        <v>69.3</v>
      </c>
      <c r="J767" s="14" t="s">
        <v>35</v>
      </c>
      <c r="K767" s="14" t="s">
        <v>35</v>
      </c>
      <c r="L767" s="183">
        <v>27.678438923524201</v>
      </c>
      <c r="M767" s="183">
        <v>56.0814560634035</v>
      </c>
      <c r="N767" s="183">
        <v>32.044165765723001</v>
      </c>
      <c r="O767" s="183">
        <f t="shared" si="11"/>
        <v>38.601353584216902</v>
      </c>
      <c r="P767" s="93">
        <v>0.22600000000000001</v>
      </c>
      <c r="Q767" s="21"/>
    </row>
    <row r="768" spans="1:17" s="11" customFormat="1">
      <c r="A768" s="13">
        <v>13</v>
      </c>
      <c r="B768" s="13">
        <v>1994</v>
      </c>
      <c r="C768" s="13" t="s">
        <v>24</v>
      </c>
      <c r="D768" s="91">
        <v>2290.8009260027493</v>
      </c>
      <c r="E768" s="91">
        <v>5891.327438932949</v>
      </c>
      <c r="F768" s="92">
        <v>0.26021081787752109</v>
      </c>
      <c r="G768" s="92" t="s">
        <v>35</v>
      </c>
      <c r="H768" s="91" t="s">
        <v>35</v>
      </c>
      <c r="I768" s="14">
        <v>68.7</v>
      </c>
      <c r="J768" s="14" t="s">
        <v>35</v>
      </c>
      <c r="K768" s="14" t="s">
        <v>35</v>
      </c>
      <c r="L768" s="183">
        <v>26.887600810147301</v>
      </c>
      <c r="M768" s="183">
        <v>65.527732004633194</v>
      </c>
      <c r="N768" s="183">
        <v>36.046761021854103</v>
      </c>
      <c r="O768" s="183">
        <f t="shared" si="11"/>
        <v>42.820697945544872</v>
      </c>
      <c r="P768" s="93">
        <v>0.24199999999999999</v>
      </c>
      <c r="Q768" s="21"/>
    </row>
    <row r="769" spans="1:17" s="11" customFormat="1">
      <c r="A769" s="13">
        <v>13</v>
      </c>
      <c r="B769" s="13">
        <v>1995</v>
      </c>
      <c r="C769" s="13" t="s">
        <v>24</v>
      </c>
      <c r="D769" s="91">
        <v>2345.9058990826084</v>
      </c>
      <c r="E769" s="91">
        <v>6033.0426950436176</v>
      </c>
      <c r="F769" s="92">
        <v>1.9887297804082777</v>
      </c>
      <c r="G769" s="92">
        <v>3.24</v>
      </c>
      <c r="H769" s="91" t="s">
        <v>35</v>
      </c>
      <c r="I769" s="14">
        <v>71.8</v>
      </c>
      <c r="J769" s="14" t="s">
        <v>35</v>
      </c>
      <c r="K769" s="14" t="s">
        <v>35</v>
      </c>
      <c r="L769" s="183">
        <v>26.261924785721401</v>
      </c>
      <c r="M769" s="183">
        <v>64.8040798359783</v>
      </c>
      <c r="N769" s="183">
        <v>32.801476266121199</v>
      </c>
      <c r="O769" s="183">
        <f t="shared" si="11"/>
        <v>41.289160295940299</v>
      </c>
      <c r="P769" s="93">
        <v>0.248</v>
      </c>
      <c r="Q769" s="21"/>
    </row>
    <row r="770" spans="1:17" s="11" customFormat="1">
      <c r="A770" s="13">
        <v>13</v>
      </c>
      <c r="B770" s="13">
        <v>1996</v>
      </c>
      <c r="C770" s="13" t="s">
        <v>24</v>
      </c>
      <c r="D770" s="91">
        <v>2357.9515226739973</v>
      </c>
      <c r="E770" s="91">
        <v>6064.0208180125273</v>
      </c>
      <c r="F770" s="92">
        <v>7.3356105649971823</v>
      </c>
      <c r="G770" s="92">
        <v>4.37</v>
      </c>
      <c r="H770" s="91" t="s">
        <v>35</v>
      </c>
      <c r="I770" s="14">
        <v>69.3</v>
      </c>
      <c r="J770" s="14" t="s">
        <v>35</v>
      </c>
      <c r="K770" s="14" t="s">
        <v>35</v>
      </c>
      <c r="L770" s="183">
        <v>32.096553512291003</v>
      </c>
      <c r="M770" s="183">
        <v>64.862615577557506</v>
      </c>
      <c r="N770" s="183">
        <v>33.626984143699801</v>
      </c>
      <c r="O770" s="183">
        <f t="shared" si="11"/>
        <v>43.528717744516108</v>
      </c>
      <c r="P770" s="93">
        <v>0.26600000000000001</v>
      </c>
      <c r="Q770" s="21"/>
    </row>
    <row r="771" spans="1:17" s="11" customFormat="1">
      <c r="A771" s="13">
        <v>13</v>
      </c>
      <c r="B771" s="13">
        <v>1997</v>
      </c>
      <c r="C771" s="13" t="s">
        <v>24</v>
      </c>
      <c r="D771" s="91">
        <v>2403.5050630301535</v>
      </c>
      <c r="E771" s="91">
        <v>6181.1723431383034</v>
      </c>
      <c r="F771" s="92">
        <v>2.3116291126138009</v>
      </c>
      <c r="G771" s="92">
        <v>3.32</v>
      </c>
      <c r="H771" s="91">
        <v>-402326</v>
      </c>
      <c r="I771" s="14">
        <v>69.8</v>
      </c>
      <c r="J771" s="14" t="s">
        <v>35</v>
      </c>
      <c r="K771" s="14" t="s">
        <v>35</v>
      </c>
      <c r="L771" s="183">
        <v>31.5377177966737</v>
      </c>
      <c r="M771" s="183">
        <v>66.474521219155903</v>
      </c>
      <c r="N771" s="183">
        <v>30.776686081245199</v>
      </c>
      <c r="O771" s="183">
        <f t="shared" ref="O771:O834" si="12">AVERAGE(L771:N771)</f>
        <v>42.929641699024934</v>
      </c>
      <c r="P771" s="93">
        <v>0.30199999999999999</v>
      </c>
      <c r="Q771" s="21"/>
    </row>
    <row r="772" spans="1:17" s="11" customFormat="1">
      <c r="A772" s="13">
        <v>13</v>
      </c>
      <c r="B772" s="13">
        <v>1998</v>
      </c>
      <c r="C772" s="13" t="s">
        <v>24</v>
      </c>
      <c r="D772" s="91">
        <v>2464.617843954918</v>
      </c>
      <c r="E772" s="91">
        <v>6338.3380745839404</v>
      </c>
      <c r="F772" s="92">
        <v>-0.28523523086523994</v>
      </c>
      <c r="G772" s="92">
        <v>4.0199999999999996</v>
      </c>
      <c r="H772" s="91" t="s">
        <v>35</v>
      </c>
      <c r="I772" s="14">
        <v>67.2</v>
      </c>
      <c r="J772" s="14" t="s">
        <v>35</v>
      </c>
      <c r="K772" s="14" t="s">
        <v>35</v>
      </c>
      <c r="L772" s="183">
        <v>23.781358079748902</v>
      </c>
      <c r="M772" s="183">
        <v>59.668481375878997</v>
      </c>
      <c r="N772" s="183">
        <v>30.0075571704329</v>
      </c>
      <c r="O772" s="183">
        <f t="shared" si="12"/>
        <v>37.819132208686931</v>
      </c>
      <c r="P772" s="93">
        <v>0.30299999999999999</v>
      </c>
      <c r="Q772" s="21"/>
    </row>
    <row r="773" spans="1:17" s="11" customFormat="1">
      <c r="A773" s="13">
        <v>13</v>
      </c>
      <c r="B773" s="13">
        <v>1999</v>
      </c>
      <c r="C773" s="13" t="s">
        <v>24</v>
      </c>
      <c r="D773" s="91">
        <v>2499.500903454079</v>
      </c>
      <c r="E773" s="91">
        <v>6428.0479761509578</v>
      </c>
      <c r="F773" s="92">
        <v>5.7484014459899981</v>
      </c>
      <c r="G773" s="92">
        <v>3.85</v>
      </c>
      <c r="H773" s="91" t="s">
        <v>35</v>
      </c>
      <c r="I773" s="14">
        <v>65.900000000000006</v>
      </c>
      <c r="J773" s="14" t="s">
        <v>35</v>
      </c>
      <c r="K773" s="14" t="s">
        <v>35</v>
      </c>
      <c r="L773" s="183">
        <v>30.821270392359501</v>
      </c>
      <c r="M773" s="183">
        <v>55.292014873376502</v>
      </c>
      <c r="N773" s="183">
        <v>29.0034510109335</v>
      </c>
      <c r="O773" s="183">
        <f t="shared" si="12"/>
        <v>38.372245425556507</v>
      </c>
      <c r="P773" s="93">
        <v>0.30599999999999999</v>
      </c>
      <c r="Q773" s="21"/>
    </row>
    <row r="774" spans="1:17" s="11" customFormat="1">
      <c r="A774" s="13">
        <v>13</v>
      </c>
      <c r="B774" s="13">
        <v>2000</v>
      </c>
      <c r="C774" s="13" t="s">
        <v>24</v>
      </c>
      <c r="D774" s="91">
        <v>2527.4335546393249</v>
      </c>
      <c r="E774" s="91">
        <v>6499.8832860209113</v>
      </c>
      <c r="F774" s="92">
        <v>5.5173331449605882</v>
      </c>
      <c r="G774" s="92" t="s">
        <v>35</v>
      </c>
      <c r="H774" s="91" t="s">
        <v>35</v>
      </c>
      <c r="I774" s="14">
        <v>69.2</v>
      </c>
      <c r="J774" s="23">
        <v>53.6</v>
      </c>
      <c r="K774" s="23">
        <v>16.899999999999999</v>
      </c>
      <c r="L774" s="183">
        <v>49.516806095367301</v>
      </c>
      <c r="M774" s="183">
        <v>56.627100182487602</v>
      </c>
      <c r="N774" s="183">
        <v>29.520363682404501</v>
      </c>
      <c r="O774" s="183">
        <f t="shared" si="12"/>
        <v>45.221423320086473</v>
      </c>
      <c r="P774" s="93">
        <v>0.377</v>
      </c>
      <c r="Q774" s="21"/>
    </row>
    <row r="775" spans="1:17" s="11" customFormat="1">
      <c r="A775" s="13">
        <v>13</v>
      </c>
      <c r="B775" s="13">
        <v>2001</v>
      </c>
      <c r="C775" s="13" t="s">
        <v>24</v>
      </c>
      <c r="D775" s="91">
        <v>2524.9928590846471</v>
      </c>
      <c r="E775" s="91">
        <v>6493.6064696777084</v>
      </c>
      <c r="F775" s="92">
        <v>2.831491929103592</v>
      </c>
      <c r="G775" s="92">
        <v>4</v>
      </c>
      <c r="H775" s="91" t="s">
        <v>35</v>
      </c>
      <c r="I775" s="14">
        <v>63.2</v>
      </c>
      <c r="J775" s="22" t="s">
        <v>35</v>
      </c>
      <c r="K775" s="22" t="s">
        <v>35</v>
      </c>
      <c r="L775" s="183">
        <v>45.923349869098402</v>
      </c>
      <c r="M775" s="183">
        <v>55.668159786510003</v>
      </c>
      <c r="N775" s="183">
        <v>29.254810372022199</v>
      </c>
      <c r="O775" s="183">
        <f t="shared" si="12"/>
        <v>43.615440009210204</v>
      </c>
      <c r="P775" s="93">
        <v>0.377</v>
      </c>
      <c r="Q775" s="21"/>
    </row>
    <row r="776" spans="1:17" s="11" customFormat="1">
      <c r="A776" s="13">
        <v>13</v>
      </c>
      <c r="B776" s="13">
        <v>2002</v>
      </c>
      <c r="C776" s="13" t="s">
        <v>24</v>
      </c>
      <c r="D776" s="91">
        <v>2562.3725634936377</v>
      </c>
      <c r="E776" s="91">
        <v>6589.7370743689435</v>
      </c>
      <c r="F776" s="92">
        <v>1.1079678588201745</v>
      </c>
      <c r="G776" s="92">
        <v>4.0199999999999996</v>
      </c>
      <c r="H776" s="91">
        <v>-281050</v>
      </c>
      <c r="I776" s="14">
        <v>60.3</v>
      </c>
      <c r="J776" s="22" t="s">
        <v>35</v>
      </c>
      <c r="K776" s="22" t="s">
        <v>35</v>
      </c>
      <c r="L776" s="183">
        <v>45.091603922970499</v>
      </c>
      <c r="M776" s="183">
        <v>58.8295746992723</v>
      </c>
      <c r="N776" s="183">
        <v>33.178324966535698</v>
      </c>
      <c r="O776" s="183">
        <f t="shared" si="12"/>
        <v>45.699834529592827</v>
      </c>
      <c r="P776" s="93">
        <v>0.38</v>
      </c>
      <c r="Q776" s="21"/>
    </row>
    <row r="777" spans="1:17" s="11" customFormat="1">
      <c r="A777" s="13">
        <v>13</v>
      </c>
      <c r="B777" s="13">
        <v>2003</v>
      </c>
      <c r="C777" s="13" t="s">
        <v>24</v>
      </c>
      <c r="D777" s="91">
        <v>2571.2898214016682</v>
      </c>
      <c r="E777" s="91">
        <v>6612.6698773014487</v>
      </c>
      <c r="F777" s="92">
        <v>3.5198739834966517</v>
      </c>
      <c r="G777" s="92">
        <v>5.3</v>
      </c>
      <c r="H777" s="91" t="s">
        <v>35</v>
      </c>
      <c r="I777" s="14">
        <v>59.6</v>
      </c>
      <c r="J777" s="22" t="s">
        <v>35</v>
      </c>
      <c r="K777" s="22" t="s">
        <v>35</v>
      </c>
      <c r="L777" s="183">
        <v>52.347799598459297</v>
      </c>
      <c r="M777" s="183">
        <v>61.237365661047903</v>
      </c>
      <c r="N777" s="183">
        <v>36.523785981620598</v>
      </c>
      <c r="O777" s="183">
        <f t="shared" si="12"/>
        <v>50.03631708037593</v>
      </c>
      <c r="P777" s="93">
        <v>0.38200000000000001</v>
      </c>
      <c r="Q777" s="21"/>
    </row>
    <row r="778" spans="1:17" s="11" customFormat="1">
      <c r="A778" s="13">
        <v>13</v>
      </c>
      <c r="B778" s="13">
        <v>2004</v>
      </c>
      <c r="C778" s="13" t="s">
        <v>24</v>
      </c>
      <c r="D778" s="91">
        <v>2596.1892435645454</v>
      </c>
      <c r="E778" s="91">
        <v>6676.7045331882427</v>
      </c>
      <c r="F778" s="92">
        <v>5.5713763290780491</v>
      </c>
      <c r="G778" s="92">
        <v>5.99</v>
      </c>
      <c r="H778" s="91" t="s">
        <v>35</v>
      </c>
      <c r="I778" s="14">
        <v>58.2</v>
      </c>
      <c r="J778" s="22" t="s">
        <v>35</v>
      </c>
      <c r="K778" s="22" t="s">
        <v>35</v>
      </c>
      <c r="L778" s="183">
        <v>62.499189533404397</v>
      </c>
      <c r="M778" s="183">
        <v>66.565301113444903</v>
      </c>
      <c r="N778" s="183">
        <v>39.951379769386897</v>
      </c>
      <c r="O778" s="183">
        <f t="shared" si="12"/>
        <v>56.33862347207873</v>
      </c>
      <c r="P778" s="93">
        <v>0.40100000000000002</v>
      </c>
      <c r="Q778" s="21"/>
    </row>
    <row r="779" spans="1:17" s="11" customFormat="1">
      <c r="A779" s="13">
        <v>13</v>
      </c>
      <c r="B779" s="13">
        <v>2005</v>
      </c>
      <c r="C779" s="13" t="s">
        <v>24</v>
      </c>
      <c r="D779" s="91">
        <v>2626.1215944565829</v>
      </c>
      <c r="E779" s="91">
        <v>6753.6825359995701</v>
      </c>
      <c r="F779" s="92">
        <v>11.090895026482059</v>
      </c>
      <c r="G779" s="92">
        <v>4.91</v>
      </c>
      <c r="H779" s="91" t="s">
        <v>35</v>
      </c>
      <c r="I779" s="14">
        <v>43.3</v>
      </c>
      <c r="J779" s="22" t="s">
        <v>35</v>
      </c>
      <c r="K779" s="22" t="s">
        <v>35</v>
      </c>
      <c r="L779" s="183">
        <v>85.180180730017597</v>
      </c>
      <c r="M779" s="183">
        <v>69.884890561069398</v>
      </c>
      <c r="N779" s="183">
        <v>42.127523635253397</v>
      </c>
      <c r="O779" s="183">
        <f t="shared" si="12"/>
        <v>65.730864975446806</v>
      </c>
      <c r="P779" s="93">
        <v>0.39900000000000002</v>
      </c>
      <c r="Q779" s="21"/>
    </row>
    <row r="780" spans="1:17" s="11" customFormat="1">
      <c r="A780" s="13">
        <v>13</v>
      </c>
      <c r="B780" s="13">
        <v>2006</v>
      </c>
      <c r="C780" s="13" t="s">
        <v>24</v>
      </c>
      <c r="D780" s="91">
        <v>2711.1611726229776</v>
      </c>
      <c r="E780" s="91">
        <v>6972.3815921070582</v>
      </c>
      <c r="F780" s="92">
        <v>12.069296368954753</v>
      </c>
      <c r="G780" s="92">
        <v>3.57</v>
      </c>
      <c r="H780" s="91" t="s">
        <v>35</v>
      </c>
      <c r="I780" s="14">
        <v>65.099999999999994</v>
      </c>
      <c r="J780" s="23">
        <v>42.7</v>
      </c>
      <c r="K780" s="23">
        <v>10.4</v>
      </c>
      <c r="L780" s="183">
        <v>94.232870316464002</v>
      </c>
      <c r="M780" s="183">
        <v>84.020702784940596</v>
      </c>
      <c r="N780" s="183">
        <v>57.346259138415597</v>
      </c>
      <c r="O780" s="183">
        <f t="shared" si="12"/>
        <v>78.533277413273396</v>
      </c>
      <c r="P780" s="93">
        <v>0.4</v>
      </c>
      <c r="Q780" s="21"/>
    </row>
    <row r="781" spans="1:17" s="11" customFormat="1">
      <c r="A781" s="13">
        <v>13</v>
      </c>
      <c r="B781" s="13">
        <v>2007</v>
      </c>
      <c r="C781" s="13" t="s">
        <v>24</v>
      </c>
      <c r="D781" s="91">
        <v>2826.5793414721361</v>
      </c>
      <c r="E781" s="91">
        <v>7269.2062604464963</v>
      </c>
      <c r="F781" s="92">
        <v>7.3586537722906797</v>
      </c>
      <c r="G781" s="92">
        <v>3.21</v>
      </c>
      <c r="H781" s="91">
        <v>-114231</v>
      </c>
      <c r="I781" s="14">
        <v>50.3</v>
      </c>
      <c r="J781" s="22" t="s">
        <v>35</v>
      </c>
      <c r="K781" s="22" t="s">
        <v>35</v>
      </c>
      <c r="L781" s="183">
        <v>97.726409182701005</v>
      </c>
      <c r="M781" s="183">
        <v>94.121897892805194</v>
      </c>
      <c r="N781" s="183">
        <v>62.342757117053203</v>
      </c>
      <c r="O781" s="183">
        <f t="shared" si="12"/>
        <v>84.730354730853136</v>
      </c>
      <c r="P781" s="93">
        <v>0.40600000000000003</v>
      </c>
      <c r="Q781" s="21"/>
    </row>
    <row r="782" spans="1:17" s="11" customFormat="1">
      <c r="A782" s="13">
        <v>13</v>
      </c>
      <c r="B782" s="13">
        <v>2008</v>
      </c>
      <c r="C782" s="13" t="s">
        <v>24</v>
      </c>
      <c r="D782" s="91">
        <v>2863.9371038770205</v>
      </c>
      <c r="E782" s="91">
        <v>7365.2804361702956</v>
      </c>
      <c r="F782" s="92">
        <v>4.2478615432933964</v>
      </c>
      <c r="G782" s="92">
        <v>3.16</v>
      </c>
      <c r="H782" s="91" t="s">
        <v>35</v>
      </c>
      <c r="I782" s="14">
        <v>53</v>
      </c>
      <c r="J782" s="22" t="s">
        <v>35</v>
      </c>
      <c r="K782" s="22" t="s">
        <v>35</v>
      </c>
      <c r="L782" s="183">
        <v>125.564825304621</v>
      </c>
      <c r="M782" s="183">
        <v>102.806160742072</v>
      </c>
      <c r="N782" s="183">
        <v>70.662411642855403</v>
      </c>
      <c r="O782" s="183">
        <f t="shared" si="12"/>
        <v>99.677799229849469</v>
      </c>
      <c r="P782" s="93">
        <v>0.41099999999999998</v>
      </c>
      <c r="Q782" s="21"/>
    </row>
    <row r="783" spans="1:17" s="11" customFormat="1">
      <c r="A783" s="13">
        <v>13</v>
      </c>
      <c r="B783" s="13">
        <v>2009</v>
      </c>
      <c r="C783" s="13" t="s">
        <v>24</v>
      </c>
      <c r="D783" s="91">
        <v>2823.9717019912064</v>
      </c>
      <c r="E783" s="91">
        <v>7262.5001089645102</v>
      </c>
      <c r="F783" s="92">
        <v>1.5440571011935447</v>
      </c>
      <c r="G783" s="92">
        <v>3.29</v>
      </c>
      <c r="H783" s="91" t="s">
        <v>35</v>
      </c>
      <c r="I783" s="14">
        <v>56.8</v>
      </c>
      <c r="J783" s="22" t="s">
        <v>35</v>
      </c>
      <c r="K783" s="22" t="s">
        <v>35</v>
      </c>
      <c r="L783" s="183">
        <v>82.662871078498895</v>
      </c>
      <c r="M783" s="183">
        <v>87.0161710168871</v>
      </c>
      <c r="N783" s="183">
        <v>80.870213604300602</v>
      </c>
      <c r="O783" s="183">
        <f t="shared" si="12"/>
        <v>83.516418566562194</v>
      </c>
      <c r="P783" s="93">
        <v>0.41</v>
      </c>
      <c r="Q783" s="21"/>
    </row>
    <row r="784" spans="1:17" s="11" customFormat="1">
      <c r="A784" s="13">
        <v>13</v>
      </c>
      <c r="B784" s="13">
        <v>2010</v>
      </c>
      <c r="C784" s="13" t="s">
        <v>24</v>
      </c>
      <c r="D784" s="91">
        <v>2852.5473265011647</v>
      </c>
      <c r="E784" s="91">
        <v>7335.9889742994465</v>
      </c>
      <c r="F784" s="92">
        <v>2.3983604977085378</v>
      </c>
      <c r="G784" s="92">
        <v>4.12</v>
      </c>
      <c r="H784" s="91" t="s">
        <v>35</v>
      </c>
      <c r="I784" s="14">
        <v>57.3</v>
      </c>
      <c r="J784" s="22" t="s">
        <v>35</v>
      </c>
      <c r="K784" s="22" t="s">
        <v>35</v>
      </c>
      <c r="L784" s="183">
        <v>100</v>
      </c>
      <c r="M784" s="183">
        <v>100</v>
      </c>
      <c r="N784" s="183">
        <v>100</v>
      </c>
      <c r="O784" s="183">
        <f t="shared" si="12"/>
        <v>100</v>
      </c>
      <c r="P784" s="93">
        <v>0.41299999999999998</v>
      </c>
      <c r="Q784" s="21"/>
    </row>
    <row r="785" spans="1:17" s="11" customFormat="1">
      <c r="A785" s="13">
        <v>13</v>
      </c>
      <c r="B785" s="13">
        <v>2011</v>
      </c>
      <c r="C785" s="13" t="s">
        <v>24</v>
      </c>
      <c r="D785" s="91">
        <v>2917.7507155116923</v>
      </c>
      <c r="E785" s="91">
        <v>7503.6746559441726</v>
      </c>
      <c r="F785" s="92">
        <v>2.7031459055838667</v>
      </c>
      <c r="G785" s="92">
        <v>4.47</v>
      </c>
      <c r="H785" s="91" t="s">
        <v>35</v>
      </c>
      <c r="I785" s="14">
        <v>60.7</v>
      </c>
      <c r="J785" s="22" t="s">
        <v>35</v>
      </c>
      <c r="K785" s="22" t="s">
        <v>35</v>
      </c>
      <c r="L785" s="183">
        <v>115.938068414604</v>
      </c>
      <c r="M785" s="183">
        <v>107.716675393419</v>
      </c>
      <c r="N785" s="183">
        <v>122.767240315002</v>
      </c>
      <c r="O785" s="183">
        <f t="shared" si="12"/>
        <v>115.473994707675</v>
      </c>
      <c r="P785" s="93">
        <v>0.40799999999999997</v>
      </c>
      <c r="Q785" s="21"/>
    </row>
    <row r="786" spans="1:17" s="11" customFormat="1">
      <c r="A786" s="13">
        <v>13</v>
      </c>
      <c r="B786" s="13">
        <v>2012</v>
      </c>
      <c r="C786" s="13" t="s">
        <v>24</v>
      </c>
      <c r="D786" s="91">
        <v>2951.611471943962</v>
      </c>
      <c r="E786" s="91">
        <v>7590.7554673792092</v>
      </c>
      <c r="F786" s="92">
        <v>2.8278427579969048</v>
      </c>
      <c r="G786" s="92">
        <v>3.75</v>
      </c>
      <c r="H786" s="91">
        <v>-50131</v>
      </c>
      <c r="I786" s="14">
        <v>59.4</v>
      </c>
      <c r="J786" s="22" t="s">
        <v>35</v>
      </c>
      <c r="K786" s="22" t="s">
        <v>35</v>
      </c>
      <c r="L786" s="183">
        <v>115.792648289342</v>
      </c>
      <c r="M786" s="183">
        <v>99.396437266731795</v>
      </c>
      <c r="N786" s="183">
        <v>125.6682221773</v>
      </c>
      <c r="O786" s="183">
        <f t="shared" si="12"/>
        <v>113.61910257779125</v>
      </c>
      <c r="P786" s="93">
        <v>0.39900000000000002</v>
      </c>
      <c r="Q786" s="21"/>
    </row>
    <row r="787" spans="1:17" s="11" customFormat="1">
      <c r="A787" s="13">
        <v>13</v>
      </c>
      <c r="B787" s="13">
        <v>2013</v>
      </c>
      <c r="C787" s="13" t="s">
        <v>24</v>
      </c>
      <c r="D787" s="91">
        <v>3007.3568630151444</v>
      </c>
      <c r="E787" s="91">
        <v>7734.11770732066</v>
      </c>
      <c r="F787" s="92">
        <v>2.5143817049078478</v>
      </c>
      <c r="G787" s="92">
        <v>5.65</v>
      </c>
      <c r="H787" s="91" t="s">
        <v>35</v>
      </c>
      <c r="I787" s="14">
        <v>58.7</v>
      </c>
      <c r="J787" s="22" t="s">
        <v>35</v>
      </c>
      <c r="K787" s="22" t="s">
        <v>35</v>
      </c>
      <c r="L787" s="183">
        <v>116.14962167448699</v>
      </c>
      <c r="M787" s="183">
        <v>92.340731377033407</v>
      </c>
      <c r="N787" s="183">
        <v>104.91576514142599</v>
      </c>
      <c r="O787" s="183">
        <f t="shared" si="12"/>
        <v>104.46870606431547</v>
      </c>
      <c r="P787" s="93">
        <v>0.42599999999999999</v>
      </c>
      <c r="Q787" s="21"/>
    </row>
    <row r="788" spans="1:17" s="11" customFormat="1">
      <c r="A788" s="13">
        <v>13</v>
      </c>
      <c r="B788" s="13">
        <v>2014</v>
      </c>
      <c r="C788" s="13" t="s">
        <v>24</v>
      </c>
      <c r="D788" s="91">
        <v>3087.1694649597257</v>
      </c>
      <c r="E788" s="91">
        <v>7939.3743782393376</v>
      </c>
      <c r="F788" s="92">
        <v>0.83142226678920395</v>
      </c>
      <c r="G788" s="92">
        <v>7.08</v>
      </c>
      <c r="H788" s="91" t="s">
        <v>35</v>
      </c>
      <c r="I788" s="14">
        <v>60.8</v>
      </c>
      <c r="J788" s="23">
        <v>50.5</v>
      </c>
      <c r="K788" s="23">
        <v>15.4</v>
      </c>
      <c r="L788" s="183">
        <v>109.31833481138101</v>
      </c>
      <c r="M788" s="183">
        <v>89.142462911620697</v>
      </c>
      <c r="N788" s="183">
        <v>93.443382132127596</v>
      </c>
      <c r="O788" s="183">
        <f t="shared" si="12"/>
        <v>97.301393285043105</v>
      </c>
      <c r="P788" s="93">
        <v>0.42699999999999999</v>
      </c>
      <c r="Q788" s="21"/>
    </row>
    <row r="789" spans="1:17" s="11" customFormat="1">
      <c r="A789" s="13">
        <v>13</v>
      </c>
      <c r="B789" s="13">
        <v>2015</v>
      </c>
      <c r="C789" s="13" t="s">
        <v>24</v>
      </c>
      <c r="D789" s="91">
        <v>3159.6035722717661</v>
      </c>
      <c r="E789" s="91">
        <v>8125.6555339164697</v>
      </c>
      <c r="F789" s="92">
        <v>4.2733616089743833</v>
      </c>
      <c r="G789" s="92">
        <v>6.15</v>
      </c>
      <c r="H789" s="91" t="s">
        <v>35</v>
      </c>
      <c r="I789" s="14">
        <v>57.3</v>
      </c>
      <c r="J789" s="22" t="s">
        <v>35</v>
      </c>
      <c r="K789" s="22" t="s">
        <v>35</v>
      </c>
      <c r="L789" s="183">
        <v>66.205440993654605</v>
      </c>
      <c r="M789" s="183">
        <v>83.411402171994197</v>
      </c>
      <c r="N789" s="183">
        <v>92.621245438256807</v>
      </c>
      <c r="O789" s="183">
        <f t="shared" si="12"/>
        <v>80.746029534635198</v>
      </c>
      <c r="P789" s="93">
        <v>0.44500000000000001</v>
      </c>
      <c r="Q789" s="21"/>
    </row>
    <row r="790" spans="1:17" s="11" customFormat="1">
      <c r="A790" s="13">
        <v>13</v>
      </c>
      <c r="B790" s="13">
        <v>2016</v>
      </c>
      <c r="C790" s="13" t="s">
        <v>24</v>
      </c>
      <c r="D790" s="91">
        <v>3190.8636078325312</v>
      </c>
      <c r="E790" s="91">
        <v>8206.0479866829792</v>
      </c>
      <c r="F790" s="92">
        <v>0.42215160676421704</v>
      </c>
      <c r="G790" s="92">
        <v>6.73</v>
      </c>
      <c r="H790" s="91" t="s">
        <v>35</v>
      </c>
      <c r="I790" s="14">
        <v>57.7</v>
      </c>
      <c r="J790" s="22" t="s">
        <v>35</v>
      </c>
      <c r="K790" s="22" t="s">
        <v>35</v>
      </c>
      <c r="L790" s="183">
        <v>58.547046867405498</v>
      </c>
      <c r="M790" s="183">
        <v>84.397205348130797</v>
      </c>
      <c r="N790" s="183">
        <v>103.635776559438</v>
      </c>
      <c r="O790" s="183">
        <f t="shared" si="12"/>
        <v>82.193342924991427</v>
      </c>
      <c r="P790" s="93">
        <v>0.47199999999999998</v>
      </c>
      <c r="Q790" s="21"/>
    </row>
    <row r="791" spans="1:17" s="11" customFormat="1">
      <c r="A791" s="13">
        <v>13</v>
      </c>
      <c r="B791" s="13">
        <v>2017</v>
      </c>
      <c r="C791" s="13" t="s">
        <v>24</v>
      </c>
      <c r="D791" s="91">
        <v>3236.0350315211881</v>
      </c>
      <c r="E791" s="91">
        <v>8322.2168099150385</v>
      </c>
      <c r="F791" s="92">
        <v>1.771820723253299</v>
      </c>
      <c r="G791" s="92">
        <v>5.53</v>
      </c>
      <c r="H791" s="91">
        <v>-46073</v>
      </c>
      <c r="I791" s="14">
        <v>58</v>
      </c>
      <c r="J791" s="22" t="s">
        <v>35</v>
      </c>
      <c r="K791" s="22" t="s">
        <v>35</v>
      </c>
      <c r="L791" s="183">
        <v>69.968380303996895</v>
      </c>
      <c r="M791" s="183">
        <v>86.033349610271301</v>
      </c>
      <c r="N791" s="183">
        <v>100.535543898407</v>
      </c>
      <c r="O791" s="183">
        <f t="shared" si="12"/>
        <v>85.512424604225075</v>
      </c>
      <c r="P791" s="93">
        <v>0.46400000000000002</v>
      </c>
      <c r="Q791" s="21"/>
    </row>
    <row r="792" spans="1:17" s="11" customFormat="1">
      <c r="A792" s="13">
        <v>13</v>
      </c>
      <c r="B792" s="13">
        <v>2018</v>
      </c>
      <c r="C792" s="13" t="s">
        <v>24</v>
      </c>
      <c r="D792" s="91">
        <v>3290.4556569450042</v>
      </c>
      <c r="E792" s="91">
        <v>8462.1721068437237</v>
      </c>
      <c r="F792" s="92">
        <v>2.2584814606491506</v>
      </c>
      <c r="G792" s="92">
        <v>5.65</v>
      </c>
      <c r="H792" s="91" t="s">
        <v>35</v>
      </c>
      <c r="I792" s="15" t="s">
        <v>35</v>
      </c>
      <c r="J792" s="22" t="s">
        <v>35</v>
      </c>
      <c r="K792" s="22" t="s">
        <v>35</v>
      </c>
      <c r="L792" s="183">
        <v>85.489945806625698</v>
      </c>
      <c r="M792" s="183">
        <v>83.729137844272202</v>
      </c>
      <c r="N792" s="183">
        <v>95.473641610553301</v>
      </c>
      <c r="O792" s="183">
        <f t="shared" si="12"/>
        <v>88.230908420483729</v>
      </c>
      <c r="P792" s="93">
        <v>0.42899999999999999</v>
      </c>
      <c r="Q792" s="21"/>
    </row>
    <row r="793" spans="1:17" s="11" customFormat="1">
      <c r="A793" s="13">
        <v>13</v>
      </c>
      <c r="B793" s="13">
        <v>2019</v>
      </c>
      <c r="C793" s="13" t="s">
        <v>24</v>
      </c>
      <c r="D793" s="91">
        <v>3364.7775703792045</v>
      </c>
      <c r="E793" s="91">
        <v>8653.3081950820506</v>
      </c>
      <c r="F793" s="92">
        <v>-0.17640318712378189</v>
      </c>
      <c r="G793" s="92">
        <v>5.7</v>
      </c>
      <c r="H793" s="91" t="s">
        <v>35</v>
      </c>
      <c r="I793" s="14">
        <v>56.4</v>
      </c>
      <c r="J793" s="22" t="s">
        <v>35</v>
      </c>
      <c r="K793" s="22" t="s">
        <v>35</v>
      </c>
      <c r="L793" s="183">
        <v>76.329961218168194</v>
      </c>
      <c r="M793" s="183">
        <v>82.105128069524994</v>
      </c>
      <c r="N793" s="183">
        <v>105.997721412281</v>
      </c>
      <c r="O793" s="183">
        <f t="shared" si="12"/>
        <v>88.144270233324733</v>
      </c>
      <c r="P793" s="93">
        <v>0.41499999999999998</v>
      </c>
      <c r="Q793" s="21"/>
    </row>
    <row r="794" spans="1:17" s="11" customFormat="1">
      <c r="A794" s="13">
        <v>13</v>
      </c>
      <c r="B794" s="13">
        <v>2020</v>
      </c>
      <c r="C794" s="13" t="s">
        <v>24</v>
      </c>
      <c r="D794" s="91">
        <v>3263.6692548658043</v>
      </c>
      <c r="E794" s="91">
        <v>8393.2846431762264</v>
      </c>
      <c r="F794" s="92" t="s">
        <v>35</v>
      </c>
      <c r="G794" s="92" t="s">
        <v>35</v>
      </c>
      <c r="H794" s="91" t="s">
        <v>35</v>
      </c>
      <c r="I794" s="13" t="s">
        <v>35</v>
      </c>
      <c r="J794" s="13" t="s">
        <v>35</v>
      </c>
      <c r="K794" s="13" t="s">
        <v>35</v>
      </c>
      <c r="L794" s="183">
        <v>52.441960248604097</v>
      </c>
      <c r="M794" s="183">
        <v>84.965722246878798</v>
      </c>
      <c r="N794" s="183">
        <v>134.89886429714599</v>
      </c>
      <c r="O794" s="183">
        <f t="shared" si="12"/>
        <v>90.768848930876288</v>
      </c>
      <c r="P794" s="93">
        <v>0.40500000000000003</v>
      </c>
      <c r="Q794" s="21"/>
    </row>
    <row r="795" spans="1:17" s="11" customFormat="1">
      <c r="A795" s="13">
        <v>14</v>
      </c>
      <c r="B795" s="13">
        <v>1960</v>
      </c>
      <c r="C795" s="13" t="s">
        <v>27</v>
      </c>
      <c r="D795" s="91">
        <v>3907.4935942368174</v>
      </c>
      <c r="E795" s="91" t="s">
        <v>35</v>
      </c>
      <c r="F795" s="92" t="s">
        <v>35</v>
      </c>
      <c r="G795" s="92" t="s">
        <v>35</v>
      </c>
      <c r="H795" s="91" t="s">
        <v>35</v>
      </c>
      <c r="I795" s="13" t="s">
        <v>35</v>
      </c>
      <c r="J795" s="13" t="s">
        <v>35</v>
      </c>
      <c r="K795" s="13" t="s">
        <v>35</v>
      </c>
      <c r="L795" s="183">
        <v>11.1501758147351</v>
      </c>
      <c r="M795" s="183">
        <v>96.679859992020994</v>
      </c>
      <c r="N795" s="183">
        <v>17.075583767544501</v>
      </c>
      <c r="O795" s="183">
        <f t="shared" si="12"/>
        <v>41.635206524766865</v>
      </c>
      <c r="P795" s="93">
        <v>0.109</v>
      </c>
      <c r="Q795" s="21"/>
    </row>
    <row r="796" spans="1:17" s="11" customFormat="1">
      <c r="A796" s="13">
        <v>14</v>
      </c>
      <c r="B796" s="13">
        <v>1961</v>
      </c>
      <c r="C796" s="13" t="s">
        <v>27</v>
      </c>
      <c r="D796" s="91">
        <v>3977.1281442593827</v>
      </c>
      <c r="E796" s="91" t="s">
        <v>35</v>
      </c>
      <c r="F796" s="92">
        <v>1.7820771382778275</v>
      </c>
      <c r="G796" s="92" t="s">
        <v>35</v>
      </c>
      <c r="H796" s="91" t="s">
        <v>35</v>
      </c>
      <c r="I796" s="14">
        <v>85.6</v>
      </c>
      <c r="J796" s="14" t="s">
        <v>35</v>
      </c>
      <c r="K796" s="14" t="s">
        <v>35</v>
      </c>
      <c r="L796" s="183">
        <v>10.6754491073712</v>
      </c>
      <c r="M796" s="183">
        <v>94.6956383239704</v>
      </c>
      <c r="N796" s="183">
        <v>16.794910870340999</v>
      </c>
      <c r="O796" s="183">
        <f t="shared" si="12"/>
        <v>40.721999433894204</v>
      </c>
      <c r="P796" s="93">
        <v>0.109</v>
      </c>
      <c r="Q796" s="21"/>
    </row>
    <row r="797" spans="1:17" s="11" customFormat="1">
      <c r="A797" s="13">
        <v>14</v>
      </c>
      <c r="B797" s="13">
        <v>1962</v>
      </c>
      <c r="C797" s="13" t="s">
        <v>27</v>
      </c>
      <c r="D797" s="91">
        <v>4035.3344660647017</v>
      </c>
      <c r="E797" s="91" t="s">
        <v>35</v>
      </c>
      <c r="F797" s="92">
        <v>1.4635264365151244</v>
      </c>
      <c r="G797" s="92" t="s">
        <v>35</v>
      </c>
      <c r="H797" s="91">
        <v>-409085</v>
      </c>
      <c r="I797" s="14">
        <v>84.7</v>
      </c>
      <c r="J797" s="14" t="s">
        <v>35</v>
      </c>
      <c r="K797" s="14" t="s">
        <v>35</v>
      </c>
      <c r="L797" s="183">
        <v>10.2765802129124</v>
      </c>
      <c r="M797" s="183">
        <v>91.724228853714493</v>
      </c>
      <c r="N797" s="183">
        <v>17.233560240690899</v>
      </c>
      <c r="O797" s="183">
        <f t="shared" si="12"/>
        <v>39.744789769105928</v>
      </c>
      <c r="P797" s="93">
        <v>0.11</v>
      </c>
      <c r="Q797" s="21"/>
    </row>
    <row r="798" spans="1:17" s="11" customFormat="1">
      <c r="A798" s="13">
        <v>14</v>
      </c>
      <c r="B798" s="13">
        <v>1963</v>
      </c>
      <c r="C798" s="13" t="s">
        <v>27</v>
      </c>
      <c r="D798" s="91">
        <v>4229.1609436713352</v>
      </c>
      <c r="E798" s="91" t="s">
        <v>35</v>
      </c>
      <c r="F798" s="92">
        <v>4.8032320303713192</v>
      </c>
      <c r="G798" s="92" t="s">
        <v>35</v>
      </c>
      <c r="H798" s="91" t="s">
        <v>35</v>
      </c>
      <c r="I798" s="14">
        <v>83.7</v>
      </c>
      <c r="J798" s="14" t="s">
        <v>35</v>
      </c>
      <c r="K798" s="14" t="s">
        <v>35</v>
      </c>
      <c r="L798" s="183">
        <v>10.323463166163</v>
      </c>
      <c r="M798" s="183">
        <v>98.592045034306594</v>
      </c>
      <c r="N798" s="183">
        <v>18.423256915350301</v>
      </c>
      <c r="O798" s="183">
        <f t="shared" si="12"/>
        <v>42.44625503860663</v>
      </c>
      <c r="P798" s="93">
        <v>0.11</v>
      </c>
      <c r="Q798" s="21"/>
    </row>
    <row r="799" spans="1:17" s="11" customFormat="1">
      <c r="A799" s="13">
        <v>14</v>
      </c>
      <c r="B799" s="13">
        <v>1964</v>
      </c>
      <c r="C799" s="13" t="s">
        <v>27</v>
      </c>
      <c r="D799" s="91">
        <v>4587.8534665468887</v>
      </c>
      <c r="E799" s="91" t="s">
        <v>35</v>
      </c>
      <c r="F799" s="92">
        <v>8.481411032897995</v>
      </c>
      <c r="G799" s="92" t="s">
        <v>35</v>
      </c>
      <c r="H799" s="91" t="s">
        <v>35</v>
      </c>
      <c r="I799" s="14">
        <v>83.7</v>
      </c>
      <c r="J799" s="14" t="s">
        <v>35</v>
      </c>
      <c r="K799" s="14" t="s">
        <v>35</v>
      </c>
      <c r="L799" s="183">
        <v>9.8258898648187003</v>
      </c>
      <c r="M799" s="183">
        <v>101.432028867932</v>
      </c>
      <c r="N799" s="183">
        <v>18.315868475135201</v>
      </c>
      <c r="O799" s="183">
        <f t="shared" si="12"/>
        <v>43.191262402628638</v>
      </c>
      <c r="P799" s="93">
        <v>0.108</v>
      </c>
      <c r="Q799" s="21"/>
    </row>
    <row r="800" spans="1:17" s="11" customFormat="1">
      <c r="A800" s="13">
        <v>14</v>
      </c>
      <c r="B800" s="13">
        <v>1965</v>
      </c>
      <c r="C800" s="13" t="s">
        <v>27</v>
      </c>
      <c r="D800" s="91">
        <v>4762.946111040128</v>
      </c>
      <c r="E800" s="91" t="s">
        <v>35</v>
      </c>
      <c r="F800" s="92">
        <v>3.8164393385698929</v>
      </c>
      <c r="G800" s="92" t="s">
        <v>35</v>
      </c>
      <c r="H800" s="91" t="s">
        <v>35</v>
      </c>
      <c r="I800" s="14">
        <v>80.900000000000006</v>
      </c>
      <c r="J800" s="14" t="s">
        <v>35</v>
      </c>
      <c r="K800" s="14" t="s">
        <v>35</v>
      </c>
      <c r="L800" s="183">
        <v>9.7052995756424902</v>
      </c>
      <c r="M800" s="183">
        <v>101.9698766107</v>
      </c>
      <c r="N800" s="183">
        <v>18.2452101518648</v>
      </c>
      <c r="O800" s="183">
        <f t="shared" si="12"/>
        <v>43.306795446069096</v>
      </c>
      <c r="P800" s="93">
        <v>0.108</v>
      </c>
      <c r="Q800" s="21"/>
    </row>
    <row r="801" spans="1:17" s="11" customFormat="1">
      <c r="A801" s="13">
        <v>14</v>
      </c>
      <c r="B801" s="13">
        <v>1966</v>
      </c>
      <c r="C801" s="13" t="s">
        <v>27</v>
      </c>
      <c r="D801" s="91">
        <v>4898.3402178897968</v>
      </c>
      <c r="E801" s="91" t="s">
        <v>35</v>
      </c>
      <c r="F801" s="92">
        <v>2.842654602701387</v>
      </c>
      <c r="G801" s="92" t="s">
        <v>35</v>
      </c>
      <c r="H801" s="91" t="s">
        <v>35</v>
      </c>
      <c r="I801" s="14">
        <v>81.2</v>
      </c>
      <c r="J801" s="14" t="s">
        <v>35</v>
      </c>
      <c r="K801" s="14" t="s">
        <v>35</v>
      </c>
      <c r="L801" s="183">
        <v>9.0853083135936501</v>
      </c>
      <c r="M801" s="183">
        <v>102.211102363873</v>
      </c>
      <c r="N801" s="183">
        <v>17.6160391373088</v>
      </c>
      <c r="O801" s="183">
        <f t="shared" si="12"/>
        <v>42.970816604925147</v>
      </c>
      <c r="P801" s="93">
        <v>0.108</v>
      </c>
      <c r="Q801" s="21"/>
    </row>
    <row r="802" spans="1:17" s="11" customFormat="1">
      <c r="A802" s="13">
        <v>14</v>
      </c>
      <c r="B802" s="13">
        <v>1967</v>
      </c>
      <c r="C802" s="13" t="s">
        <v>27</v>
      </c>
      <c r="D802" s="91">
        <v>5026.5131917667486</v>
      </c>
      <c r="E802" s="91" t="s">
        <v>35</v>
      </c>
      <c r="F802" s="92">
        <v>2.6166613214990093</v>
      </c>
      <c r="G802" s="92" t="s">
        <v>35</v>
      </c>
      <c r="H802" s="91">
        <v>-616085</v>
      </c>
      <c r="I802" s="14">
        <v>79.7</v>
      </c>
      <c r="J802" s="14" t="s">
        <v>35</v>
      </c>
      <c r="K802" s="14" t="s">
        <v>35</v>
      </c>
      <c r="L802" s="183">
        <v>8.93027221276426</v>
      </c>
      <c r="M802" s="183">
        <v>97.516277137853606</v>
      </c>
      <c r="N802" s="183">
        <v>18.662088637408601</v>
      </c>
      <c r="O802" s="183">
        <f t="shared" si="12"/>
        <v>41.70287932934216</v>
      </c>
      <c r="P802" s="93">
        <v>0.109</v>
      </c>
      <c r="Q802" s="21"/>
    </row>
    <row r="803" spans="1:17" s="11" customFormat="1">
      <c r="A803" s="13">
        <v>14</v>
      </c>
      <c r="B803" s="13">
        <v>1968</v>
      </c>
      <c r="C803" s="13" t="s">
        <v>27</v>
      </c>
      <c r="D803" s="91">
        <v>5332.5805574155429</v>
      </c>
      <c r="E803" s="91" t="s">
        <v>35</v>
      </c>
      <c r="F803" s="92">
        <v>6.0890592339461307</v>
      </c>
      <c r="G803" s="92" t="s">
        <v>35</v>
      </c>
      <c r="H803" s="91" t="s">
        <v>35</v>
      </c>
      <c r="I803" s="14">
        <v>74.5</v>
      </c>
      <c r="J803" s="14" t="s">
        <v>35</v>
      </c>
      <c r="K803" s="14" t="s">
        <v>35</v>
      </c>
      <c r="L803" s="183">
        <v>8.9451350378277397</v>
      </c>
      <c r="M803" s="183">
        <v>96.320176706744903</v>
      </c>
      <c r="N803" s="183">
        <v>22.813658586060299</v>
      </c>
      <c r="O803" s="183">
        <f t="shared" si="12"/>
        <v>42.692990110210985</v>
      </c>
      <c r="P803" s="93">
        <v>0.11</v>
      </c>
      <c r="Q803" s="21"/>
    </row>
    <row r="804" spans="1:17" s="11" customFormat="1">
      <c r="A804" s="13">
        <v>14</v>
      </c>
      <c r="B804" s="13">
        <v>1969</v>
      </c>
      <c r="C804" s="13" t="s">
        <v>27</v>
      </c>
      <c r="D804" s="91">
        <v>5347.7841793246871</v>
      </c>
      <c r="E804" s="91" t="s">
        <v>35</v>
      </c>
      <c r="F804" s="92">
        <v>0.28510815252479915</v>
      </c>
      <c r="G804" s="92" t="s">
        <v>35</v>
      </c>
      <c r="H804" s="91" t="s">
        <v>35</v>
      </c>
      <c r="I804" s="14">
        <v>67.5</v>
      </c>
      <c r="J804" s="14" t="s">
        <v>35</v>
      </c>
      <c r="K804" s="14" t="s">
        <v>35</v>
      </c>
      <c r="L804" s="183">
        <v>8.3054309076896509</v>
      </c>
      <c r="M804" s="183">
        <v>96.356965004930998</v>
      </c>
      <c r="N804" s="183">
        <v>20.824098915881699</v>
      </c>
      <c r="O804" s="183">
        <f t="shared" si="12"/>
        <v>41.828831609500781</v>
      </c>
      <c r="P804" s="93">
        <v>0.111</v>
      </c>
      <c r="Q804" s="21"/>
    </row>
    <row r="805" spans="1:17" s="11" customFormat="1">
      <c r="A805" s="13">
        <v>14</v>
      </c>
      <c r="B805" s="13">
        <v>1970</v>
      </c>
      <c r="C805" s="13" t="s">
        <v>27</v>
      </c>
      <c r="D805" s="91">
        <v>5524.2723858202153</v>
      </c>
      <c r="E805" s="91" t="s">
        <v>35</v>
      </c>
      <c r="F805" s="92">
        <v>3.3002118368549418</v>
      </c>
      <c r="G805" s="92" t="s">
        <v>35</v>
      </c>
      <c r="H805" s="91" t="s">
        <v>35</v>
      </c>
      <c r="I805" s="14">
        <v>61.9</v>
      </c>
      <c r="J805" s="14" t="s">
        <v>35</v>
      </c>
      <c r="K805" s="14" t="s">
        <v>35</v>
      </c>
      <c r="L805" s="183">
        <v>9.1025213585986204</v>
      </c>
      <c r="M805" s="183">
        <v>95.025298999133199</v>
      </c>
      <c r="N805" s="183">
        <v>18.162733651383</v>
      </c>
      <c r="O805" s="183">
        <f t="shared" si="12"/>
        <v>40.763518003038278</v>
      </c>
      <c r="P805" s="93">
        <v>0.112</v>
      </c>
      <c r="Q805" s="21"/>
    </row>
    <row r="806" spans="1:17" s="11" customFormat="1">
      <c r="A806" s="13">
        <v>14</v>
      </c>
      <c r="B806" s="13">
        <v>1971</v>
      </c>
      <c r="C806" s="13" t="s">
        <v>27</v>
      </c>
      <c r="D806" s="91">
        <v>5561.1826040170317</v>
      </c>
      <c r="E806" s="91" t="s">
        <v>35</v>
      </c>
      <c r="F806" s="92">
        <v>0.66814623934109818</v>
      </c>
      <c r="G806" s="92" t="s">
        <v>35</v>
      </c>
      <c r="H806" s="91" t="s">
        <v>35</v>
      </c>
      <c r="I806" s="14">
        <v>64.900000000000006</v>
      </c>
      <c r="J806" s="14" t="s">
        <v>35</v>
      </c>
      <c r="K806" s="14" t="s">
        <v>35</v>
      </c>
      <c r="L806" s="183">
        <v>11.0973105181316</v>
      </c>
      <c r="M806" s="183">
        <v>88.372538244244396</v>
      </c>
      <c r="N806" s="183">
        <v>17.589662579193799</v>
      </c>
      <c r="O806" s="183">
        <f t="shared" si="12"/>
        <v>39.019837113856596</v>
      </c>
      <c r="P806" s="93">
        <v>0.112</v>
      </c>
      <c r="Q806" s="21"/>
    </row>
    <row r="807" spans="1:17" s="11" customFormat="1">
      <c r="A807" s="13">
        <v>14</v>
      </c>
      <c r="B807" s="13">
        <v>1972</v>
      </c>
      <c r="C807" s="13" t="s">
        <v>27</v>
      </c>
      <c r="D807" s="91">
        <v>5841.222233746098</v>
      </c>
      <c r="E807" s="91" t="s">
        <v>35</v>
      </c>
      <c r="F807" s="92">
        <v>5.0356129202947528</v>
      </c>
      <c r="G807" s="92" t="s">
        <v>35</v>
      </c>
      <c r="H807" s="91">
        <v>-920380</v>
      </c>
      <c r="I807" s="14">
        <v>58.1</v>
      </c>
      <c r="J807" s="14" t="s">
        <v>35</v>
      </c>
      <c r="K807" s="14" t="s">
        <v>35</v>
      </c>
      <c r="L807" s="183">
        <v>10.9838267647691</v>
      </c>
      <c r="M807" s="183">
        <v>84.646850291007596</v>
      </c>
      <c r="N807" s="183">
        <v>20.7851743549007</v>
      </c>
      <c r="O807" s="183">
        <f t="shared" si="12"/>
        <v>38.805283803559135</v>
      </c>
      <c r="P807" s="93">
        <v>0.113</v>
      </c>
      <c r="Q807" s="21"/>
    </row>
    <row r="808" spans="1:17" s="11" customFormat="1">
      <c r="A808" s="13">
        <v>14</v>
      </c>
      <c r="B808" s="13">
        <v>1973</v>
      </c>
      <c r="C808" s="13" t="s">
        <v>27</v>
      </c>
      <c r="D808" s="91">
        <v>6117.588393070484</v>
      </c>
      <c r="E808" s="91" t="s">
        <v>35</v>
      </c>
      <c r="F808" s="92">
        <v>4.7313070495375769</v>
      </c>
      <c r="G808" s="92" t="s">
        <v>35</v>
      </c>
      <c r="H808" s="91" t="s">
        <v>35</v>
      </c>
      <c r="I808" s="14">
        <v>62.2</v>
      </c>
      <c r="J808" s="14" t="s">
        <v>35</v>
      </c>
      <c r="K808" s="14" t="s">
        <v>35</v>
      </c>
      <c r="L808" s="183">
        <v>13.513983062905201</v>
      </c>
      <c r="M808" s="183">
        <v>113.87149398928</v>
      </c>
      <c r="N808" s="183">
        <v>28.797574235433199</v>
      </c>
      <c r="O808" s="183">
        <f t="shared" si="12"/>
        <v>52.061017095872792</v>
      </c>
      <c r="P808" s="93">
        <v>0.113</v>
      </c>
      <c r="Q808" s="21"/>
    </row>
    <row r="809" spans="1:17" s="11" customFormat="1">
      <c r="A809" s="13">
        <v>14</v>
      </c>
      <c r="B809" s="13">
        <v>1974</v>
      </c>
      <c r="C809" s="13" t="s">
        <v>27</v>
      </c>
      <c r="D809" s="91">
        <v>6287.6339956360625</v>
      </c>
      <c r="E809" s="91" t="s">
        <v>35</v>
      </c>
      <c r="F809" s="92">
        <v>2.7796182358099486</v>
      </c>
      <c r="G809" s="92" t="s">
        <v>35</v>
      </c>
      <c r="H809" s="91" t="s">
        <v>35</v>
      </c>
      <c r="I809" s="14">
        <v>68.900000000000006</v>
      </c>
      <c r="J809" s="14" t="s">
        <v>35</v>
      </c>
      <c r="K809" s="14" t="s">
        <v>35</v>
      </c>
      <c r="L809" s="183">
        <v>36.671052788075997</v>
      </c>
      <c r="M809" s="183">
        <v>125.89574862672799</v>
      </c>
      <c r="N809" s="183">
        <v>39.624164796887598</v>
      </c>
      <c r="O809" s="183">
        <f t="shared" si="12"/>
        <v>67.396988737230529</v>
      </c>
      <c r="P809" s="93">
        <v>0.114</v>
      </c>
      <c r="Q809" s="21"/>
    </row>
    <row r="810" spans="1:17" s="11" customFormat="1">
      <c r="A810" s="13">
        <v>14</v>
      </c>
      <c r="B810" s="13">
        <v>1975</v>
      </c>
      <c r="C810" s="13" t="s">
        <v>27</v>
      </c>
      <c r="D810" s="91">
        <v>6465.7697035737174</v>
      </c>
      <c r="E810" s="91" t="s">
        <v>35</v>
      </c>
      <c r="F810" s="92">
        <v>2.8331119155677698</v>
      </c>
      <c r="G810" s="92" t="s">
        <v>35</v>
      </c>
      <c r="H810" s="91" t="s">
        <v>35</v>
      </c>
      <c r="I810" s="14">
        <v>70.900000000000006</v>
      </c>
      <c r="J810" s="14" t="s">
        <v>35</v>
      </c>
      <c r="K810" s="14" t="s">
        <v>35</v>
      </c>
      <c r="L810" s="183">
        <v>33.130179085776902</v>
      </c>
      <c r="M810" s="183">
        <v>92.3738202919169</v>
      </c>
      <c r="N810" s="183">
        <v>35.225232956529197</v>
      </c>
      <c r="O810" s="183">
        <f t="shared" si="12"/>
        <v>53.57641077807434</v>
      </c>
      <c r="P810" s="93">
        <v>0.114</v>
      </c>
      <c r="Q810" s="21"/>
    </row>
    <row r="811" spans="1:17" s="11" customFormat="1">
      <c r="A811" s="13">
        <v>14</v>
      </c>
      <c r="B811" s="13">
        <v>1976</v>
      </c>
      <c r="C811" s="13" t="s">
        <v>27</v>
      </c>
      <c r="D811" s="91">
        <v>6571.2312276839921</v>
      </c>
      <c r="E811" s="91" t="s">
        <v>35</v>
      </c>
      <c r="F811" s="92">
        <v>1.6310745502114514</v>
      </c>
      <c r="G811" s="92" t="s">
        <v>35</v>
      </c>
      <c r="H811" s="91" t="s">
        <v>35</v>
      </c>
      <c r="I811" s="14">
        <v>72.5</v>
      </c>
      <c r="J811" s="14" t="s">
        <v>35</v>
      </c>
      <c r="K811" s="14" t="s">
        <v>35</v>
      </c>
      <c r="L811" s="183">
        <v>36.322337874808902</v>
      </c>
      <c r="M811" s="183">
        <v>95.053349031452797</v>
      </c>
      <c r="N811" s="183">
        <v>29.173421169853398</v>
      </c>
      <c r="O811" s="183">
        <f t="shared" si="12"/>
        <v>53.516369358705028</v>
      </c>
      <c r="P811" s="93">
        <v>0.11600000000000001</v>
      </c>
      <c r="Q811" s="21"/>
    </row>
    <row r="812" spans="1:17" s="11" customFormat="1">
      <c r="A812" s="13">
        <v>14</v>
      </c>
      <c r="B812" s="13">
        <v>1977</v>
      </c>
      <c r="C812" s="13" t="s">
        <v>27</v>
      </c>
      <c r="D812" s="91">
        <v>6618.1385130647741</v>
      </c>
      <c r="E812" s="91" t="s">
        <v>35</v>
      </c>
      <c r="F812" s="92">
        <v>0.71382795332426952</v>
      </c>
      <c r="G812" s="92" t="s">
        <v>35</v>
      </c>
      <c r="H812" s="91">
        <v>-1253817</v>
      </c>
      <c r="I812" s="14">
        <v>73</v>
      </c>
      <c r="J812" s="14" t="s">
        <v>35</v>
      </c>
      <c r="K812" s="14" t="s">
        <v>35</v>
      </c>
      <c r="L812" s="183">
        <v>37.048427942247002</v>
      </c>
      <c r="M812" s="183">
        <v>102.166230262708</v>
      </c>
      <c r="N812" s="183">
        <v>30.738881355535199</v>
      </c>
      <c r="O812" s="183">
        <f t="shared" si="12"/>
        <v>56.651179853496735</v>
      </c>
      <c r="P812" s="93">
        <v>0.127</v>
      </c>
      <c r="Q812" s="21"/>
    </row>
    <row r="813" spans="1:17" s="11" customFormat="1">
      <c r="A813" s="13">
        <v>14</v>
      </c>
      <c r="B813" s="13">
        <v>1978</v>
      </c>
      <c r="C813" s="13" t="s">
        <v>27</v>
      </c>
      <c r="D813" s="91">
        <v>7029.2404437946179</v>
      </c>
      <c r="E813" s="91" t="s">
        <v>35</v>
      </c>
      <c r="F813" s="92">
        <v>6.2117456429522377</v>
      </c>
      <c r="G813" s="92" t="s">
        <v>35</v>
      </c>
      <c r="H813" s="91" t="s">
        <v>35</v>
      </c>
      <c r="I813" s="14">
        <v>78.5</v>
      </c>
      <c r="J813" s="14" t="s">
        <v>35</v>
      </c>
      <c r="K813" s="14" t="s">
        <v>35</v>
      </c>
      <c r="L813" s="183">
        <v>33.434988225937097</v>
      </c>
      <c r="M813" s="183">
        <v>88.675673098493803</v>
      </c>
      <c r="N813" s="183">
        <v>33.665186134461401</v>
      </c>
      <c r="O813" s="183">
        <f t="shared" si="12"/>
        <v>51.925282486297441</v>
      </c>
      <c r="P813" s="93">
        <v>0.13300000000000001</v>
      </c>
      <c r="Q813" s="21"/>
    </row>
    <row r="814" spans="1:17" s="11" customFormat="1">
      <c r="A814" s="13">
        <v>14</v>
      </c>
      <c r="B814" s="13">
        <v>1979</v>
      </c>
      <c r="C814" s="13" t="s">
        <v>27</v>
      </c>
      <c r="D814" s="91">
        <v>7520.9803597876553</v>
      </c>
      <c r="E814" s="91" t="s">
        <v>35</v>
      </c>
      <c r="F814" s="92">
        <v>6.9956337377410875</v>
      </c>
      <c r="G814" s="92" t="s">
        <v>35</v>
      </c>
      <c r="H814" s="91" t="s">
        <v>35</v>
      </c>
      <c r="I814" s="14">
        <v>88.1</v>
      </c>
      <c r="J814" s="14" t="s">
        <v>35</v>
      </c>
      <c r="K814" s="14" t="s">
        <v>35</v>
      </c>
      <c r="L814" s="183">
        <v>64.195115609327203</v>
      </c>
      <c r="M814" s="183">
        <v>92.4803050009305</v>
      </c>
      <c r="N814" s="183">
        <v>51.954065548043602</v>
      </c>
      <c r="O814" s="183">
        <f t="shared" si="12"/>
        <v>69.543162052767101</v>
      </c>
      <c r="P814" s="93">
        <v>0.13400000000000001</v>
      </c>
      <c r="Q814" s="21"/>
    </row>
    <row r="815" spans="1:17" s="11" customFormat="1">
      <c r="A815" s="13">
        <v>14</v>
      </c>
      <c r="B815" s="13">
        <v>1980</v>
      </c>
      <c r="C815" s="13" t="s">
        <v>27</v>
      </c>
      <c r="D815" s="91">
        <v>8016.8853360285511</v>
      </c>
      <c r="E815" s="91" t="s">
        <v>35</v>
      </c>
      <c r="F815" s="92">
        <v>6.593621476428055</v>
      </c>
      <c r="G815" s="92" t="s">
        <v>35</v>
      </c>
      <c r="H815" s="91" t="s">
        <v>35</v>
      </c>
      <c r="I815" s="14">
        <v>89.9</v>
      </c>
      <c r="J815" s="14" t="s">
        <v>35</v>
      </c>
      <c r="K815" s="14" t="s">
        <v>35</v>
      </c>
      <c r="L815" s="183">
        <v>70.514664663519298</v>
      </c>
      <c r="M815" s="183">
        <v>91.991910725589307</v>
      </c>
      <c r="N815" s="183">
        <v>91.281344051760499</v>
      </c>
      <c r="O815" s="183">
        <f t="shared" si="12"/>
        <v>84.595973146956368</v>
      </c>
      <c r="P815" s="93">
        <v>0.13500000000000001</v>
      </c>
      <c r="Q815" s="21"/>
    </row>
    <row r="816" spans="1:17" s="11" customFormat="1">
      <c r="A816" s="13">
        <v>14</v>
      </c>
      <c r="B816" s="13">
        <v>1981</v>
      </c>
      <c r="C816" s="13" t="s">
        <v>27</v>
      </c>
      <c r="D816" s="91">
        <v>8494.0122230912311</v>
      </c>
      <c r="E816" s="91" t="s">
        <v>35</v>
      </c>
      <c r="F816" s="92">
        <v>5.9515244021070259</v>
      </c>
      <c r="G816" s="92" t="s">
        <v>35</v>
      </c>
      <c r="H816" s="91" t="s">
        <v>35</v>
      </c>
      <c r="I816" s="14">
        <v>90.6</v>
      </c>
      <c r="J816" s="14" t="s">
        <v>35</v>
      </c>
      <c r="K816" s="14" t="s">
        <v>35</v>
      </c>
      <c r="L816" s="183">
        <v>70.263236037919199</v>
      </c>
      <c r="M816" s="183">
        <v>80.380607265871106</v>
      </c>
      <c r="N816" s="183">
        <v>61.256814736659301</v>
      </c>
      <c r="O816" s="183">
        <f t="shared" si="12"/>
        <v>70.633552680149862</v>
      </c>
      <c r="P816" s="93">
        <v>0.13600000000000001</v>
      </c>
      <c r="Q816" s="21"/>
    </row>
    <row r="817" spans="1:17" s="11" customFormat="1">
      <c r="A817" s="13">
        <v>14</v>
      </c>
      <c r="B817" s="13">
        <v>1982</v>
      </c>
      <c r="C817" s="13" t="s">
        <v>27</v>
      </c>
      <c r="D817" s="91">
        <v>8253.4466740230291</v>
      </c>
      <c r="E817" s="91" t="s">
        <v>35</v>
      </c>
      <c r="F817" s="92">
        <v>-2.8321780420119467</v>
      </c>
      <c r="G817" s="92" t="s">
        <v>35</v>
      </c>
      <c r="H817" s="91">
        <v>-1273198</v>
      </c>
      <c r="I817" s="14">
        <v>77.2</v>
      </c>
      <c r="J817" s="14" t="s">
        <v>35</v>
      </c>
      <c r="K817" s="14" t="s">
        <v>35</v>
      </c>
      <c r="L817" s="183">
        <v>68.588539177327107</v>
      </c>
      <c r="M817" s="183">
        <v>70.405227093750995</v>
      </c>
      <c r="N817" s="183">
        <v>50.4912295138706</v>
      </c>
      <c r="O817" s="183">
        <f t="shared" si="12"/>
        <v>63.161665261649567</v>
      </c>
      <c r="P817" s="93">
        <v>0.14000000000000001</v>
      </c>
      <c r="Q817" s="21"/>
    </row>
    <row r="818" spans="1:17" s="11" customFormat="1">
      <c r="A818" s="13">
        <v>14</v>
      </c>
      <c r="B818" s="13">
        <v>1983</v>
      </c>
      <c r="C818" s="13" t="s">
        <v>27</v>
      </c>
      <c r="D818" s="91">
        <v>7784.8584402071647</v>
      </c>
      <c r="E818" s="91" t="s">
        <v>35</v>
      </c>
      <c r="F818" s="92">
        <v>-5.6774854472702145</v>
      </c>
      <c r="G818" s="92" t="s">
        <v>35</v>
      </c>
      <c r="H818" s="91" t="s">
        <v>35</v>
      </c>
      <c r="I818" s="14">
        <v>75.2</v>
      </c>
      <c r="J818" s="14" t="s">
        <v>35</v>
      </c>
      <c r="K818" s="14" t="s">
        <v>35</v>
      </c>
      <c r="L818" s="183">
        <v>63.883938995688901</v>
      </c>
      <c r="M818" s="183">
        <v>79.648532434342599</v>
      </c>
      <c r="N818" s="183">
        <v>62.319210363331699</v>
      </c>
      <c r="O818" s="183">
        <f t="shared" si="12"/>
        <v>68.617227264454399</v>
      </c>
      <c r="P818" s="93">
        <v>0.14599999999999999</v>
      </c>
      <c r="Q818" s="21"/>
    </row>
    <row r="819" spans="1:17" s="11" customFormat="1">
      <c r="A819" s="13">
        <v>14</v>
      </c>
      <c r="B819" s="13">
        <v>1984</v>
      </c>
      <c r="C819" s="13" t="s">
        <v>27</v>
      </c>
      <c r="D819" s="91">
        <v>7872.4576965900105</v>
      </c>
      <c r="E819" s="91" t="s">
        <v>35</v>
      </c>
      <c r="F819" s="92">
        <v>1.1252517570571712</v>
      </c>
      <c r="G819" s="92" t="s">
        <v>35</v>
      </c>
      <c r="H819" s="91" t="s">
        <v>35</v>
      </c>
      <c r="I819" s="14">
        <v>72.900000000000006</v>
      </c>
      <c r="J819" s="14" t="s">
        <v>35</v>
      </c>
      <c r="K819" s="14" t="s">
        <v>35</v>
      </c>
      <c r="L819" s="183">
        <v>62.657713355343297</v>
      </c>
      <c r="M819" s="183">
        <v>82.726403592118601</v>
      </c>
      <c r="N819" s="183">
        <v>51.853755100948099</v>
      </c>
      <c r="O819" s="183">
        <f t="shared" si="12"/>
        <v>65.745957349470004</v>
      </c>
      <c r="P819" s="93">
        <v>0.14599999999999999</v>
      </c>
      <c r="Q819" s="21"/>
    </row>
    <row r="820" spans="1:17" s="11" customFormat="1">
      <c r="A820" s="13">
        <v>14</v>
      </c>
      <c r="B820" s="13">
        <v>1985</v>
      </c>
      <c r="C820" s="13" t="s">
        <v>27</v>
      </c>
      <c r="D820" s="91">
        <v>7872.0176124424752</v>
      </c>
      <c r="E820" s="91" t="s">
        <v>35</v>
      </c>
      <c r="F820" s="92">
        <v>-5.5901748157225484E-3</v>
      </c>
      <c r="G820" s="92" t="s">
        <v>35</v>
      </c>
      <c r="H820" s="91" t="s">
        <v>35</v>
      </c>
      <c r="I820" s="14">
        <v>54.3</v>
      </c>
      <c r="J820" s="14" t="s">
        <v>35</v>
      </c>
      <c r="K820" s="14" t="s">
        <v>35</v>
      </c>
      <c r="L820" s="183">
        <v>60.663513403148798</v>
      </c>
      <c r="M820" s="183">
        <v>71.490191196213502</v>
      </c>
      <c r="N820" s="183">
        <v>44.454032438533801</v>
      </c>
      <c r="O820" s="183">
        <f t="shared" si="12"/>
        <v>58.8692456792987</v>
      </c>
      <c r="P820" s="93">
        <v>0.14599999999999999</v>
      </c>
      <c r="Q820" s="21"/>
    </row>
    <row r="821" spans="1:17" s="11" customFormat="1">
      <c r="A821" s="13">
        <v>14</v>
      </c>
      <c r="B821" s="13">
        <v>1986</v>
      </c>
      <c r="C821" s="13" t="s">
        <v>27</v>
      </c>
      <c r="D821" s="91">
        <v>7470.7920088334467</v>
      </c>
      <c r="E821" s="91" t="s">
        <v>35</v>
      </c>
      <c r="F821" s="92">
        <v>-5.0968585610740007</v>
      </c>
      <c r="G821" s="92" t="s">
        <v>35</v>
      </c>
      <c r="H821" s="91" t="s">
        <v>35</v>
      </c>
      <c r="I821" s="14">
        <v>61.9</v>
      </c>
      <c r="J821" s="14" t="s">
        <v>35</v>
      </c>
      <c r="K821" s="14" t="s">
        <v>35</v>
      </c>
      <c r="L821" s="183">
        <v>31.3444335336164</v>
      </c>
      <c r="M821" s="183">
        <v>59.718977740723197</v>
      </c>
      <c r="N821" s="183">
        <v>42.8435174264186</v>
      </c>
      <c r="O821" s="183">
        <f t="shared" si="12"/>
        <v>44.635642900252741</v>
      </c>
      <c r="P821" s="93">
        <v>0.14699999999999999</v>
      </c>
      <c r="Q821" s="21"/>
    </row>
    <row r="822" spans="1:17" s="11" customFormat="1">
      <c r="A822" s="13">
        <v>14</v>
      </c>
      <c r="B822" s="13">
        <v>1987</v>
      </c>
      <c r="C822" s="13" t="s">
        <v>27</v>
      </c>
      <c r="D822" s="91">
        <v>7445.8536901496318</v>
      </c>
      <c r="E822" s="91" t="s">
        <v>35</v>
      </c>
      <c r="F822" s="92">
        <v>-0.33381090859347751</v>
      </c>
      <c r="G822" s="92" t="s">
        <v>35</v>
      </c>
      <c r="H822" s="91">
        <v>-1835537</v>
      </c>
      <c r="I822" s="14">
        <v>54.9</v>
      </c>
      <c r="J822" s="14" t="s">
        <v>35</v>
      </c>
      <c r="K822" s="14" t="s">
        <v>35</v>
      </c>
      <c r="L822" s="183">
        <v>32.506869004891101</v>
      </c>
      <c r="M822" s="183">
        <v>59.269735100745201</v>
      </c>
      <c r="N822" s="183">
        <v>47.955055459916899</v>
      </c>
      <c r="O822" s="183">
        <f t="shared" si="12"/>
        <v>46.577219855184403</v>
      </c>
      <c r="P822" s="93">
        <v>0.14899999999999999</v>
      </c>
      <c r="Q822" s="21"/>
    </row>
    <row r="823" spans="1:17" s="11" customFormat="1">
      <c r="A823" s="13">
        <v>14</v>
      </c>
      <c r="B823" s="13">
        <v>1988</v>
      </c>
      <c r="C823" s="13" t="s">
        <v>27</v>
      </c>
      <c r="D823" s="91">
        <v>7393.1079148832559</v>
      </c>
      <c r="E823" s="91" t="s">
        <v>35</v>
      </c>
      <c r="F823" s="92">
        <v>-0.7083912397601182</v>
      </c>
      <c r="G823" s="92">
        <v>1.76</v>
      </c>
      <c r="H823" s="91" t="s">
        <v>35</v>
      </c>
      <c r="I823" s="14">
        <v>55.1</v>
      </c>
      <c r="J823" s="14" t="s">
        <v>35</v>
      </c>
      <c r="K823" s="14" t="s">
        <v>35</v>
      </c>
      <c r="L823" s="183">
        <v>26.264131428879299</v>
      </c>
      <c r="M823" s="183">
        <v>69.820025674837396</v>
      </c>
      <c r="N823" s="183">
        <v>43.658019422625301</v>
      </c>
      <c r="O823" s="183">
        <f t="shared" si="12"/>
        <v>46.580725508780667</v>
      </c>
      <c r="P823" s="93">
        <v>0.16300000000000001</v>
      </c>
      <c r="Q823" s="21"/>
    </row>
    <row r="824" spans="1:17" s="11" customFormat="1">
      <c r="A824" s="13">
        <v>14</v>
      </c>
      <c r="B824" s="13">
        <v>1989</v>
      </c>
      <c r="C824" s="13" t="s">
        <v>27</v>
      </c>
      <c r="D824" s="91">
        <v>7548.9767634345235</v>
      </c>
      <c r="E824" s="91" t="s">
        <v>35</v>
      </c>
      <c r="F824" s="92">
        <v>2.108299382962926</v>
      </c>
      <c r="G824" s="92" t="s">
        <v>35</v>
      </c>
      <c r="H824" s="91" t="s">
        <v>35</v>
      </c>
      <c r="I824" s="14">
        <v>56.5</v>
      </c>
      <c r="J824" s="14" t="s">
        <v>35</v>
      </c>
      <c r="K824" s="14" t="s">
        <v>35</v>
      </c>
      <c r="L824" s="183">
        <v>30.645846764704402</v>
      </c>
      <c r="M824" s="183">
        <v>68.744649036432804</v>
      </c>
      <c r="N824" s="183">
        <v>38.224796995110097</v>
      </c>
      <c r="O824" s="183">
        <f t="shared" si="12"/>
        <v>45.87176426541577</v>
      </c>
      <c r="P824" s="93">
        <v>0.183</v>
      </c>
      <c r="Q824" s="21"/>
    </row>
    <row r="825" spans="1:17" s="11" customFormat="1">
      <c r="A825" s="13">
        <v>14</v>
      </c>
      <c r="B825" s="13">
        <v>1990</v>
      </c>
      <c r="C825" s="13" t="s">
        <v>27</v>
      </c>
      <c r="D825" s="91">
        <v>7790.7993947994946</v>
      </c>
      <c r="E825" s="91">
        <v>14949.03014606412</v>
      </c>
      <c r="F825" s="92">
        <v>3.2033829079499014</v>
      </c>
      <c r="G825" s="92" t="s">
        <v>35</v>
      </c>
      <c r="H825" s="91" t="s">
        <v>35</v>
      </c>
      <c r="I825" s="14">
        <v>49.2</v>
      </c>
      <c r="J825" s="14" t="s">
        <v>35</v>
      </c>
      <c r="K825" s="14" t="s">
        <v>35</v>
      </c>
      <c r="L825" s="183">
        <v>36.623943740372503</v>
      </c>
      <c r="M825" s="183">
        <v>61.995953147585602</v>
      </c>
      <c r="N825" s="183">
        <v>36.116444780317401</v>
      </c>
      <c r="O825" s="183">
        <f t="shared" si="12"/>
        <v>44.912113889425171</v>
      </c>
      <c r="P825" s="93">
        <v>0.19400000000000001</v>
      </c>
      <c r="Q825" s="21"/>
    </row>
    <row r="826" spans="1:17" s="11" customFormat="1">
      <c r="A826" s="13">
        <v>14</v>
      </c>
      <c r="B826" s="13">
        <v>1991</v>
      </c>
      <c r="C826" s="13" t="s">
        <v>27</v>
      </c>
      <c r="D826" s="91">
        <v>7970.144581618888</v>
      </c>
      <c r="E826" s="91">
        <v>15293.158709572539</v>
      </c>
      <c r="F826" s="92">
        <v>2.3020126399238166</v>
      </c>
      <c r="G826" s="92">
        <v>3.15</v>
      </c>
      <c r="H826" s="91" t="s">
        <v>35</v>
      </c>
      <c r="I826" s="14">
        <v>28.9</v>
      </c>
      <c r="J826" s="14" t="s">
        <v>35</v>
      </c>
      <c r="K826" s="14" t="s">
        <v>35</v>
      </c>
      <c r="L826" s="183">
        <v>32.258220056387003</v>
      </c>
      <c r="M826" s="183">
        <v>59.564721148624798</v>
      </c>
      <c r="N826" s="183">
        <v>33.666301842659998</v>
      </c>
      <c r="O826" s="183">
        <f t="shared" si="12"/>
        <v>41.829747682557269</v>
      </c>
      <c r="P826" s="93">
        <v>0.20599999999999999</v>
      </c>
      <c r="Q826" s="21"/>
    </row>
    <row r="827" spans="1:17" s="11" customFormat="1">
      <c r="A827" s="13">
        <v>14</v>
      </c>
      <c r="B827" s="13">
        <v>1992</v>
      </c>
      <c r="C827" s="13" t="s">
        <v>27</v>
      </c>
      <c r="D827" s="91">
        <v>8104.2912634669619</v>
      </c>
      <c r="E827" s="91">
        <v>15550.560124924083</v>
      </c>
      <c r="F827" s="92">
        <v>1.6831147851125365</v>
      </c>
      <c r="G827" s="92">
        <v>3.24</v>
      </c>
      <c r="H827" s="91">
        <v>-2018533</v>
      </c>
      <c r="I827" s="14">
        <v>25.4</v>
      </c>
      <c r="J827" s="14" t="s">
        <v>35</v>
      </c>
      <c r="K827" s="14" t="s">
        <v>35</v>
      </c>
      <c r="L827" s="183">
        <v>31.2263954850626</v>
      </c>
      <c r="M827" s="183">
        <v>57.395348524929901</v>
      </c>
      <c r="N827" s="183">
        <v>31.486218148894899</v>
      </c>
      <c r="O827" s="183">
        <f t="shared" si="12"/>
        <v>40.035987386295801</v>
      </c>
      <c r="P827" s="93">
        <v>0.22</v>
      </c>
      <c r="Q827" s="21"/>
    </row>
    <row r="828" spans="1:17" s="11" customFormat="1">
      <c r="A828" s="13">
        <v>14</v>
      </c>
      <c r="B828" s="13">
        <v>1993</v>
      </c>
      <c r="C828" s="13" t="s">
        <v>27</v>
      </c>
      <c r="D828" s="91">
        <v>8117.089816231739</v>
      </c>
      <c r="E828" s="91">
        <v>15575.118060690515</v>
      </c>
      <c r="F828" s="92">
        <v>0.15792315883895469</v>
      </c>
      <c r="G828" s="92">
        <v>3.37</v>
      </c>
      <c r="H828" s="91" t="s">
        <v>35</v>
      </c>
      <c r="I828" s="14">
        <v>22.6</v>
      </c>
      <c r="J828" s="14" t="s">
        <v>35</v>
      </c>
      <c r="K828" s="14" t="s">
        <v>35</v>
      </c>
      <c r="L828" s="183">
        <v>27.678438923524201</v>
      </c>
      <c r="M828" s="183">
        <v>56.0814560634035</v>
      </c>
      <c r="N828" s="183">
        <v>32.044165765723001</v>
      </c>
      <c r="O828" s="183">
        <f t="shared" si="12"/>
        <v>38.601353584216902</v>
      </c>
      <c r="P828" s="93">
        <v>0.224</v>
      </c>
      <c r="Q828" s="21"/>
    </row>
    <row r="829" spans="1:17" s="11" customFormat="1">
      <c r="A829" s="13">
        <v>14</v>
      </c>
      <c r="B829" s="13">
        <v>1994</v>
      </c>
      <c r="C829" s="13" t="s">
        <v>27</v>
      </c>
      <c r="D829" s="91">
        <v>8373.5139000584586</v>
      </c>
      <c r="E829" s="91">
        <v>16067.146049738889</v>
      </c>
      <c r="F829" s="92">
        <v>3.159064266037177</v>
      </c>
      <c r="G829" s="92">
        <v>4.4400000000000004</v>
      </c>
      <c r="H829" s="91" t="s">
        <v>35</v>
      </c>
      <c r="I829" s="14">
        <v>22.3</v>
      </c>
      <c r="J829" s="14" t="s">
        <v>35</v>
      </c>
      <c r="K829" s="14" t="s">
        <v>35</v>
      </c>
      <c r="L829" s="183">
        <v>26.887600810147301</v>
      </c>
      <c r="M829" s="183">
        <v>65.527732004633194</v>
      </c>
      <c r="N829" s="183">
        <v>36.046761021854103</v>
      </c>
      <c r="O829" s="183">
        <f t="shared" si="12"/>
        <v>42.820697945544872</v>
      </c>
      <c r="P829" s="93">
        <v>0.26300000000000001</v>
      </c>
      <c r="Q829" s="21"/>
    </row>
    <row r="830" spans="1:17" s="11" customFormat="1">
      <c r="A830" s="13">
        <v>14</v>
      </c>
      <c r="B830" s="13">
        <v>1995</v>
      </c>
      <c r="C830" s="13" t="s">
        <v>27</v>
      </c>
      <c r="D830" s="91">
        <v>7717.7211102922547</v>
      </c>
      <c r="E830" s="91">
        <v>14808.807118520806</v>
      </c>
      <c r="F830" s="92">
        <v>-7.8317513721643905</v>
      </c>
      <c r="G830" s="92">
        <v>7.1</v>
      </c>
      <c r="H830" s="91" t="s">
        <v>35</v>
      </c>
      <c r="I830" s="14">
        <v>21.7</v>
      </c>
      <c r="J830" s="14" t="s">
        <v>35</v>
      </c>
      <c r="K830" s="14" t="s">
        <v>35</v>
      </c>
      <c r="L830" s="183">
        <v>26.261924785721401</v>
      </c>
      <c r="M830" s="183">
        <v>64.8040798359783</v>
      </c>
      <c r="N830" s="183">
        <v>32.801476266121199</v>
      </c>
      <c r="O830" s="183">
        <f t="shared" si="12"/>
        <v>41.289160295940299</v>
      </c>
      <c r="P830" s="93">
        <v>0.28399999999999997</v>
      </c>
      <c r="Q830" s="21"/>
    </row>
    <row r="831" spans="1:17" s="11" customFormat="1">
      <c r="A831" s="13">
        <v>14</v>
      </c>
      <c r="B831" s="13">
        <v>1996</v>
      </c>
      <c r="C831" s="13" t="s">
        <v>27</v>
      </c>
      <c r="D831" s="91">
        <v>8109.1986112888799</v>
      </c>
      <c r="E831" s="91">
        <v>15559.976371808329</v>
      </c>
      <c r="F831" s="92">
        <v>5.0724494368493964</v>
      </c>
      <c r="G831" s="92">
        <v>5.47</v>
      </c>
      <c r="H831" s="91" t="s">
        <v>35</v>
      </c>
      <c r="I831" s="14">
        <v>19.2</v>
      </c>
      <c r="J831" s="14" t="s">
        <v>35</v>
      </c>
      <c r="K831" s="14" t="s">
        <v>35</v>
      </c>
      <c r="L831" s="183">
        <v>32.096553512291003</v>
      </c>
      <c r="M831" s="183">
        <v>64.862615577557506</v>
      </c>
      <c r="N831" s="183">
        <v>33.626984143699801</v>
      </c>
      <c r="O831" s="183">
        <f t="shared" si="12"/>
        <v>43.528717744516108</v>
      </c>
      <c r="P831" s="93">
        <v>0.29399999999999998</v>
      </c>
      <c r="Q831" s="21"/>
    </row>
    <row r="832" spans="1:17" s="11" customFormat="1">
      <c r="A832" s="13">
        <v>14</v>
      </c>
      <c r="B832" s="13">
        <v>1997</v>
      </c>
      <c r="C832" s="13" t="s">
        <v>27</v>
      </c>
      <c r="D832" s="91">
        <v>8530.3545443461444</v>
      </c>
      <c r="E832" s="91">
        <v>16368.092769166653</v>
      </c>
      <c r="F832" s="92">
        <v>5.1935579980858932</v>
      </c>
      <c r="G832" s="92">
        <v>4.24</v>
      </c>
      <c r="H832" s="91">
        <v>-2296470</v>
      </c>
      <c r="I832" s="14">
        <v>14.8</v>
      </c>
      <c r="J832" s="14" t="s">
        <v>35</v>
      </c>
      <c r="K832" s="14" t="s">
        <v>35</v>
      </c>
      <c r="L832" s="183">
        <v>31.5377177966737</v>
      </c>
      <c r="M832" s="183">
        <v>66.474521219155903</v>
      </c>
      <c r="N832" s="183">
        <v>30.776686081245199</v>
      </c>
      <c r="O832" s="183">
        <f t="shared" si="12"/>
        <v>42.929641699024934</v>
      </c>
      <c r="P832" s="93">
        <v>0.33800000000000002</v>
      </c>
      <c r="Q832" s="21"/>
    </row>
    <row r="833" spans="1:17" s="11" customFormat="1">
      <c r="A833" s="13">
        <v>14</v>
      </c>
      <c r="B833" s="13">
        <v>1998</v>
      </c>
      <c r="C833" s="13" t="s">
        <v>27</v>
      </c>
      <c r="D833" s="91">
        <v>8835.8762793779806</v>
      </c>
      <c r="E833" s="91">
        <v>16954.329610320263</v>
      </c>
      <c r="F833" s="92">
        <v>3.5815830800881798</v>
      </c>
      <c r="G833" s="92">
        <v>3.73</v>
      </c>
      <c r="H833" s="91" t="s">
        <v>35</v>
      </c>
      <c r="I833" s="14">
        <v>14.8</v>
      </c>
      <c r="J833" s="14" t="s">
        <v>35</v>
      </c>
      <c r="K833" s="14" t="s">
        <v>35</v>
      </c>
      <c r="L833" s="183">
        <v>23.781358079748902</v>
      </c>
      <c r="M833" s="183">
        <v>59.668481375878997</v>
      </c>
      <c r="N833" s="183">
        <v>30.0075571704329</v>
      </c>
      <c r="O833" s="183">
        <f t="shared" si="12"/>
        <v>37.819132208686931</v>
      </c>
      <c r="P833" s="93">
        <v>0.372</v>
      </c>
      <c r="Q833" s="21"/>
    </row>
    <row r="834" spans="1:17" s="11" customFormat="1">
      <c r="A834" s="13">
        <v>14</v>
      </c>
      <c r="B834" s="13">
        <v>1999</v>
      </c>
      <c r="C834" s="13" t="s">
        <v>27</v>
      </c>
      <c r="D834" s="91">
        <v>8946.1337031248004</v>
      </c>
      <c r="E834" s="91">
        <v>17165.892181488358</v>
      </c>
      <c r="F834" s="92">
        <v>1.2478380215004847</v>
      </c>
      <c r="G834" s="92">
        <v>2.6</v>
      </c>
      <c r="H834" s="91" t="s">
        <v>35</v>
      </c>
      <c r="I834" s="14">
        <v>16.5</v>
      </c>
      <c r="J834" s="14" t="s">
        <v>35</v>
      </c>
      <c r="K834" s="14" t="s">
        <v>35</v>
      </c>
      <c r="L834" s="183">
        <v>30.821270392359501</v>
      </c>
      <c r="M834" s="183">
        <v>55.292014873376502</v>
      </c>
      <c r="N834" s="183">
        <v>29.0034510109335</v>
      </c>
      <c r="O834" s="183">
        <f t="shared" si="12"/>
        <v>38.372245425556507</v>
      </c>
      <c r="P834" s="93">
        <v>0.373</v>
      </c>
      <c r="Q834" s="21"/>
    </row>
    <row r="835" spans="1:17" s="11" customFormat="1">
      <c r="A835" s="13">
        <v>14</v>
      </c>
      <c r="B835" s="13">
        <v>2000</v>
      </c>
      <c r="C835" s="13" t="s">
        <v>27</v>
      </c>
      <c r="D835" s="91">
        <v>9253.9680461864409</v>
      </c>
      <c r="E835" s="91">
        <v>17756.566468069803</v>
      </c>
      <c r="F835" s="92">
        <v>3.4409763287364967</v>
      </c>
      <c r="G835" s="92">
        <v>2.65</v>
      </c>
      <c r="H835" s="91" t="s">
        <v>35</v>
      </c>
      <c r="I835" s="14">
        <v>14.9</v>
      </c>
      <c r="J835" s="14" t="s">
        <v>35</v>
      </c>
      <c r="K835" s="23">
        <v>13.8</v>
      </c>
      <c r="L835" s="183">
        <v>49.516806095367301</v>
      </c>
      <c r="M835" s="183">
        <v>56.627100182487602</v>
      </c>
      <c r="N835" s="183">
        <v>29.520363682404501</v>
      </c>
      <c r="O835" s="183">
        <f t="shared" ref="O835:O898" si="13">AVERAGE(L835:N835)</f>
        <v>45.221423320086473</v>
      </c>
      <c r="P835" s="93">
        <v>0.42899999999999999</v>
      </c>
      <c r="Q835" s="21"/>
    </row>
    <row r="836" spans="1:17" s="11" customFormat="1">
      <c r="A836" s="13">
        <v>14</v>
      </c>
      <c r="B836" s="13">
        <v>2001</v>
      </c>
      <c r="C836" s="13" t="s">
        <v>27</v>
      </c>
      <c r="D836" s="91">
        <v>9088.0534093891401</v>
      </c>
      <c r="E836" s="91">
        <v>17438.208520256161</v>
      </c>
      <c r="F836" s="92">
        <v>-1.7929026334349061</v>
      </c>
      <c r="G836" s="92">
        <v>2.63</v>
      </c>
      <c r="H836" s="91" t="s">
        <v>35</v>
      </c>
      <c r="I836" s="14">
        <v>15.9</v>
      </c>
      <c r="J836" s="23">
        <v>48.8</v>
      </c>
      <c r="K836" s="22" t="s">
        <v>35</v>
      </c>
      <c r="L836" s="183">
        <v>45.923349869098402</v>
      </c>
      <c r="M836" s="183">
        <v>55.668159786510003</v>
      </c>
      <c r="N836" s="183">
        <v>29.254810372022199</v>
      </c>
      <c r="O836" s="183">
        <f t="shared" si="13"/>
        <v>43.615440009210204</v>
      </c>
      <c r="P836" s="93">
        <v>0.48399999999999999</v>
      </c>
      <c r="Q836" s="21"/>
    </row>
    <row r="837" spans="1:17" s="11" customFormat="1">
      <c r="A837" s="13">
        <v>14</v>
      </c>
      <c r="B837" s="13">
        <v>2002</v>
      </c>
      <c r="C837" s="13" t="s">
        <v>27</v>
      </c>
      <c r="D837" s="91">
        <v>8960.5535577465471</v>
      </c>
      <c r="E837" s="91">
        <v>17193.561080470183</v>
      </c>
      <c r="F837" s="92">
        <v>-1.4029390662566783</v>
      </c>
      <c r="G837" s="92">
        <v>3</v>
      </c>
      <c r="H837" s="91">
        <v>-2206114</v>
      </c>
      <c r="I837" s="14">
        <v>18.5</v>
      </c>
      <c r="J837" s="22" t="s">
        <v>35</v>
      </c>
      <c r="K837" s="23">
        <v>10.4</v>
      </c>
      <c r="L837" s="183">
        <v>45.091603922970499</v>
      </c>
      <c r="M837" s="183">
        <v>58.8295746992723</v>
      </c>
      <c r="N837" s="183">
        <v>33.178324966535698</v>
      </c>
      <c r="O837" s="183">
        <f t="shared" si="13"/>
        <v>45.699834529592827</v>
      </c>
      <c r="P837" s="93">
        <v>0.49199999999999999</v>
      </c>
      <c r="Q837" s="21"/>
    </row>
    <row r="838" spans="1:17" s="11" customFormat="1">
      <c r="A838" s="13">
        <v>14</v>
      </c>
      <c r="B838" s="13">
        <v>2003</v>
      </c>
      <c r="C838" s="13" t="s">
        <v>27</v>
      </c>
      <c r="D838" s="91">
        <v>8967.0291903178313</v>
      </c>
      <c r="E838" s="91">
        <v>17205.986561042515</v>
      </c>
      <c r="F838" s="92">
        <v>7.2268220144593442E-2</v>
      </c>
      <c r="G838" s="92">
        <v>3.46</v>
      </c>
      <c r="H838" s="91" t="s">
        <v>35</v>
      </c>
      <c r="I838" s="14">
        <v>20.100000000000001</v>
      </c>
      <c r="J838" s="23">
        <v>46.4</v>
      </c>
      <c r="K838" s="22" t="s">
        <v>35</v>
      </c>
      <c r="L838" s="183">
        <v>52.347799598459297</v>
      </c>
      <c r="M838" s="183">
        <v>61.237365661047903</v>
      </c>
      <c r="N838" s="183">
        <v>36.523785981620598</v>
      </c>
      <c r="O838" s="183">
        <f t="shared" si="13"/>
        <v>50.03631708037593</v>
      </c>
      <c r="P838" s="93">
        <v>0.498</v>
      </c>
      <c r="Q838" s="21"/>
    </row>
    <row r="839" spans="1:17" s="11" customFormat="1">
      <c r="A839" s="13">
        <v>14</v>
      </c>
      <c r="B839" s="13">
        <v>2004</v>
      </c>
      <c r="C839" s="13" t="s">
        <v>27</v>
      </c>
      <c r="D839" s="91">
        <v>9190.7414164140228</v>
      </c>
      <c r="E839" s="91">
        <v>17635.246851608776</v>
      </c>
      <c r="F839" s="92">
        <v>2.4948310231636839</v>
      </c>
      <c r="G839" s="92">
        <v>3.94</v>
      </c>
      <c r="H839" s="91" t="s">
        <v>35</v>
      </c>
      <c r="I839" s="14">
        <v>22.9</v>
      </c>
      <c r="J839" s="22" t="s">
        <v>35</v>
      </c>
      <c r="K839" s="23">
        <v>8.8000000000000007</v>
      </c>
      <c r="L839" s="183">
        <v>62.499189533404397</v>
      </c>
      <c r="M839" s="183">
        <v>66.565301113444903</v>
      </c>
      <c r="N839" s="183">
        <v>39.951379769386897</v>
      </c>
      <c r="O839" s="183">
        <f t="shared" si="13"/>
        <v>56.33862347207873</v>
      </c>
      <c r="P839" s="93">
        <v>0.504</v>
      </c>
      <c r="Q839" s="21"/>
    </row>
    <row r="840" spans="1:17" s="11" customFormat="1">
      <c r="A840" s="13">
        <v>14</v>
      </c>
      <c r="B840" s="13">
        <v>2005</v>
      </c>
      <c r="C840" s="13" t="s">
        <v>27</v>
      </c>
      <c r="D840" s="91">
        <v>9270.6568921055896</v>
      </c>
      <c r="E840" s="91">
        <v>17788.589120445493</v>
      </c>
      <c r="F840" s="92">
        <v>0.86952153336446258</v>
      </c>
      <c r="G840" s="92">
        <v>3.56</v>
      </c>
      <c r="H840" s="91" t="s">
        <v>35</v>
      </c>
      <c r="I840" s="14">
        <v>24</v>
      </c>
      <c r="J840" s="23">
        <v>42.8</v>
      </c>
      <c r="K840" s="22" t="s">
        <v>35</v>
      </c>
      <c r="L840" s="183">
        <v>85.180180730017597</v>
      </c>
      <c r="M840" s="183">
        <v>69.884890561069398</v>
      </c>
      <c r="N840" s="183">
        <v>42.127523635253397</v>
      </c>
      <c r="O840" s="183">
        <f t="shared" si="13"/>
        <v>65.730864975446806</v>
      </c>
      <c r="P840" s="93">
        <v>0.504</v>
      </c>
      <c r="Q840" s="21"/>
    </row>
    <row r="841" spans="1:17" s="11" customFormat="1">
      <c r="A841" s="13">
        <v>14</v>
      </c>
      <c r="B841" s="13">
        <v>2006</v>
      </c>
      <c r="C841" s="13" t="s">
        <v>27</v>
      </c>
      <c r="D841" s="91">
        <v>9547.3333931577563</v>
      </c>
      <c r="E841" s="91">
        <v>18319.477562740296</v>
      </c>
      <c r="F841" s="92">
        <v>2.9844325409968491</v>
      </c>
      <c r="G841" s="92">
        <v>3.57</v>
      </c>
      <c r="H841" s="91" t="s">
        <v>35</v>
      </c>
      <c r="I841" s="14">
        <v>27.9</v>
      </c>
      <c r="J841" s="22" t="s">
        <v>35</v>
      </c>
      <c r="K841" s="23">
        <v>6.8</v>
      </c>
      <c r="L841" s="183">
        <v>94.232870316464002</v>
      </c>
      <c r="M841" s="183">
        <v>84.020702784940596</v>
      </c>
      <c r="N841" s="183">
        <v>57.346259138415597</v>
      </c>
      <c r="O841" s="183">
        <f t="shared" si="13"/>
        <v>78.533277413273396</v>
      </c>
      <c r="P841" s="93">
        <v>0.48</v>
      </c>
      <c r="Q841" s="21"/>
    </row>
    <row r="842" spans="1:17" s="11" customFormat="1">
      <c r="A842" s="13">
        <v>14</v>
      </c>
      <c r="B842" s="13">
        <v>2007</v>
      </c>
      <c r="C842" s="13" t="s">
        <v>27</v>
      </c>
      <c r="D842" s="91">
        <v>9622.047868853555</v>
      </c>
      <c r="E842" s="91">
        <v>18462.840123233047</v>
      </c>
      <c r="F842" s="92">
        <v>0.7825690443505664</v>
      </c>
      <c r="G842" s="92">
        <v>3.63</v>
      </c>
      <c r="H842" s="91">
        <v>-562404</v>
      </c>
      <c r="I842" s="14">
        <v>26.4</v>
      </c>
      <c r="J842" s="23">
        <v>37.299999999999997</v>
      </c>
      <c r="K842" s="22" t="s">
        <v>35</v>
      </c>
      <c r="L842" s="183">
        <v>97.726409182701005</v>
      </c>
      <c r="M842" s="183">
        <v>94.121897892805194</v>
      </c>
      <c r="N842" s="183">
        <v>62.342757117053203</v>
      </c>
      <c r="O842" s="183">
        <f t="shared" si="13"/>
        <v>84.730354730853136</v>
      </c>
      <c r="P842" s="93">
        <v>0.45900000000000002</v>
      </c>
      <c r="Q842" s="21"/>
    </row>
    <row r="843" spans="1:17" s="11" customFormat="1">
      <c r="A843" s="13">
        <v>14</v>
      </c>
      <c r="B843" s="13">
        <v>2008</v>
      </c>
      <c r="C843" s="13" t="s">
        <v>27</v>
      </c>
      <c r="D843" s="91">
        <v>9587.636252811033</v>
      </c>
      <c r="E843" s="91">
        <v>18396.810918843854</v>
      </c>
      <c r="F843" s="92">
        <v>-0.35763297492951551</v>
      </c>
      <c r="G843" s="92">
        <v>3.87</v>
      </c>
      <c r="H843" s="91" t="s">
        <v>35</v>
      </c>
      <c r="I843" s="14">
        <v>24</v>
      </c>
      <c r="J843" s="22" t="s">
        <v>35</v>
      </c>
      <c r="K843" s="23">
        <v>11.8</v>
      </c>
      <c r="L843" s="183">
        <v>125.564825304621</v>
      </c>
      <c r="M843" s="183">
        <v>102.806160742072</v>
      </c>
      <c r="N843" s="183">
        <v>70.662411642855403</v>
      </c>
      <c r="O843" s="183">
        <f t="shared" si="13"/>
        <v>99.677799229849469</v>
      </c>
      <c r="P843" s="93">
        <v>0.45700000000000002</v>
      </c>
      <c r="Q843" s="21"/>
    </row>
    <row r="844" spans="1:17" s="11" customFormat="1">
      <c r="A844" s="13">
        <v>14</v>
      </c>
      <c r="B844" s="13">
        <v>2009</v>
      </c>
      <c r="C844" s="13" t="s">
        <v>27</v>
      </c>
      <c r="D844" s="91">
        <v>8947.7415534340689</v>
      </c>
      <c r="E844" s="91">
        <v>17168.977333797597</v>
      </c>
      <c r="F844" s="92">
        <v>-6.6741653782427335</v>
      </c>
      <c r="G844" s="92">
        <v>5.36</v>
      </c>
      <c r="H844" s="91" t="s">
        <v>35</v>
      </c>
      <c r="I844" s="14">
        <v>24</v>
      </c>
      <c r="J844" s="23">
        <v>43.1</v>
      </c>
      <c r="K844" s="22" t="s">
        <v>35</v>
      </c>
      <c r="L844" s="183">
        <v>82.662871078498895</v>
      </c>
      <c r="M844" s="183">
        <v>87.0161710168871</v>
      </c>
      <c r="N844" s="183">
        <v>80.870213604300602</v>
      </c>
      <c r="O844" s="183">
        <f t="shared" si="13"/>
        <v>83.516418566562194</v>
      </c>
      <c r="P844" s="93">
        <v>0.46</v>
      </c>
      <c r="Q844" s="21"/>
    </row>
    <row r="845" spans="1:17" s="11" customFormat="1">
      <c r="A845" s="13">
        <v>14</v>
      </c>
      <c r="B845" s="13">
        <v>2010</v>
      </c>
      <c r="C845" s="13" t="s">
        <v>27</v>
      </c>
      <c r="D845" s="91">
        <v>9271.3983957699693</v>
      </c>
      <c r="E845" s="91">
        <v>17790.011921889931</v>
      </c>
      <c r="F845" s="92">
        <v>3.6171903312482812</v>
      </c>
      <c r="G845" s="92">
        <v>5.3</v>
      </c>
      <c r="H845" s="91" t="s">
        <v>35</v>
      </c>
      <c r="I845" s="14">
        <v>27.6</v>
      </c>
      <c r="J845" s="22" t="s">
        <v>35</v>
      </c>
      <c r="K845" s="23">
        <v>12.7</v>
      </c>
      <c r="L845" s="183">
        <v>100</v>
      </c>
      <c r="M845" s="183">
        <v>100</v>
      </c>
      <c r="N845" s="183">
        <v>100</v>
      </c>
      <c r="O845" s="183">
        <f t="shared" si="13"/>
        <v>100</v>
      </c>
      <c r="P845" s="93">
        <v>0.46300000000000002</v>
      </c>
      <c r="Q845" s="21"/>
    </row>
    <row r="846" spans="1:17" s="11" customFormat="1">
      <c r="A846" s="13">
        <v>14</v>
      </c>
      <c r="B846" s="13">
        <v>2011</v>
      </c>
      <c r="C846" s="13" t="s">
        <v>27</v>
      </c>
      <c r="D846" s="91">
        <v>9477.8875946951775</v>
      </c>
      <c r="E846" s="91">
        <v>18186.224570059265</v>
      </c>
      <c r="F846" s="92">
        <v>2.2271634775118372</v>
      </c>
      <c r="G846" s="92">
        <v>5.17</v>
      </c>
      <c r="H846" s="91" t="s">
        <v>35</v>
      </c>
      <c r="I846" s="14">
        <v>25.7</v>
      </c>
      <c r="J846" s="23">
        <v>44.5</v>
      </c>
      <c r="K846" s="22" t="s">
        <v>35</v>
      </c>
      <c r="L846" s="183">
        <v>115.938068414604</v>
      </c>
      <c r="M846" s="183">
        <v>107.716675393419</v>
      </c>
      <c r="N846" s="183">
        <v>122.767240315002</v>
      </c>
      <c r="O846" s="183">
        <f t="shared" si="13"/>
        <v>115.473994707675</v>
      </c>
      <c r="P846" s="93">
        <v>0.46</v>
      </c>
      <c r="Q846" s="21"/>
    </row>
    <row r="847" spans="1:17" s="11" customFormat="1">
      <c r="A847" s="13">
        <v>14</v>
      </c>
      <c r="B847" s="13">
        <v>2012</v>
      </c>
      <c r="C847" s="13" t="s">
        <v>27</v>
      </c>
      <c r="D847" s="91">
        <v>9690.8689818980201</v>
      </c>
      <c r="E847" s="91">
        <v>18594.89446598434</v>
      </c>
      <c r="F847" s="92">
        <v>2.2471398302091217</v>
      </c>
      <c r="G847" s="92">
        <v>4.8899999999999997</v>
      </c>
      <c r="H847" s="91">
        <v>-422477</v>
      </c>
      <c r="I847" s="14">
        <v>23.7</v>
      </c>
      <c r="J847" s="22" t="s">
        <v>35</v>
      </c>
      <c r="K847" s="23">
        <v>12.9</v>
      </c>
      <c r="L847" s="183">
        <v>115.792648289342</v>
      </c>
      <c r="M847" s="183">
        <v>99.396437266731795</v>
      </c>
      <c r="N847" s="183">
        <v>125.6682221773</v>
      </c>
      <c r="O847" s="183">
        <f t="shared" si="13"/>
        <v>113.61910257779125</v>
      </c>
      <c r="P847" s="93">
        <v>0.46</v>
      </c>
      <c r="Q847" s="21"/>
    </row>
    <row r="848" spans="1:17" s="11" customFormat="1">
      <c r="A848" s="13">
        <v>14</v>
      </c>
      <c r="B848" s="13">
        <v>2013</v>
      </c>
      <c r="C848" s="13" t="s">
        <v>27</v>
      </c>
      <c r="D848" s="91">
        <v>9693.7232136797138</v>
      </c>
      <c r="E848" s="91">
        <v>18600.371182144798</v>
      </c>
      <c r="F848" s="92">
        <v>2.9452795069488502E-2</v>
      </c>
      <c r="G848" s="92">
        <v>4.91</v>
      </c>
      <c r="H848" s="91" t="s">
        <v>35</v>
      </c>
      <c r="I848" s="14">
        <v>22.9</v>
      </c>
      <c r="J848" s="23">
        <v>44.4</v>
      </c>
      <c r="K848" s="22" t="s">
        <v>35</v>
      </c>
      <c r="L848" s="183">
        <v>116.14962167448699</v>
      </c>
      <c r="M848" s="183">
        <v>92.340731377033407</v>
      </c>
      <c r="N848" s="183">
        <v>104.91576514142599</v>
      </c>
      <c r="O848" s="183">
        <f t="shared" si="13"/>
        <v>104.46870606431547</v>
      </c>
      <c r="P848" s="93">
        <v>0.42</v>
      </c>
      <c r="Q848" s="21"/>
    </row>
    <row r="849" spans="1:17" s="11" customFormat="1">
      <c r="A849" s="13">
        <v>14</v>
      </c>
      <c r="B849" s="13">
        <v>2014</v>
      </c>
      <c r="C849" s="13" t="s">
        <v>27</v>
      </c>
      <c r="D849" s="91">
        <v>9843.3977032656367</v>
      </c>
      <c r="E849" s="91">
        <v>18887.567443212731</v>
      </c>
      <c r="F849" s="92">
        <v>1.5440351069102292</v>
      </c>
      <c r="G849" s="92">
        <v>4.8099999999999996</v>
      </c>
      <c r="H849" s="91" t="s">
        <v>35</v>
      </c>
      <c r="I849" s="14">
        <v>18.7</v>
      </c>
      <c r="J849" s="22" t="s">
        <v>35</v>
      </c>
      <c r="K849" s="23">
        <v>13</v>
      </c>
      <c r="L849" s="183">
        <v>109.31833481138101</v>
      </c>
      <c r="M849" s="183">
        <v>89.142462911620697</v>
      </c>
      <c r="N849" s="183">
        <v>93.443382132127596</v>
      </c>
      <c r="O849" s="183">
        <f t="shared" si="13"/>
        <v>97.301393285043105</v>
      </c>
      <c r="P849" s="93">
        <v>0.42299999999999999</v>
      </c>
      <c r="Q849" s="21"/>
    </row>
    <row r="850" spans="1:17" s="11" customFormat="1">
      <c r="A850" s="13">
        <v>14</v>
      </c>
      <c r="B850" s="13">
        <v>2015</v>
      </c>
      <c r="C850" s="13" t="s">
        <v>27</v>
      </c>
      <c r="D850" s="91">
        <v>10042.139533505633</v>
      </c>
      <c r="E850" s="91">
        <v>19268.914396328335</v>
      </c>
      <c r="F850" s="92">
        <v>2.0190368837181438</v>
      </c>
      <c r="G850" s="92">
        <v>4.3099999999999996</v>
      </c>
      <c r="H850" s="91" t="s">
        <v>35</v>
      </c>
      <c r="I850" s="14">
        <v>18.5</v>
      </c>
      <c r="J850" s="23">
        <v>45.2</v>
      </c>
      <c r="K850" s="22" t="s">
        <v>35</v>
      </c>
      <c r="L850" s="183">
        <v>66.205440993654605</v>
      </c>
      <c r="M850" s="183">
        <v>83.411402171994197</v>
      </c>
      <c r="N850" s="183">
        <v>92.621245438256807</v>
      </c>
      <c r="O850" s="183">
        <f t="shared" si="13"/>
        <v>80.746029534635198</v>
      </c>
      <c r="P850" s="93">
        <v>0.41799999999999998</v>
      </c>
      <c r="Q850" s="21"/>
    </row>
    <row r="851" spans="1:17" s="11" customFormat="1">
      <c r="A851" s="13">
        <v>14</v>
      </c>
      <c r="B851" s="13">
        <v>2016</v>
      </c>
      <c r="C851" s="13" t="s">
        <v>27</v>
      </c>
      <c r="D851" s="91">
        <v>10183.03282721018</v>
      </c>
      <c r="E851" s="91">
        <v>19539.261248844326</v>
      </c>
      <c r="F851" s="92">
        <v>1.4030206733779806</v>
      </c>
      <c r="G851" s="92">
        <v>3.86</v>
      </c>
      <c r="H851" s="91" t="s">
        <v>35</v>
      </c>
      <c r="I851" s="14">
        <v>19.3</v>
      </c>
      <c r="J851" s="22" t="s">
        <v>35</v>
      </c>
      <c r="K851" s="23">
        <v>11.7</v>
      </c>
      <c r="L851" s="183">
        <v>58.547046867405498</v>
      </c>
      <c r="M851" s="183">
        <v>84.397205348130797</v>
      </c>
      <c r="N851" s="183">
        <v>103.635776559438</v>
      </c>
      <c r="O851" s="183">
        <f t="shared" si="13"/>
        <v>82.193342924991427</v>
      </c>
      <c r="P851" s="93">
        <v>0.42299999999999999</v>
      </c>
      <c r="Q851" s="21"/>
    </row>
    <row r="852" spans="1:17" s="11" customFormat="1">
      <c r="A852" s="13">
        <v>14</v>
      </c>
      <c r="B852" s="13">
        <v>2017</v>
      </c>
      <c r="C852" s="13" t="s">
        <v>27</v>
      </c>
      <c r="D852" s="91">
        <v>10277.883352610979</v>
      </c>
      <c r="E852" s="91">
        <v>19721.260975924077</v>
      </c>
      <c r="F852" s="92">
        <v>0.93145654158503532</v>
      </c>
      <c r="G852" s="92">
        <v>3.42</v>
      </c>
      <c r="H852" s="91">
        <v>-300000</v>
      </c>
      <c r="I852" s="14">
        <v>19.899999999999999</v>
      </c>
      <c r="J852" s="23">
        <v>43.7</v>
      </c>
      <c r="K852" s="22" t="s">
        <v>35</v>
      </c>
      <c r="L852" s="183">
        <v>69.968380303996895</v>
      </c>
      <c r="M852" s="183">
        <v>86.033349610271301</v>
      </c>
      <c r="N852" s="183">
        <v>100.535543898407</v>
      </c>
      <c r="O852" s="183">
        <f t="shared" si="13"/>
        <v>85.512424604225075</v>
      </c>
      <c r="P852" s="93">
        <v>0.43</v>
      </c>
      <c r="Q852" s="21"/>
    </row>
    <row r="853" spans="1:17" s="11" customFormat="1">
      <c r="A853" s="13">
        <v>14</v>
      </c>
      <c r="B853" s="13">
        <v>2018</v>
      </c>
      <c r="C853" s="13" t="s">
        <v>27</v>
      </c>
      <c r="D853" s="91">
        <v>10385.833150694871</v>
      </c>
      <c r="E853" s="91">
        <v>19928.395661858205</v>
      </c>
      <c r="F853" s="92">
        <v>1.0503115707814175</v>
      </c>
      <c r="G853" s="92">
        <v>3.28</v>
      </c>
      <c r="H853" s="91" t="s">
        <v>35</v>
      </c>
      <c r="I853" s="14">
        <v>23</v>
      </c>
      <c r="J853" s="22" t="s">
        <v>35</v>
      </c>
      <c r="K853" s="23">
        <v>10.6</v>
      </c>
      <c r="L853" s="183">
        <v>85.489945806625698</v>
      </c>
      <c r="M853" s="183">
        <v>83.729137844272202</v>
      </c>
      <c r="N853" s="183">
        <v>95.473641610553301</v>
      </c>
      <c r="O853" s="183">
        <f t="shared" si="13"/>
        <v>88.230908420483729</v>
      </c>
      <c r="P853" s="93">
        <v>0.45300000000000001</v>
      </c>
      <c r="Q853" s="21"/>
    </row>
    <row r="854" spans="1:17" s="11" customFormat="1">
      <c r="A854" s="13">
        <v>14</v>
      </c>
      <c r="B854" s="13">
        <v>2019</v>
      </c>
      <c r="C854" s="13" t="s">
        <v>27</v>
      </c>
      <c r="D854" s="91">
        <v>10267.50017193301</v>
      </c>
      <c r="E854" s="91">
        <v>19701.337669841956</v>
      </c>
      <c r="F854" s="92">
        <v>-1.1393691487711095</v>
      </c>
      <c r="G854" s="92">
        <v>3.48</v>
      </c>
      <c r="H854" s="91" t="s">
        <v>35</v>
      </c>
      <c r="I854" s="13" t="s">
        <v>35</v>
      </c>
      <c r="J854" s="23">
        <v>41.5</v>
      </c>
      <c r="K854" s="22" t="s">
        <v>35</v>
      </c>
      <c r="L854" s="183">
        <v>76.329961218168194</v>
      </c>
      <c r="M854" s="183">
        <v>82.105128069524994</v>
      </c>
      <c r="N854" s="183">
        <v>105.997721412281</v>
      </c>
      <c r="O854" s="183">
        <f t="shared" si="13"/>
        <v>88.144270233324733</v>
      </c>
      <c r="P854" s="93">
        <v>0.44</v>
      </c>
      <c r="Q854" s="21"/>
    </row>
    <row r="855" spans="1:17" s="11" customFormat="1">
      <c r="A855" s="13">
        <v>14</v>
      </c>
      <c r="B855" s="13">
        <v>2020</v>
      </c>
      <c r="C855" s="13" t="s">
        <v>27</v>
      </c>
      <c r="D855" s="91">
        <v>9322.3357130418553</v>
      </c>
      <c r="E855" s="91">
        <v>17887.750735697071</v>
      </c>
      <c r="F855" s="92">
        <v>-9.2053999811447085</v>
      </c>
      <c r="G855" s="92">
        <v>4.45</v>
      </c>
      <c r="H855" s="91" t="s">
        <v>35</v>
      </c>
      <c r="I855" s="13" t="s">
        <v>35</v>
      </c>
      <c r="J855" s="22" t="s">
        <v>35</v>
      </c>
      <c r="K855" s="13" t="s">
        <v>35</v>
      </c>
      <c r="L855" s="183">
        <v>52.441960248604097</v>
      </c>
      <c r="M855" s="183">
        <v>84.965722246878798</v>
      </c>
      <c r="N855" s="183">
        <v>134.89886429714599</v>
      </c>
      <c r="O855" s="183">
        <f t="shared" si="13"/>
        <v>90.768848930876288</v>
      </c>
      <c r="P855" s="93">
        <v>0.40699999999999997</v>
      </c>
      <c r="Q855" s="21"/>
    </row>
    <row r="856" spans="1:17" s="11" customFormat="1">
      <c r="A856" s="13">
        <v>15</v>
      </c>
      <c r="B856" s="13">
        <v>1960</v>
      </c>
      <c r="C856" s="13" t="s">
        <v>29</v>
      </c>
      <c r="D856" s="91">
        <v>2139.392670837115</v>
      </c>
      <c r="E856" s="91" t="s">
        <v>35</v>
      </c>
      <c r="F856" s="92" t="s">
        <v>35</v>
      </c>
      <c r="G856" s="92" t="s">
        <v>35</v>
      </c>
      <c r="H856" s="91" t="s">
        <v>35</v>
      </c>
      <c r="I856" s="13" t="s">
        <v>35</v>
      </c>
      <c r="J856" s="13" t="s">
        <v>35</v>
      </c>
      <c r="K856" s="13" t="s">
        <v>35</v>
      </c>
      <c r="L856" s="183">
        <v>11.1501758147351</v>
      </c>
      <c r="M856" s="183">
        <v>96.679859992020994</v>
      </c>
      <c r="N856" s="183">
        <v>17.075583767544501</v>
      </c>
      <c r="O856" s="183">
        <f t="shared" si="13"/>
        <v>41.635206524766865</v>
      </c>
      <c r="P856" s="93">
        <v>0.216</v>
      </c>
      <c r="Q856" s="21"/>
    </row>
    <row r="857" spans="1:17" s="11" customFormat="1">
      <c r="A857" s="13">
        <v>15</v>
      </c>
      <c r="B857" s="13">
        <v>1961</v>
      </c>
      <c r="C857" s="13" t="s">
        <v>29</v>
      </c>
      <c r="D857" s="91">
        <v>2303.787939009118</v>
      </c>
      <c r="E857" s="91" t="s">
        <v>35</v>
      </c>
      <c r="F857" s="92">
        <v>4.1701855455793293</v>
      </c>
      <c r="G857" s="92" t="s">
        <v>35</v>
      </c>
      <c r="H857" s="91" t="s">
        <v>35</v>
      </c>
      <c r="I857" s="13" t="s">
        <v>35</v>
      </c>
      <c r="J857" s="13" t="s">
        <v>35</v>
      </c>
      <c r="K857" s="13" t="s">
        <v>35</v>
      </c>
      <c r="L857" s="183">
        <v>10.6754491073712</v>
      </c>
      <c r="M857" s="183">
        <v>94.6956383239704</v>
      </c>
      <c r="N857" s="183">
        <v>16.794910870340999</v>
      </c>
      <c r="O857" s="183">
        <f t="shared" si="13"/>
        <v>40.721999433894204</v>
      </c>
      <c r="P857" s="93">
        <v>0.218</v>
      </c>
      <c r="Q857" s="21"/>
    </row>
    <row r="858" spans="1:17" s="11" customFormat="1">
      <c r="A858" s="13">
        <v>15</v>
      </c>
      <c r="B858" s="13">
        <v>1962</v>
      </c>
      <c r="C858" s="13" t="s">
        <v>29</v>
      </c>
      <c r="D858" s="91">
        <v>2420.4652794576214</v>
      </c>
      <c r="E858" s="91" t="s">
        <v>35</v>
      </c>
      <c r="F858" s="92">
        <v>7.5034877365077506</v>
      </c>
      <c r="G858" s="92" t="s">
        <v>35</v>
      </c>
      <c r="H858" s="91">
        <v>-11928</v>
      </c>
      <c r="I858" s="13" t="s">
        <v>35</v>
      </c>
      <c r="J858" s="13" t="s">
        <v>35</v>
      </c>
      <c r="K858" s="13" t="s">
        <v>35</v>
      </c>
      <c r="L858" s="183">
        <v>10.2765802129124</v>
      </c>
      <c r="M858" s="183">
        <v>91.724228853714493</v>
      </c>
      <c r="N858" s="183">
        <v>17.233560240690899</v>
      </c>
      <c r="O858" s="183">
        <f t="shared" si="13"/>
        <v>39.744789769105928</v>
      </c>
      <c r="P858" s="93">
        <v>0.218</v>
      </c>
      <c r="Q858" s="21"/>
    </row>
    <row r="859" spans="1:17" s="11" customFormat="1">
      <c r="A859" s="13">
        <v>15</v>
      </c>
      <c r="B859" s="13">
        <v>1963</v>
      </c>
      <c r="C859" s="13" t="s">
        <v>29</v>
      </c>
      <c r="D859" s="91">
        <v>2549.8578633202665</v>
      </c>
      <c r="E859" s="91" t="s">
        <v>35</v>
      </c>
      <c r="F859" s="92">
        <v>7.5152026629839099</v>
      </c>
      <c r="G859" s="92" t="s">
        <v>35</v>
      </c>
      <c r="H859" s="91" t="s">
        <v>35</v>
      </c>
      <c r="I859" s="13" t="s">
        <v>35</v>
      </c>
      <c r="J859" s="13" t="s">
        <v>35</v>
      </c>
      <c r="K859" s="13" t="s">
        <v>35</v>
      </c>
      <c r="L859" s="183">
        <v>10.323463166163</v>
      </c>
      <c r="M859" s="183">
        <v>98.592045034306594</v>
      </c>
      <c r="N859" s="183">
        <v>18.423256915350301</v>
      </c>
      <c r="O859" s="183">
        <f t="shared" si="13"/>
        <v>42.44625503860663</v>
      </c>
      <c r="P859" s="93">
        <v>0.218</v>
      </c>
      <c r="Q859" s="21"/>
    </row>
    <row r="860" spans="1:17" s="11" customFormat="1">
      <c r="A860" s="13">
        <v>15</v>
      </c>
      <c r="B860" s="13">
        <v>1964</v>
      </c>
      <c r="C860" s="13" t="s">
        <v>29</v>
      </c>
      <c r="D860" s="91">
        <v>2584.7621840203306</v>
      </c>
      <c r="E860" s="91" t="s">
        <v>35</v>
      </c>
      <c r="F860" s="92">
        <v>8.3450941525563564</v>
      </c>
      <c r="G860" s="92" t="s">
        <v>35</v>
      </c>
      <c r="H860" s="91" t="s">
        <v>35</v>
      </c>
      <c r="I860" s="13" t="s">
        <v>35</v>
      </c>
      <c r="J860" s="13" t="s">
        <v>35</v>
      </c>
      <c r="K860" s="13" t="s">
        <v>35</v>
      </c>
      <c r="L860" s="183">
        <v>9.8258898648187003</v>
      </c>
      <c r="M860" s="183">
        <v>101.432028867932</v>
      </c>
      <c r="N860" s="183">
        <v>18.315868475135201</v>
      </c>
      <c r="O860" s="183">
        <f t="shared" si="13"/>
        <v>43.191262402628638</v>
      </c>
      <c r="P860" s="93">
        <v>0.2</v>
      </c>
      <c r="Q860" s="21"/>
    </row>
    <row r="861" spans="1:17" s="11" customFormat="1">
      <c r="A861" s="13">
        <v>15</v>
      </c>
      <c r="B861" s="13">
        <v>1965</v>
      </c>
      <c r="C861" s="13" t="s">
        <v>29</v>
      </c>
      <c r="D861" s="91">
        <v>2739.2259311643638</v>
      </c>
      <c r="E861" s="91" t="s">
        <v>35</v>
      </c>
      <c r="F861" s="92">
        <v>6.2473635696932206</v>
      </c>
      <c r="G861" s="92" t="s">
        <v>35</v>
      </c>
      <c r="H861" s="91" t="s">
        <v>35</v>
      </c>
      <c r="I861" s="13" t="s">
        <v>35</v>
      </c>
      <c r="J861" s="13" t="s">
        <v>35</v>
      </c>
      <c r="K861" s="13" t="s">
        <v>35</v>
      </c>
      <c r="L861" s="183">
        <v>9.7052995756424902</v>
      </c>
      <c r="M861" s="183">
        <v>101.9698766107</v>
      </c>
      <c r="N861" s="183">
        <v>18.2452101518648</v>
      </c>
      <c r="O861" s="183">
        <f t="shared" si="13"/>
        <v>43.306795446069096</v>
      </c>
      <c r="P861" s="93">
        <v>0.19</v>
      </c>
      <c r="Q861" s="21"/>
    </row>
    <row r="862" spans="1:17" s="11" customFormat="1">
      <c r="A862" s="13">
        <v>15</v>
      </c>
      <c r="B862" s="13">
        <v>1966</v>
      </c>
      <c r="C862" s="13" t="s">
        <v>29</v>
      </c>
      <c r="D862" s="91">
        <v>2861.6412825834741</v>
      </c>
      <c r="E862" s="91" t="s">
        <v>35</v>
      </c>
      <c r="F862" s="92">
        <v>0.21979696798777582</v>
      </c>
      <c r="G862" s="92" t="s">
        <v>35</v>
      </c>
      <c r="H862" s="91" t="s">
        <v>35</v>
      </c>
      <c r="I862" s="13" t="s">
        <v>35</v>
      </c>
      <c r="J862" s="13" t="s">
        <v>35</v>
      </c>
      <c r="K862" s="13" t="s">
        <v>35</v>
      </c>
      <c r="L862" s="183">
        <v>9.0853083135936501</v>
      </c>
      <c r="M862" s="183">
        <v>102.211102363873</v>
      </c>
      <c r="N862" s="183">
        <v>17.6160391373088</v>
      </c>
      <c r="O862" s="183">
        <f t="shared" si="13"/>
        <v>42.970816604925147</v>
      </c>
      <c r="P862" s="93">
        <v>0.188</v>
      </c>
      <c r="Q862" s="21"/>
    </row>
    <row r="863" spans="1:17" s="11" customFormat="1">
      <c r="A863" s="13">
        <v>15</v>
      </c>
      <c r="B863" s="13">
        <v>1967</v>
      </c>
      <c r="C863" s="13" t="s">
        <v>29</v>
      </c>
      <c r="D863" s="91">
        <v>3017.2993273799179</v>
      </c>
      <c r="E863" s="91" t="s">
        <v>35</v>
      </c>
      <c r="F863" s="92">
        <v>3.7891065994517987</v>
      </c>
      <c r="G863" s="92" t="s">
        <v>35</v>
      </c>
      <c r="H863" s="91">
        <v>-12692</v>
      </c>
      <c r="I863" s="13" t="s">
        <v>35</v>
      </c>
      <c r="J863" s="13" t="s">
        <v>35</v>
      </c>
      <c r="K863" s="13" t="s">
        <v>35</v>
      </c>
      <c r="L863" s="183">
        <v>8.93027221276426</v>
      </c>
      <c r="M863" s="183">
        <v>97.516277137853606</v>
      </c>
      <c r="N863" s="183">
        <v>18.662088637408601</v>
      </c>
      <c r="O863" s="183">
        <f t="shared" si="13"/>
        <v>41.70287932934216</v>
      </c>
      <c r="P863" s="93">
        <v>0.19700000000000001</v>
      </c>
      <c r="Q863" s="21"/>
    </row>
    <row r="864" spans="1:17" s="11" customFormat="1">
      <c r="A864" s="13">
        <v>15</v>
      </c>
      <c r="B864" s="13">
        <v>1968</v>
      </c>
      <c r="C864" s="13" t="s">
        <v>29</v>
      </c>
      <c r="D864" s="91">
        <v>3135.916522302482</v>
      </c>
      <c r="E864" s="91" t="s">
        <v>35</v>
      </c>
      <c r="F864" s="92">
        <v>-1.6696420753730195</v>
      </c>
      <c r="G864" s="92" t="s">
        <v>35</v>
      </c>
      <c r="H864" s="91" t="s">
        <v>35</v>
      </c>
      <c r="I864" s="13" t="s">
        <v>35</v>
      </c>
      <c r="J864" s="13" t="s">
        <v>35</v>
      </c>
      <c r="K864" s="13" t="s">
        <v>35</v>
      </c>
      <c r="L864" s="183">
        <v>8.9451350378277397</v>
      </c>
      <c r="M864" s="183">
        <v>96.320176706744903</v>
      </c>
      <c r="N864" s="183">
        <v>22.813658586060299</v>
      </c>
      <c r="O864" s="183">
        <f t="shared" si="13"/>
        <v>42.692990110210985</v>
      </c>
      <c r="P864" s="93">
        <v>9.5000000000000001E-2</v>
      </c>
      <c r="Q864" s="21"/>
    </row>
    <row r="865" spans="1:17" s="11" customFormat="1">
      <c r="A865" s="13">
        <v>15</v>
      </c>
      <c r="B865" s="13">
        <v>1969</v>
      </c>
      <c r="C865" s="13" t="s">
        <v>29</v>
      </c>
      <c r="D865" s="91">
        <v>3304.3461526130036</v>
      </c>
      <c r="E865" s="91" t="s">
        <v>35</v>
      </c>
      <c r="F865" s="92">
        <v>3.0672551706029338</v>
      </c>
      <c r="G865" s="92" t="s">
        <v>35</v>
      </c>
      <c r="H865" s="91" t="s">
        <v>35</v>
      </c>
      <c r="I865" s="13" t="s">
        <v>35</v>
      </c>
      <c r="J865" s="13" t="s">
        <v>35</v>
      </c>
      <c r="K865" s="13" t="s">
        <v>35</v>
      </c>
      <c r="L865" s="183">
        <v>8.3054309076896509</v>
      </c>
      <c r="M865" s="183">
        <v>96.356965004930998</v>
      </c>
      <c r="N865" s="183">
        <v>20.824098915881699</v>
      </c>
      <c r="O865" s="183">
        <f t="shared" si="13"/>
        <v>41.828831609500781</v>
      </c>
      <c r="P865" s="93">
        <v>7.5999999999999998E-2</v>
      </c>
      <c r="Q865" s="21"/>
    </row>
    <row r="866" spans="1:17" s="11" customFormat="1">
      <c r="A866" s="13">
        <v>15</v>
      </c>
      <c r="B866" s="13">
        <v>1970</v>
      </c>
      <c r="C866" s="13" t="s">
        <v>29</v>
      </c>
      <c r="D866" s="91">
        <v>3434.726137890058</v>
      </c>
      <c r="E866" s="91" t="s">
        <v>35</v>
      </c>
      <c r="F866" s="92">
        <v>-1.6885701469572751</v>
      </c>
      <c r="G866" s="92" t="s">
        <v>35</v>
      </c>
      <c r="H866" s="91" t="s">
        <v>35</v>
      </c>
      <c r="I866" s="13" t="s">
        <v>35</v>
      </c>
      <c r="J866" s="13" t="s">
        <v>35</v>
      </c>
      <c r="K866" s="13" t="s">
        <v>35</v>
      </c>
      <c r="L866" s="183">
        <v>9.1025213585986204</v>
      </c>
      <c r="M866" s="183">
        <v>95.025298999133199</v>
      </c>
      <c r="N866" s="183">
        <v>18.162733651383</v>
      </c>
      <c r="O866" s="183">
        <f t="shared" si="13"/>
        <v>40.763518003038278</v>
      </c>
      <c r="P866" s="93">
        <v>7.4999999999999997E-2</v>
      </c>
      <c r="Q866" s="21"/>
    </row>
    <row r="867" spans="1:17" s="11" customFormat="1">
      <c r="A867" s="13">
        <v>15</v>
      </c>
      <c r="B867" s="13">
        <v>1971</v>
      </c>
      <c r="C867" s="13" t="s">
        <v>29</v>
      </c>
      <c r="D867" s="91">
        <v>3659.496431516804</v>
      </c>
      <c r="E867" s="91" t="s">
        <v>35</v>
      </c>
      <c r="F867" s="92">
        <v>0.18972473614724095</v>
      </c>
      <c r="G867" s="92" t="s">
        <v>35</v>
      </c>
      <c r="H867" s="91" t="s">
        <v>35</v>
      </c>
      <c r="I867" s="13" t="s">
        <v>35</v>
      </c>
      <c r="J867" s="13" t="s">
        <v>35</v>
      </c>
      <c r="K867" s="13" t="s">
        <v>35</v>
      </c>
      <c r="L867" s="183">
        <v>11.0973105181316</v>
      </c>
      <c r="M867" s="183">
        <v>88.372538244244396</v>
      </c>
      <c r="N867" s="183">
        <v>17.589662579193799</v>
      </c>
      <c r="O867" s="183">
        <f t="shared" si="13"/>
        <v>39.019837113856596</v>
      </c>
      <c r="P867" s="93">
        <v>7.4999999999999997E-2</v>
      </c>
      <c r="Q867" s="21"/>
    </row>
    <row r="868" spans="1:17" s="11" customFormat="1">
      <c r="A868" s="13">
        <v>15</v>
      </c>
      <c r="B868" s="13">
        <v>1972</v>
      </c>
      <c r="C868" s="13" t="s">
        <v>29</v>
      </c>
      <c r="D868" s="91">
        <v>3720.7907701009062</v>
      </c>
      <c r="E868" s="91" t="s">
        <v>35</v>
      </c>
      <c r="F868" s="92">
        <v>-0.86982295990604541</v>
      </c>
      <c r="G868" s="92" t="s">
        <v>35</v>
      </c>
      <c r="H868" s="91">
        <v>-12288</v>
      </c>
      <c r="I868" s="13" t="s">
        <v>35</v>
      </c>
      <c r="J868" s="13" t="s">
        <v>35</v>
      </c>
      <c r="K868" s="13" t="s">
        <v>35</v>
      </c>
      <c r="L868" s="183">
        <v>10.9838267647691</v>
      </c>
      <c r="M868" s="183">
        <v>84.646850291007596</v>
      </c>
      <c r="N868" s="183">
        <v>20.7851743549007</v>
      </c>
      <c r="O868" s="183">
        <f t="shared" si="13"/>
        <v>38.805283803559135</v>
      </c>
      <c r="P868" s="93">
        <v>7.8E-2</v>
      </c>
      <c r="Q868" s="21"/>
    </row>
    <row r="869" spans="1:17" s="11" customFormat="1">
      <c r="A869" s="13">
        <v>15</v>
      </c>
      <c r="B869" s="13">
        <v>1973</v>
      </c>
      <c r="C869" s="13" t="s">
        <v>29</v>
      </c>
      <c r="D869" s="91">
        <v>3812.6987609123998</v>
      </c>
      <c r="E869" s="91" t="s">
        <v>35</v>
      </c>
      <c r="F869" s="92">
        <v>3.1909079968490062</v>
      </c>
      <c r="G869" s="92" t="s">
        <v>35</v>
      </c>
      <c r="H869" s="91" t="s">
        <v>35</v>
      </c>
      <c r="I869" s="13" t="s">
        <v>35</v>
      </c>
      <c r="J869" s="13" t="s">
        <v>35</v>
      </c>
      <c r="K869" s="13" t="s">
        <v>35</v>
      </c>
      <c r="L869" s="183">
        <v>13.513983062905201</v>
      </c>
      <c r="M869" s="183">
        <v>113.87149398928</v>
      </c>
      <c r="N869" s="183">
        <v>28.797574235433199</v>
      </c>
      <c r="O869" s="183">
        <f t="shared" si="13"/>
        <v>52.061017095872792</v>
      </c>
      <c r="P869" s="93">
        <v>8.2000000000000003E-2</v>
      </c>
      <c r="Q869" s="21"/>
    </row>
    <row r="870" spans="1:17" s="11" customFormat="1">
      <c r="A870" s="13">
        <v>15</v>
      </c>
      <c r="B870" s="13">
        <v>1974</v>
      </c>
      <c r="C870" s="13" t="s">
        <v>29</v>
      </c>
      <c r="D870" s="91">
        <v>3800.6435234834053</v>
      </c>
      <c r="E870" s="91" t="s">
        <v>35</v>
      </c>
      <c r="F870" s="92">
        <v>10.72152408305584</v>
      </c>
      <c r="G870" s="92" t="s">
        <v>35</v>
      </c>
      <c r="H870" s="91" t="s">
        <v>35</v>
      </c>
      <c r="I870" s="13" t="s">
        <v>35</v>
      </c>
      <c r="J870" s="13" t="s">
        <v>35</v>
      </c>
      <c r="K870" s="13" t="s">
        <v>35</v>
      </c>
      <c r="L870" s="183">
        <v>36.671052788075997</v>
      </c>
      <c r="M870" s="183">
        <v>125.89574862672799</v>
      </c>
      <c r="N870" s="183">
        <v>39.624164796887598</v>
      </c>
      <c r="O870" s="183">
        <f t="shared" si="13"/>
        <v>67.396988737230529</v>
      </c>
      <c r="P870" s="93">
        <v>8.2000000000000003E-2</v>
      </c>
      <c r="Q870" s="21"/>
    </row>
    <row r="871" spans="1:17" s="11" customFormat="1">
      <c r="A871" s="13">
        <v>15</v>
      </c>
      <c r="B871" s="13">
        <v>1975</v>
      </c>
      <c r="C871" s="13" t="s">
        <v>29</v>
      </c>
      <c r="D871" s="91">
        <v>3764.6943130835384</v>
      </c>
      <c r="E871" s="91" t="s">
        <v>35</v>
      </c>
      <c r="F871" s="92">
        <v>-3.1926251740521252</v>
      </c>
      <c r="G871" s="92" t="s">
        <v>35</v>
      </c>
      <c r="H871" s="91" t="s">
        <v>35</v>
      </c>
      <c r="I871" s="13" t="s">
        <v>35</v>
      </c>
      <c r="J871" s="13" t="s">
        <v>35</v>
      </c>
      <c r="K871" s="13" t="s">
        <v>35</v>
      </c>
      <c r="L871" s="183">
        <v>33.130179085776902</v>
      </c>
      <c r="M871" s="183">
        <v>92.3738202919169</v>
      </c>
      <c r="N871" s="183">
        <v>35.225232956529197</v>
      </c>
      <c r="O871" s="183">
        <f t="shared" si="13"/>
        <v>53.57641077807434</v>
      </c>
      <c r="P871" s="93">
        <v>8.2000000000000003E-2</v>
      </c>
      <c r="Q871" s="21"/>
    </row>
    <row r="872" spans="1:17" s="11" customFormat="1">
      <c r="A872" s="13">
        <v>15</v>
      </c>
      <c r="B872" s="13">
        <v>1976</v>
      </c>
      <c r="C872" s="13" t="s">
        <v>29</v>
      </c>
      <c r="D872" s="91">
        <v>3728.5480960371724</v>
      </c>
      <c r="E872" s="91" t="s">
        <v>35</v>
      </c>
      <c r="F872" s="92">
        <v>2.0074164027279693</v>
      </c>
      <c r="G872" s="92" t="s">
        <v>35</v>
      </c>
      <c r="H872" s="91" t="s">
        <v>35</v>
      </c>
      <c r="I872" s="13" t="s">
        <v>35</v>
      </c>
      <c r="J872" s="13" t="s">
        <v>35</v>
      </c>
      <c r="K872" s="13" t="s">
        <v>35</v>
      </c>
      <c r="L872" s="183">
        <v>36.322337874808902</v>
      </c>
      <c r="M872" s="183">
        <v>95.053349031452797</v>
      </c>
      <c r="N872" s="183">
        <v>29.173421169853398</v>
      </c>
      <c r="O872" s="183">
        <f t="shared" si="13"/>
        <v>53.516369358705028</v>
      </c>
      <c r="P872" s="93">
        <v>8.2000000000000003E-2</v>
      </c>
      <c r="Q872" s="21"/>
    </row>
    <row r="873" spans="1:17" s="11" customFormat="1">
      <c r="A873" s="13">
        <v>15</v>
      </c>
      <c r="B873" s="13">
        <v>1977</v>
      </c>
      <c r="C873" s="13" t="s">
        <v>29</v>
      </c>
      <c r="D873" s="91">
        <v>3674.1421273262868</v>
      </c>
      <c r="E873" s="91" t="s">
        <v>35</v>
      </c>
      <c r="F873" s="92">
        <v>5.0829933488741688</v>
      </c>
      <c r="G873" s="92" t="s">
        <v>35</v>
      </c>
      <c r="H873" s="91">
        <v>-14077</v>
      </c>
      <c r="I873" s="13" t="s">
        <v>35</v>
      </c>
      <c r="J873" s="13" t="s">
        <v>35</v>
      </c>
      <c r="K873" s="13" t="s">
        <v>35</v>
      </c>
      <c r="L873" s="183">
        <v>37.048427942247002</v>
      </c>
      <c r="M873" s="183">
        <v>102.166230262708</v>
      </c>
      <c r="N873" s="183">
        <v>30.738881355535199</v>
      </c>
      <c r="O873" s="183">
        <f t="shared" si="13"/>
        <v>56.651179853496735</v>
      </c>
      <c r="P873" s="93">
        <v>8.2000000000000003E-2</v>
      </c>
      <c r="Q873" s="21"/>
    </row>
    <row r="874" spans="1:17" s="11" customFormat="1">
      <c r="A874" s="13">
        <v>15</v>
      </c>
      <c r="B874" s="13">
        <v>1978</v>
      </c>
      <c r="C874" s="13" t="s">
        <v>29</v>
      </c>
      <c r="D874" s="91">
        <v>3934.1332899417184</v>
      </c>
      <c r="E874" s="91" t="s">
        <v>35</v>
      </c>
      <c r="F874" s="92">
        <v>-10.604988900799967</v>
      </c>
      <c r="G874" s="92" t="s">
        <v>35</v>
      </c>
      <c r="H874" s="91" t="s">
        <v>35</v>
      </c>
      <c r="I874" s="14">
        <v>91.4</v>
      </c>
      <c r="J874" s="14" t="s">
        <v>35</v>
      </c>
      <c r="K874" s="14" t="s">
        <v>35</v>
      </c>
      <c r="L874" s="183">
        <v>33.434988225937097</v>
      </c>
      <c r="M874" s="183">
        <v>88.675673098493803</v>
      </c>
      <c r="N874" s="183">
        <v>33.665186134461401</v>
      </c>
      <c r="O874" s="183">
        <f t="shared" si="13"/>
        <v>51.925282486297441</v>
      </c>
      <c r="P874" s="93">
        <v>8.2000000000000003E-2</v>
      </c>
      <c r="Q874" s="21"/>
    </row>
    <row r="875" spans="1:17" s="11" customFormat="1">
      <c r="A875" s="13">
        <v>15</v>
      </c>
      <c r="B875" s="13">
        <v>1979</v>
      </c>
      <c r="C875" s="13" t="s">
        <v>29</v>
      </c>
      <c r="D875" s="91">
        <v>4011.9525543035197</v>
      </c>
      <c r="E875" s="91" t="s">
        <v>35</v>
      </c>
      <c r="F875" s="92">
        <v>-28.647353530010847</v>
      </c>
      <c r="G875" s="92" t="s">
        <v>35</v>
      </c>
      <c r="H875" s="91" t="s">
        <v>35</v>
      </c>
      <c r="I875" s="14">
        <v>89.6</v>
      </c>
      <c r="J875" s="14" t="s">
        <v>35</v>
      </c>
      <c r="K875" s="14" t="s">
        <v>35</v>
      </c>
      <c r="L875" s="183">
        <v>64.195115609327203</v>
      </c>
      <c r="M875" s="183">
        <v>92.4803050009305</v>
      </c>
      <c r="N875" s="183">
        <v>51.954065548043602</v>
      </c>
      <c r="O875" s="183">
        <f t="shared" si="13"/>
        <v>69.543162052767101</v>
      </c>
      <c r="P875" s="93">
        <v>8.5000000000000006E-2</v>
      </c>
      <c r="Q875" s="21"/>
    </row>
    <row r="876" spans="1:17" s="11" customFormat="1">
      <c r="A876" s="13">
        <v>15</v>
      </c>
      <c r="B876" s="13">
        <v>1980</v>
      </c>
      <c r="C876" s="13" t="s">
        <v>29</v>
      </c>
      <c r="D876" s="91">
        <v>4428.6907039180505</v>
      </c>
      <c r="E876" s="91" t="s">
        <v>35</v>
      </c>
      <c r="F876" s="92">
        <v>1.596703188739454</v>
      </c>
      <c r="G876" s="92" t="s">
        <v>35</v>
      </c>
      <c r="H876" s="91" t="s">
        <v>35</v>
      </c>
      <c r="I876" s="14">
        <v>91.1</v>
      </c>
      <c r="J876" s="14" t="s">
        <v>35</v>
      </c>
      <c r="K876" s="14" t="s">
        <v>35</v>
      </c>
      <c r="L876" s="183">
        <v>70.514664663519298</v>
      </c>
      <c r="M876" s="183">
        <v>91.991910725589307</v>
      </c>
      <c r="N876" s="183">
        <v>91.281344051760499</v>
      </c>
      <c r="O876" s="183">
        <f t="shared" si="13"/>
        <v>84.595973146956368</v>
      </c>
      <c r="P876" s="93">
        <v>8.3000000000000004E-2</v>
      </c>
      <c r="Q876" s="21"/>
    </row>
    <row r="877" spans="1:17" s="11" customFormat="1">
      <c r="A877" s="13">
        <v>15</v>
      </c>
      <c r="B877" s="13">
        <v>1981</v>
      </c>
      <c r="C877" s="13" t="s">
        <v>29</v>
      </c>
      <c r="D877" s="91">
        <v>4723.0959822668319</v>
      </c>
      <c r="E877" s="91" t="s">
        <v>35</v>
      </c>
      <c r="F877" s="92">
        <v>2.3962473552179091</v>
      </c>
      <c r="G877" s="92" t="s">
        <v>35</v>
      </c>
      <c r="H877" s="91" t="s">
        <v>35</v>
      </c>
      <c r="I877" s="14">
        <v>90.2</v>
      </c>
      <c r="J877" s="14" t="s">
        <v>35</v>
      </c>
      <c r="K877" s="14" t="s">
        <v>35</v>
      </c>
      <c r="L877" s="183">
        <v>70.263236037919199</v>
      </c>
      <c r="M877" s="183">
        <v>80.380607265871106</v>
      </c>
      <c r="N877" s="183">
        <v>61.256814736659301</v>
      </c>
      <c r="O877" s="183">
        <f t="shared" si="13"/>
        <v>70.633552680149862</v>
      </c>
      <c r="P877" s="93">
        <v>8.2000000000000003E-2</v>
      </c>
      <c r="Q877" s="21"/>
    </row>
    <row r="878" spans="1:17" s="11" customFormat="1">
      <c r="A878" s="13">
        <v>15</v>
      </c>
      <c r="B878" s="13">
        <v>1982</v>
      </c>
      <c r="C878" s="13" t="s">
        <v>29</v>
      </c>
      <c r="D878" s="91">
        <v>4861.0591564804645</v>
      </c>
      <c r="E878" s="91" t="s">
        <v>35</v>
      </c>
      <c r="F878" s="92">
        <v>-3.5430781226970538</v>
      </c>
      <c r="G878" s="92" t="s">
        <v>35</v>
      </c>
      <c r="H878" s="91">
        <v>-12704</v>
      </c>
      <c r="I878" s="14">
        <v>87.5</v>
      </c>
      <c r="J878" s="14" t="s">
        <v>35</v>
      </c>
      <c r="K878" s="14" t="s">
        <v>35</v>
      </c>
      <c r="L878" s="183">
        <v>68.588539177327107</v>
      </c>
      <c r="M878" s="183">
        <v>70.405227093750995</v>
      </c>
      <c r="N878" s="183">
        <v>50.4912295138706</v>
      </c>
      <c r="O878" s="183">
        <f t="shared" si="13"/>
        <v>63.161665261649567</v>
      </c>
      <c r="P878" s="93">
        <v>7.4999999999999997E-2</v>
      </c>
      <c r="Q878" s="21"/>
    </row>
    <row r="879" spans="1:17" s="11" customFormat="1">
      <c r="A879" s="13">
        <v>15</v>
      </c>
      <c r="B879" s="13">
        <v>1983</v>
      </c>
      <c r="C879" s="13" t="s">
        <v>29</v>
      </c>
      <c r="D879" s="91">
        <v>4537.4535037007372</v>
      </c>
      <c r="E879" s="91" t="s">
        <v>35</v>
      </c>
      <c r="F879" s="92">
        <v>1.8257940649205011</v>
      </c>
      <c r="G879" s="92" t="s">
        <v>35</v>
      </c>
      <c r="H879" s="91" t="s">
        <v>35</v>
      </c>
      <c r="I879" s="14">
        <v>90.3</v>
      </c>
      <c r="J879" s="14" t="s">
        <v>35</v>
      </c>
      <c r="K879" s="14" t="s">
        <v>35</v>
      </c>
      <c r="L879" s="183">
        <v>63.883938995688901</v>
      </c>
      <c r="M879" s="183">
        <v>79.648532434342599</v>
      </c>
      <c r="N879" s="183">
        <v>62.319210363331699</v>
      </c>
      <c r="O879" s="183">
        <f t="shared" si="13"/>
        <v>68.617227264454399</v>
      </c>
      <c r="P879" s="93">
        <v>7.4999999999999997E-2</v>
      </c>
      <c r="Q879" s="21"/>
    </row>
    <row r="880" spans="1:17" s="11" customFormat="1">
      <c r="A880" s="13">
        <v>15</v>
      </c>
      <c r="B880" s="13">
        <v>1984</v>
      </c>
      <c r="C880" s="13" t="s">
        <v>29</v>
      </c>
      <c r="D880" s="91">
        <v>4556.3204221451815</v>
      </c>
      <c r="E880" s="91" t="s">
        <v>35</v>
      </c>
      <c r="F880" s="92">
        <v>-4.0861846515437463</v>
      </c>
      <c r="G880" s="92" t="s">
        <v>35</v>
      </c>
      <c r="H880" s="91" t="s">
        <v>35</v>
      </c>
      <c r="I880" s="14">
        <v>86.6</v>
      </c>
      <c r="J880" s="14" t="s">
        <v>35</v>
      </c>
      <c r="K880" s="14" t="s">
        <v>35</v>
      </c>
      <c r="L880" s="183">
        <v>62.657713355343297</v>
      </c>
      <c r="M880" s="183">
        <v>82.726403592118601</v>
      </c>
      <c r="N880" s="183">
        <v>51.853755100948099</v>
      </c>
      <c r="O880" s="183">
        <f t="shared" si="13"/>
        <v>65.745957349470004</v>
      </c>
      <c r="P880" s="93">
        <v>8.1000000000000003E-2</v>
      </c>
      <c r="Q880" s="21"/>
    </row>
    <row r="881" spans="1:17" s="11" customFormat="1">
      <c r="A881" s="13">
        <v>15</v>
      </c>
      <c r="B881" s="13">
        <v>1985</v>
      </c>
      <c r="C881" s="13" t="s">
        <v>29</v>
      </c>
      <c r="D881" s="91">
        <v>4676.2087666981379</v>
      </c>
      <c r="E881" s="91" t="s">
        <v>35</v>
      </c>
      <c r="F881" s="92">
        <v>-6.4285994000371005</v>
      </c>
      <c r="G881" s="92">
        <v>3.2</v>
      </c>
      <c r="H881" s="91" t="s">
        <v>35</v>
      </c>
      <c r="I881" s="14">
        <v>87.2</v>
      </c>
      <c r="J881" s="14" t="s">
        <v>35</v>
      </c>
      <c r="K881" s="14" t="s">
        <v>35</v>
      </c>
      <c r="L881" s="183">
        <v>60.663513403148798</v>
      </c>
      <c r="M881" s="183">
        <v>71.490191196213502</v>
      </c>
      <c r="N881" s="183">
        <v>44.454032438533801</v>
      </c>
      <c r="O881" s="183">
        <f t="shared" si="13"/>
        <v>58.8692456792987</v>
      </c>
      <c r="P881" s="93">
        <v>8.1000000000000003E-2</v>
      </c>
      <c r="Q881" s="21"/>
    </row>
    <row r="882" spans="1:17" s="11" customFormat="1">
      <c r="A882" s="13">
        <v>15</v>
      </c>
      <c r="B882" s="13">
        <v>1986</v>
      </c>
      <c r="C882" s="13" t="s">
        <v>29</v>
      </c>
      <c r="D882" s="91">
        <v>4737.7948718461048</v>
      </c>
      <c r="E882" s="91" t="s">
        <v>35</v>
      </c>
      <c r="F882" s="92">
        <v>-3.3161235420283361</v>
      </c>
      <c r="G882" s="92">
        <v>4.7</v>
      </c>
      <c r="H882" s="91" t="s">
        <v>35</v>
      </c>
      <c r="I882" s="14">
        <v>84.9</v>
      </c>
      <c r="J882" s="14" t="s">
        <v>35</v>
      </c>
      <c r="K882" s="14" t="s">
        <v>35</v>
      </c>
      <c r="L882" s="183">
        <v>31.3444335336164</v>
      </c>
      <c r="M882" s="183">
        <v>59.718977740723197</v>
      </c>
      <c r="N882" s="183">
        <v>42.8435174264186</v>
      </c>
      <c r="O882" s="183">
        <f t="shared" si="13"/>
        <v>44.635642900252741</v>
      </c>
      <c r="P882" s="93">
        <v>7.6999999999999999E-2</v>
      </c>
      <c r="Q882" s="21"/>
    </row>
    <row r="883" spans="1:17" s="11" customFormat="1">
      <c r="A883" s="13">
        <v>15</v>
      </c>
      <c r="B883" s="13">
        <v>1987</v>
      </c>
      <c r="C883" s="13" t="s">
        <v>29</v>
      </c>
      <c r="D883" s="91">
        <v>4552.233393228872</v>
      </c>
      <c r="E883" s="91" t="s">
        <v>35</v>
      </c>
      <c r="F883" s="92">
        <v>-2.9041774448237021</v>
      </c>
      <c r="G883" s="92">
        <v>5.8</v>
      </c>
      <c r="H883" s="91">
        <v>-9395</v>
      </c>
      <c r="I883" s="14">
        <v>84.3</v>
      </c>
      <c r="J883" s="14" t="s">
        <v>35</v>
      </c>
      <c r="K883" s="14" t="s">
        <v>35</v>
      </c>
      <c r="L883" s="183">
        <v>32.506869004891101</v>
      </c>
      <c r="M883" s="183">
        <v>59.269735100745201</v>
      </c>
      <c r="N883" s="183">
        <v>47.955055459916899</v>
      </c>
      <c r="O883" s="183">
        <f t="shared" si="13"/>
        <v>46.577219855184403</v>
      </c>
      <c r="P883" s="93">
        <v>7.6999999999999999E-2</v>
      </c>
      <c r="Q883" s="21"/>
    </row>
    <row r="884" spans="1:17" s="11" customFormat="1">
      <c r="A884" s="13">
        <v>15</v>
      </c>
      <c r="B884" s="13">
        <v>1988</v>
      </c>
      <c r="C884" s="13" t="s">
        <v>29</v>
      </c>
      <c r="D884" s="91">
        <v>3859.4176631777977</v>
      </c>
      <c r="E884" s="91" t="s">
        <v>35</v>
      </c>
      <c r="F884" s="92">
        <v>-14.331123769423499</v>
      </c>
      <c r="G884" s="92">
        <v>6</v>
      </c>
      <c r="H884" s="91" t="s">
        <v>35</v>
      </c>
      <c r="I884" s="14">
        <v>80.8</v>
      </c>
      <c r="J884" s="14" t="s">
        <v>35</v>
      </c>
      <c r="K884" s="14" t="s">
        <v>35</v>
      </c>
      <c r="L884" s="183">
        <v>26.264131428879299</v>
      </c>
      <c r="M884" s="183">
        <v>69.820025674837396</v>
      </c>
      <c r="N884" s="183">
        <v>43.658019422625301</v>
      </c>
      <c r="O884" s="183">
        <f t="shared" si="13"/>
        <v>46.580725508780667</v>
      </c>
      <c r="P884" s="93">
        <v>7.6999999999999999E-2</v>
      </c>
      <c r="Q884" s="21"/>
    </row>
    <row r="885" spans="1:17" s="11" customFormat="1">
      <c r="A885" s="13">
        <v>15</v>
      </c>
      <c r="B885" s="13">
        <v>1989</v>
      </c>
      <c r="C885" s="13" t="s">
        <v>29</v>
      </c>
      <c r="D885" s="91">
        <v>3837.3000011520176</v>
      </c>
      <c r="E885" s="91" t="s">
        <v>35</v>
      </c>
      <c r="F885" s="92">
        <v>-3.8423108334650351</v>
      </c>
      <c r="G885" s="92">
        <v>8.66</v>
      </c>
      <c r="H885" s="91" t="s">
        <v>35</v>
      </c>
      <c r="I885" s="14">
        <v>80.5</v>
      </c>
      <c r="J885" s="14" t="s">
        <v>35</v>
      </c>
      <c r="K885" s="14" t="s">
        <v>35</v>
      </c>
      <c r="L885" s="183">
        <v>30.645846764704402</v>
      </c>
      <c r="M885" s="183">
        <v>68.744649036432804</v>
      </c>
      <c r="N885" s="183">
        <v>38.224796995110097</v>
      </c>
      <c r="O885" s="183">
        <f t="shared" si="13"/>
        <v>45.87176426541577</v>
      </c>
      <c r="P885" s="93">
        <v>0.08</v>
      </c>
      <c r="Q885" s="21"/>
    </row>
    <row r="886" spans="1:17" s="11" customFormat="1">
      <c r="A886" s="13">
        <v>15</v>
      </c>
      <c r="B886" s="13">
        <v>1990</v>
      </c>
      <c r="C886" s="13" t="s">
        <v>29</v>
      </c>
      <c r="D886" s="91">
        <v>4061.5904763706108</v>
      </c>
      <c r="E886" s="91">
        <v>10726.002752386556</v>
      </c>
      <c r="F886" s="92">
        <v>-2.2192879858663872</v>
      </c>
      <c r="G886" s="92" t="s">
        <v>35</v>
      </c>
      <c r="H886" s="91" t="s">
        <v>35</v>
      </c>
      <c r="I886" s="14">
        <v>79.400000000000006</v>
      </c>
      <c r="J886" s="14" t="s">
        <v>35</v>
      </c>
      <c r="K886" s="14" t="s">
        <v>35</v>
      </c>
      <c r="L886" s="183">
        <v>36.623943740372503</v>
      </c>
      <c r="M886" s="183">
        <v>61.995953147585602</v>
      </c>
      <c r="N886" s="183">
        <v>36.116444780317401</v>
      </c>
      <c r="O886" s="183">
        <f t="shared" si="13"/>
        <v>44.912113889425171</v>
      </c>
      <c r="P886" s="93">
        <v>0.28000000000000003</v>
      </c>
      <c r="Q886" s="21"/>
    </row>
    <row r="887" spans="1:17" s="11" customFormat="1">
      <c r="A887" s="13">
        <v>15</v>
      </c>
      <c r="B887" s="13">
        <v>1991</v>
      </c>
      <c r="C887" s="13" t="s">
        <v>29</v>
      </c>
      <c r="D887" s="91">
        <v>4352.2627322037215</v>
      </c>
      <c r="E887" s="91">
        <v>11493.621111314349</v>
      </c>
      <c r="F887" s="92">
        <v>-2.3909283313108318</v>
      </c>
      <c r="G887" s="92" t="s">
        <v>35</v>
      </c>
      <c r="H887" s="91" t="s">
        <v>35</v>
      </c>
      <c r="I887" s="14">
        <v>84.4</v>
      </c>
      <c r="J887" s="14" t="s">
        <v>35</v>
      </c>
      <c r="K887" s="14" t="s">
        <v>35</v>
      </c>
      <c r="L887" s="183">
        <v>32.258220056387003</v>
      </c>
      <c r="M887" s="183">
        <v>59.564721148624798</v>
      </c>
      <c r="N887" s="183">
        <v>33.666301842659998</v>
      </c>
      <c r="O887" s="183">
        <f t="shared" si="13"/>
        <v>41.829747682557269</v>
      </c>
      <c r="P887" s="93">
        <v>0.52200000000000002</v>
      </c>
      <c r="Q887" s="21"/>
    </row>
    <row r="888" spans="1:17" s="11" customFormat="1">
      <c r="A888" s="13">
        <v>15</v>
      </c>
      <c r="B888" s="13">
        <v>1992</v>
      </c>
      <c r="C888" s="13" t="s">
        <v>29</v>
      </c>
      <c r="D888" s="91">
        <v>4612.6329266796847</v>
      </c>
      <c r="E888" s="91">
        <v>12181.216633028333</v>
      </c>
      <c r="F888" s="92">
        <v>-1.8434214570585965</v>
      </c>
      <c r="G888" s="92" t="s">
        <v>35</v>
      </c>
      <c r="H888" s="91">
        <v>1954</v>
      </c>
      <c r="I888" s="14">
        <v>83.3</v>
      </c>
      <c r="J888" s="14" t="s">
        <v>35</v>
      </c>
      <c r="K888" s="14" t="s">
        <v>35</v>
      </c>
      <c r="L888" s="183">
        <v>31.2263954850626</v>
      </c>
      <c r="M888" s="183">
        <v>57.395348524929901</v>
      </c>
      <c r="N888" s="183">
        <v>31.486218148894899</v>
      </c>
      <c r="O888" s="183">
        <f t="shared" si="13"/>
        <v>40.035987386295801</v>
      </c>
      <c r="P888" s="93">
        <v>0.53300000000000003</v>
      </c>
      <c r="Q888" s="21"/>
    </row>
    <row r="889" spans="1:17" s="11" customFormat="1">
      <c r="A889" s="13">
        <v>15</v>
      </c>
      <c r="B889" s="13">
        <v>1993</v>
      </c>
      <c r="C889" s="13" t="s">
        <v>29</v>
      </c>
      <c r="D889" s="91">
        <v>4765.0706972584412</v>
      </c>
      <c r="E889" s="91">
        <v>12583.780100789976</v>
      </c>
      <c r="F889" s="92">
        <v>-2.5799854516066034</v>
      </c>
      <c r="G889" s="92" t="s">
        <v>35</v>
      </c>
      <c r="H889" s="91" t="s">
        <v>35</v>
      </c>
      <c r="I889" s="14">
        <v>84.2</v>
      </c>
      <c r="J889" s="14" t="s">
        <v>35</v>
      </c>
      <c r="K889" s="14" t="s">
        <v>35</v>
      </c>
      <c r="L889" s="183">
        <v>27.678438923524201</v>
      </c>
      <c r="M889" s="183">
        <v>56.0814560634035</v>
      </c>
      <c r="N889" s="183">
        <v>32.044165765723001</v>
      </c>
      <c r="O889" s="183">
        <f t="shared" si="13"/>
        <v>38.601353584216902</v>
      </c>
      <c r="P889" s="93">
        <v>0.53400000000000003</v>
      </c>
      <c r="Q889" s="21"/>
    </row>
    <row r="890" spans="1:17" s="11" customFormat="1">
      <c r="A890" s="13">
        <v>15</v>
      </c>
      <c r="B890" s="13">
        <v>1994</v>
      </c>
      <c r="C890" s="13" t="s">
        <v>29</v>
      </c>
      <c r="D890" s="91">
        <v>4801.3113585706005</v>
      </c>
      <c r="E890" s="91">
        <v>12679.485818844025</v>
      </c>
      <c r="F890" s="92">
        <v>1.1500718980447431</v>
      </c>
      <c r="G890" s="92" t="s">
        <v>35</v>
      </c>
      <c r="H890" s="91" t="s">
        <v>35</v>
      </c>
      <c r="I890" s="14">
        <v>81.400000000000006</v>
      </c>
      <c r="J890" s="14" t="s">
        <v>35</v>
      </c>
      <c r="K890" s="14" t="s">
        <v>35</v>
      </c>
      <c r="L890" s="183">
        <v>26.887600810147301</v>
      </c>
      <c r="M890" s="183">
        <v>65.527732004633194</v>
      </c>
      <c r="N890" s="183">
        <v>36.046761021854103</v>
      </c>
      <c r="O890" s="183">
        <f t="shared" si="13"/>
        <v>42.820697945544872</v>
      </c>
      <c r="P890" s="93">
        <v>0.54300000000000004</v>
      </c>
      <c r="Q890" s="21"/>
    </row>
    <row r="891" spans="1:17" s="11" customFormat="1">
      <c r="A891" s="13">
        <v>15</v>
      </c>
      <c r="B891" s="13">
        <v>1995</v>
      </c>
      <c r="C891" s="13" t="s">
        <v>29</v>
      </c>
      <c r="D891" s="91">
        <v>4786.3573241505919</v>
      </c>
      <c r="E891" s="91">
        <v>12639.994635456271</v>
      </c>
      <c r="F891" s="92">
        <v>3.7906805744522245</v>
      </c>
      <c r="G891" s="92" t="s">
        <v>35</v>
      </c>
      <c r="H891" s="91" t="s">
        <v>35</v>
      </c>
      <c r="I891" s="14">
        <v>79.7</v>
      </c>
      <c r="J891" s="14" t="s">
        <v>35</v>
      </c>
      <c r="K891" s="14" t="s">
        <v>35</v>
      </c>
      <c r="L891" s="183">
        <v>26.261924785721401</v>
      </c>
      <c r="M891" s="183">
        <v>64.8040798359783</v>
      </c>
      <c r="N891" s="183">
        <v>32.801476266121199</v>
      </c>
      <c r="O891" s="183">
        <f t="shared" si="13"/>
        <v>41.289160295940299</v>
      </c>
      <c r="P891" s="93">
        <v>0.54600000000000004</v>
      </c>
      <c r="Q891" s="21"/>
    </row>
    <row r="892" spans="1:17" s="11" customFormat="1">
      <c r="A892" s="13">
        <v>15</v>
      </c>
      <c r="B892" s="13">
        <v>1996</v>
      </c>
      <c r="C892" s="13" t="s">
        <v>29</v>
      </c>
      <c r="D892" s="91">
        <v>4880.7501512181316</v>
      </c>
      <c r="E892" s="91">
        <v>12889.270806656254</v>
      </c>
      <c r="F892" s="92">
        <v>4.3395132092338429</v>
      </c>
      <c r="G892" s="92" t="s">
        <v>35</v>
      </c>
      <c r="H892" s="91" t="s">
        <v>35</v>
      </c>
      <c r="I892" s="14">
        <v>79.7</v>
      </c>
      <c r="J892" s="14" t="s">
        <v>35</v>
      </c>
      <c r="K892" s="14" t="s">
        <v>35</v>
      </c>
      <c r="L892" s="183">
        <v>32.096553512291003</v>
      </c>
      <c r="M892" s="183">
        <v>64.862615577557506</v>
      </c>
      <c r="N892" s="183">
        <v>33.626984143699801</v>
      </c>
      <c r="O892" s="183">
        <f t="shared" si="13"/>
        <v>43.528717744516108</v>
      </c>
      <c r="P892" s="93">
        <v>0.54600000000000004</v>
      </c>
      <c r="Q892" s="21"/>
    </row>
    <row r="893" spans="1:17" s="11" customFormat="1">
      <c r="A893" s="13">
        <v>15</v>
      </c>
      <c r="B893" s="13">
        <v>1997</v>
      </c>
      <c r="C893" s="13" t="s">
        <v>29</v>
      </c>
      <c r="D893" s="91">
        <v>5091.1937736988411</v>
      </c>
      <c r="E893" s="91">
        <v>13445.018336369616</v>
      </c>
      <c r="F893" s="92">
        <v>2.1127131982478886</v>
      </c>
      <c r="G893" s="92" t="s">
        <v>35</v>
      </c>
      <c r="H893" s="91">
        <v>9797</v>
      </c>
      <c r="I893" s="14">
        <v>82.6</v>
      </c>
      <c r="J893" s="14" t="s">
        <v>35</v>
      </c>
      <c r="K893" s="14" t="s">
        <v>35</v>
      </c>
      <c r="L893" s="183">
        <v>31.5377177966737</v>
      </c>
      <c r="M893" s="183">
        <v>66.474521219155903</v>
      </c>
      <c r="N893" s="183">
        <v>30.776686081245199</v>
      </c>
      <c r="O893" s="183">
        <f t="shared" si="13"/>
        <v>42.929641699024934</v>
      </c>
      <c r="P893" s="93">
        <v>0.54600000000000004</v>
      </c>
      <c r="Q893" s="21"/>
    </row>
    <row r="894" spans="1:17" s="11" customFormat="1">
      <c r="A894" s="13">
        <v>15</v>
      </c>
      <c r="B894" s="13">
        <v>1998</v>
      </c>
      <c r="C894" s="13" t="s">
        <v>29</v>
      </c>
      <c r="D894" s="91">
        <v>5355.3555774650031</v>
      </c>
      <c r="E894" s="91">
        <v>14142.626884241521</v>
      </c>
      <c r="F894" s="92">
        <v>1.9590775923340402</v>
      </c>
      <c r="G894" s="92" t="s">
        <v>35</v>
      </c>
      <c r="H894" s="91" t="s">
        <v>35</v>
      </c>
      <c r="I894" s="14">
        <v>82.7</v>
      </c>
      <c r="J894" s="14" t="s">
        <v>35</v>
      </c>
      <c r="K894" s="14" t="s">
        <v>35</v>
      </c>
      <c r="L894" s="183">
        <v>23.781358079748902</v>
      </c>
      <c r="M894" s="183">
        <v>59.668481375878997</v>
      </c>
      <c r="N894" s="183">
        <v>30.0075571704329</v>
      </c>
      <c r="O894" s="183">
        <f t="shared" si="13"/>
        <v>37.819132208686931</v>
      </c>
      <c r="P894" s="93">
        <v>0.54100000000000004</v>
      </c>
      <c r="Q894" s="21"/>
    </row>
    <row r="895" spans="1:17" s="11" customFormat="1">
      <c r="A895" s="13">
        <v>15</v>
      </c>
      <c r="B895" s="13">
        <v>1999</v>
      </c>
      <c r="C895" s="13" t="s">
        <v>29</v>
      </c>
      <c r="D895" s="91">
        <v>5454.8538886302567</v>
      </c>
      <c r="E895" s="91">
        <v>14405.385812209559</v>
      </c>
      <c r="F895" s="92">
        <v>5.3117641398970648</v>
      </c>
      <c r="G895" s="92" t="s">
        <v>35</v>
      </c>
      <c r="H895" s="91" t="s">
        <v>35</v>
      </c>
      <c r="I895" s="14">
        <v>83.4</v>
      </c>
      <c r="J895" s="14" t="s">
        <v>35</v>
      </c>
      <c r="K895" s="14" t="s">
        <v>35</v>
      </c>
      <c r="L895" s="183">
        <v>30.821270392359501</v>
      </c>
      <c r="M895" s="183">
        <v>55.292014873376502</v>
      </c>
      <c r="N895" s="183">
        <v>29.0034510109335</v>
      </c>
      <c r="O895" s="183">
        <f t="shared" si="13"/>
        <v>38.372245425556507</v>
      </c>
      <c r="P895" s="93">
        <v>0.53900000000000003</v>
      </c>
      <c r="Q895" s="21"/>
    </row>
    <row r="896" spans="1:17" s="11" customFormat="1">
      <c r="A896" s="13">
        <v>15</v>
      </c>
      <c r="B896" s="13">
        <v>2000</v>
      </c>
      <c r="C896" s="13" t="s">
        <v>29</v>
      </c>
      <c r="D896" s="91">
        <v>5493.6333055987388</v>
      </c>
      <c r="E896" s="91">
        <v>14507.795972849775</v>
      </c>
      <c r="F896" s="92">
        <v>2.4942851446386243</v>
      </c>
      <c r="G896" s="92" t="s">
        <v>35</v>
      </c>
      <c r="H896" s="91" t="s">
        <v>35</v>
      </c>
      <c r="I896" s="14">
        <v>82.1</v>
      </c>
      <c r="J896" s="23">
        <v>29.8</v>
      </c>
      <c r="K896" s="23">
        <v>13.1</v>
      </c>
      <c r="L896" s="183">
        <v>49.516806095367301</v>
      </c>
      <c r="M896" s="183">
        <v>56.627100182487602</v>
      </c>
      <c r="N896" s="183">
        <v>29.520363682404501</v>
      </c>
      <c r="O896" s="183">
        <f t="shared" si="13"/>
        <v>45.221423320086473</v>
      </c>
      <c r="P896" s="93">
        <v>0.57099999999999995</v>
      </c>
      <c r="Q896" s="21"/>
    </row>
    <row r="897" spans="1:17" s="11" customFormat="1">
      <c r="A897" s="13">
        <v>15</v>
      </c>
      <c r="B897" s="13">
        <v>2001</v>
      </c>
      <c r="C897" s="13" t="s">
        <v>29</v>
      </c>
      <c r="D897" s="91">
        <v>5419.1216968568524</v>
      </c>
      <c r="E897" s="91">
        <v>14311.022879870596</v>
      </c>
      <c r="F897" s="92">
        <v>1.4389126832412842</v>
      </c>
      <c r="G897" s="92">
        <v>4.12</v>
      </c>
      <c r="H897" s="91" t="s">
        <v>35</v>
      </c>
      <c r="I897" s="14">
        <v>86.9</v>
      </c>
      <c r="J897" s="23">
        <v>36.799999999999997</v>
      </c>
      <c r="K897" s="23">
        <v>19.2</v>
      </c>
      <c r="L897" s="183">
        <v>45.923349869098402</v>
      </c>
      <c r="M897" s="183">
        <v>55.668159786510003</v>
      </c>
      <c r="N897" s="183">
        <v>29.254810372022199</v>
      </c>
      <c r="O897" s="183">
        <f t="shared" si="13"/>
        <v>43.615440009210204</v>
      </c>
      <c r="P897" s="93">
        <v>0.57599999999999996</v>
      </c>
      <c r="Q897" s="21"/>
    </row>
    <row r="898" spans="1:17" s="11" customFormat="1">
      <c r="A898" s="13">
        <v>15</v>
      </c>
      <c r="B898" s="13">
        <v>2002</v>
      </c>
      <c r="C898" s="13" t="s">
        <v>29</v>
      </c>
      <c r="D898" s="91">
        <v>5435.1573018289091</v>
      </c>
      <c r="E898" s="91">
        <v>14353.370315946955</v>
      </c>
      <c r="F898" s="92">
        <v>-0.67372856935874381</v>
      </c>
      <c r="G898" s="92" t="s">
        <v>35</v>
      </c>
      <c r="H898" s="91">
        <v>16119</v>
      </c>
      <c r="I898" s="14">
        <v>88</v>
      </c>
      <c r="J898" s="23">
        <v>34</v>
      </c>
      <c r="K898" s="23">
        <v>16.2</v>
      </c>
      <c r="L898" s="183">
        <v>45.091603922970499</v>
      </c>
      <c r="M898" s="183">
        <v>58.8295746992723</v>
      </c>
      <c r="N898" s="183">
        <v>33.178324966535698</v>
      </c>
      <c r="O898" s="183">
        <f t="shared" si="13"/>
        <v>45.699834529592827</v>
      </c>
      <c r="P898" s="93">
        <v>0.57599999999999996</v>
      </c>
      <c r="Q898" s="21"/>
    </row>
    <row r="899" spans="1:17" s="11" customFormat="1">
      <c r="A899" s="13">
        <v>15</v>
      </c>
      <c r="B899" s="13">
        <v>2003</v>
      </c>
      <c r="C899" s="13" t="s">
        <v>29</v>
      </c>
      <c r="D899" s="91">
        <v>5558.0826429196877</v>
      </c>
      <c r="E899" s="91">
        <v>14677.996236395722</v>
      </c>
      <c r="F899" s="92">
        <v>1.1105997726007075</v>
      </c>
      <c r="G899" s="92">
        <v>7.6</v>
      </c>
      <c r="H899" s="91" t="s">
        <v>35</v>
      </c>
      <c r="I899" s="14">
        <v>89.2</v>
      </c>
      <c r="J899" s="23">
        <v>33.799999999999997</v>
      </c>
      <c r="K899" s="23">
        <v>16.3</v>
      </c>
      <c r="L899" s="183">
        <v>52.347799598459297</v>
      </c>
      <c r="M899" s="183">
        <v>61.237365661047903</v>
      </c>
      <c r="N899" s="183">
        <v>36.523785981620598</v>
      </c>
      <c r="O899" s="183">
        <f t="shared" ref="O899:O962" si="14">AVERAGE(L899:N899)</f>
        <v>50.03631708037593</v>
      </c>
      <c r="P899" s="93">
        <v>0.57599999999999996</v>
      </c>
      <c r="Q899" s="21"/>
    </row>
    <row r="900" spans="1:17" s="11" customFormat="1">
      <c r="A900" s="13">
        <v>15</v>
      </c>
      <c r="B900" s="13">
        <v>2004</v>
      </c>
      <c r="C900" s="13" t="s">
        <v>29</v>
      </c>
      <c r="D900" s="91">
        <v>5865.9416439752767</v>
      </c>
      <c r="E900" s="91">
        <v>15491.002006396429</v>
      </c>
      <c r="F900" s="92">
        <v>3.8828311511540647</v>
      </c>
      <c r="G900" s="92">
        <v>6.41</v>
      </c>
      <c r="H900" s="91" t="s">
        <v>35</v>
      </c>
      <c r="I900" s="14">
        <v>90</v>
      </c>
      <c r="J900" s="23">
        <v>33.299999999999997</v>
      </c>
      <c r="K900" s="23">
        <v>15.5</v>
      </c>
      <c r="L900" s="183">
        <v>62.499189533404397</v>
      </c>
      <c r="M900" s="183">
        <v>66.565301113444903</v>
      </c>
      <c r="N900" s="183">
        <v>39.951379769386897</v>
      </c>
      <c r="O900" s="183">
        <f t="shared" si="14"/>
        <v>56.33862347207873</v>
      </c>
      <c r="P900" s="93">
        <v>0.58299999999999996</v>
      </c>
      <c r="Q900" s="21"/>
    </row>
    <row r="901" spans="1:17" s="11" customFormat="1">
      <c r="A901" s="13">
        <v>15</v>
      </c>
      <c r="B901" s="13">
        <v>2005</v>
      </c>
      <c r="C901" s="13" t="s">
        <v>29</v>
      </c>
      <c r="D901" s="91">
        <v>6172.8570632182991</v>
      </c>
      <c r="E901" s="91">
        <v>16301.515929624898</v>
      </c>
      <c r="F901" s="92">
        <v>2.8680732750477489</v>
      </c>
      <c r="G901" s="92">
        <v>5.37</v>
      </c>
      <c r="H901" s="91" t="s">
        <v>35</v>
      </c>
      <c r="I901" s="14">
        <v>90.9</v>
      </c>
      <c r="J901" s="23">
        <v>32.9</v>
      </c>
      <c r="K901" s="23">
        <v>14.4</v>
      </c>
      <c r="L901" s="183">
        <v>85.180180730017597</v>
      </c>
      <c r="M901" s="183">
        <v>69.884890561069398</v>
      </c>
      <c r="N901" s="183">
        <v>42.127523635253397</v>
      </c>
      <c r="O901" s="183">
        <f t="shared" si="14"/>
        <v>65.730864975446806</v>
      </c>
      <c r="P901" s="93">
        <v>0.57699999999999996</v>
      </c>
      <c r="Q901" s="21"/>
    </row>
    <row r="902" spans="1:17" s="11" customFormat="1">
      <c r="A902" s="13">
        <v>15</v>
      </c>
      <c r="B902" s="13">
        <v>2006</v>
      </c>
      <c r="C902" s="13" t="s">
        <v>29</v>
      </c>
      <c r="D902" s="91">
        <v>6585.4433490826796</v>
      </c>
      <c r="E902" s="91">
        <v>17391.089500255483</v>
      </c>
      <c r="F902" s="92">
        <v>2.7343800061717474</v>
      </c>
      <c r="G902" s="92">
        <v>5.31</v>
      </c>
      <c r="H902" s="91" t="s">
        <v>35</v>
      </c>
      <c r="I902" s="14">
        <v>9.1999999999999993</v>
      </c>
      <c r="J902" s="23">
        <v>32.9</v>
      </c>
      <c r="K902" s="23">
        <v>16</v>
      </c>
      <c r="L902" s="183">
        <v>94.232870316464002</v>
      </c>
      <c r="M902" s="183">
        <v>84.020702784940596</v>
      </c>
      <c r="N902" s="183">
        <v>57.346259138415597</v>
      </c>
      <c r="O902" s="183">
        <f t="shared" si="14"/>
        <v>78.533277413273396</v>
      </c>
      <c r="P902" s="93">
        <v>0.57699999999999996</v>
      </c>
      <c r="Q902" s="21"/>
    </row>
    <row r="903" spans="1:17" s="11" customFormat="1">
      <c r="A903" s="13">
        <v>15</v>
      </c>
      <c r="B903" s="13">
        <v>2007</v>
      </c>
      <c r="C903" s="13" t="s">
        <v>29</v>
      </c>
      <c r="D903" s="91">
        <v>7242.2572615314702</v>
      </c>
      <c r="E903" s="91">
        <v>19125.628684773867</v>
      </c>
      <c r="F903" s="92">
        <v>3.6414461418401203</v>
      </c>
      <c r="G903" s="92">
        <v>4.8899999999999997</v>
      </c>
      <c r="H903" s="91">
        <v>22244</v>
      </c>
      <c r="I903" s="14">
        <v>12.1</v>
      </c>
      <c r="J903" s="23">
        <v>30</v>
      </c>
      <c r="K903" s="23">
        <v>13.6</v>
      </c>
      <c r="L903" s="183">
        <v>97.726409182701005</v>
      </c>
      <c r="M903" s="183">
        <v>94.121897892805194</v>
      </c>
      <c r="N903" s="183">
        <v>62.342757117053203</v>
      </c>
      <c r="O903" s="183">
        <f t="shared" si="14"/>
        <v>84.730354730853136</v>
      </c>
      <c r="P903" s="93">
        <v>0.57699999999999996</v>
      </c>
      <c r="Q903" s="21"/>
    </row>
    <row r="904" spans="1:17" s="11" customFormat="1">
      <c r="A904" s="13">
        <v>15</v>
      </c>
      <c r="B904" s="13">
        <v>2008</v>
      </c>
      <c r="C904" s="13" t="s">
        <v>29</v>
      </c>
      <c r="D904" s="91">
        <v>7814.5372448135322</v>
      </c>
      <c r="E904" s="91">
        <v>20636.927450991236</v>
      </c>
      <c r="F904" s="92">
        <v>2.0235040669161179</v>
      </c>
      <c r="G904" s="92">
        <v>6.2</v>
      </c>
      <c r="H904" s="91" t="s">
        <v>35</v>
      </c>
      <c r="I904" s="14">
        <v>8.4</v>
      </c>
      <c r="J904" s="23">
        <v>26.8</v>
      </c>
      <c r="K904" s="23">
        <v>12.8</v>
      </c>
      <c r="L904" s="183">
        <v>125.564825304621</v>
      </c>
      <c r="M904" s="183">
        <v>102.806160742072</v>
      </c>
      <c r="N904" s="183">
        <v>70.662411642855403</v>
      </c>
      <c r="O904" s="183">
        <f t="shared" si="14"/>
        <v>99.677799229849469</v>
      </c>
      <c r="P904" s="93">
        <v>0.57699999999999996</v>
      </c>
      <c r="Q904" s="21"/>
    </row>
    <row r="905" spans="1:17" s="11" customFormat="1">
      <c r="A905" s="13">
        <v>15</v>
      </c>
      <c r="B905" s="13">
        <v>2009</v>
      </c>
      <c r="C905" s="13" t="s">
        <v>29</v>
      </c>
      <c r="D905" s="91">
        <v>7772.3887559022505</v>
      </c>
      <c r="E905" s="91">
        <v>20525.620116905866</v>
      </c>
      <c r="F905" s="92">
        <v>-4.6066410132725224</v>
      </c>
      <c r="G905" s="92">
        <v>8.16</v>
      </c>
      <c r="H905" s="91" t="s">
        <v>35</v>
      </c>
      <c r="I905" s="14">
        <v>6.2</v>
      </c>
      <c r="J905" s="23">
        <v>27.1</v>
      </c>
      <c r="K905" s="23">
        <v>10.8</v>
      </c>
      <c r="L905" s="183">
        <v>82.662871078498895</v>
      </c>
      <c r="M905" s="183">
        <v>87.0161710168871</v>
      </c>
      <c r="N905" s="183">
        <v>80.870213604300602</v>
      </c>
      <c r="O905" s="183">
        <f t="shared" si="14"/>
        <v>83.516418566562194</v>
      </c>
      <c r="P905" s="93">
        <v>0.57899999999999996</v>
      </c>
      <c r="Q905" s="21"/>
    </row>
    <row r="906" spans="1:17" s="11" customFormat="1">
      <c r="A906" s="13">
        <v>15</v>
      </c>
      <c r="B906" s="13">
        <v>2010</v>
      </c>
      <c r="C906" s="13" t="s">
        <v>29</v>
      </c>
      <c r="D906" s="91">
        <v>8082.0195838735708</v>
      </c>
      <c r="E906" s="91">
        <v>21343.304994878054</v>
      </c>
      <c r="F906" s="92">
        <v>3.0012039656319871</v>
      </c>
      <c r="G906" s="92">
        <v>7.83</v>
      </c>
      <c r="H906" s="91" t="s">
        <v>35</v>
      </c>
      <c r="I906" s="14">
        <v>5.9</v>
      </c>
      <c r="J906" s="22" t="s">
        <v>35</v>
      </c>
      <c r="K906" s="22" t="s">
        <v>35</v>
      </c>
      <c r="L906" s="183">
        <v>100</v>
      </c>
      <c r="M906" s="183">
        <v>100</v>
      </c>
      <c r="N906" s="183">
        <v>100</v>
      </c>
      <c r="O906" s="183">
        <f t="shared" si="14"/>
        <v>100</v>
      </c>
      <c r="P906" s="93">
        <v>0.58099999999999996</v>
      </c>
      <c r="Q906" s="21"/>
    </row>
    <row r="907" spans="1:17" s="11" customFormat="1">
      <c r="A907" s="13">
        <v>15</v>
      </c>
      <c r="B907" s="13">
        <v>2011</v>
      </c>
      <c r="C907" s="13" t="s">
        <v>29</v>
      </c>
      <c r="D907" s="91">
        <v>8841.5708190605819</v>
      </c>
      <c r="E907" s="91">
        <v>23349.156812433652</v>
      </c>
      <c r="F907" s="92">
        <v>4.8950973515997873</v>
      </c>
      <c r="G907" s="92" t="s">
        <v>35</v>
      </c>
      <c r="H907" s="91" t="s">
        <v>35</v>
      </c>
      <c r="I907" s="14">
        <v>6.5</v>
      </c>
      <c r="J907" s="23">
        <v>23.1</v>
      </c>
      <c r="K907" s="23">
        <v>10.5</v>
      </c>
      <c r="L907" s="183">
        <v>115.938068414604</v>
      </c>
      <c r="M907" s="183">
        <v>107.716675393419</v>
      </c>
      <c r="N907" s="183">
        <v>122.767240315002</v>
      </c>
      <c r="O907" s="183">
        <f t="shared" si="14"/>
        <v>115.473994707675</v>
      </c>
      <c r="P907" s="93">
        <v>0.58099999999999996</v>
      </c>
      <c r="Q907" s="21"/>
    </row>
    <row r="908" spans="1:17" s="11" customFormat="1">
      <c r="A908" s="13">
        <v>15</v>
      </c>
      <c r="B908" s="13">
        <v>2012</v>
      </c>
      <c r="C908" s="13" t="s">
        <v>29</v>
      </c>
      <c r="D908" s="91">
        <v>9541.0012297731955</v>
      </c>
      <c r="E908" s="91">
        <v>25196.239267952438</v>
      </c>
      <c r="F908" s="92">
        <v>5.081633805821653</v>
      </c>
      <c r="G908" s="92">
        <v>5.21</v>
      </c>
      <c r="H908" s="91">
        <v>28105</v>
      </c>
      <c r="I908" s="14">
        <v>3</v>
      </c>
      <c r="J908" s="22" t="s">
        <v>35</v>
      </c>
      <c r="K908" s="22" t="s">
        <v>35</v>
      </c>
      <c r="L908" s="183">
        <v>115.792648289342</v>
      </c>
      <c r="M908" s="183">
        <v>99.396437266731795</v>
      </c>
      <c r="N908" s="183">
        <v>125.6682221773</v>
      </c>
      <c r="O908" s="183">
        <f t="shared" si="14"/>
        <v>113.61910257779125</v>
      </c>
      <c r="P908" s="93">
        <v>0.58099999999999996</v>
      </c>
      <c r="Q908" s="21"/>
    </row>
    <row r="909" spans="1:17" s="11" customFormat="1">
      <c r="A909" s="13">
        <v>15</v>
      </c>
      <c r="B909" s="13">
        <v>2013</v>
      </c>
      <c r="C909" s="13" t="s">
        <v>29</v>
      </c>
      <c r="D909" s="91">
        <v>10027.350709682307</v>
      </c>
      <c r="E909" s="91">
        <v>26480.609489538234</v>
      </c>
      <c r="F909" s="92">
        <v>3.5433595380959844</v>
      </c>
      <c r="G909" s="92">
        <v>5.28</v>
      </c>
      <c r="H909" s="91" t="s">
        <v>35</v>
      </c>
      <c r="I909" s="14">
        <v>4</v>
      </c>
      <c r="J909" s="23">
        <v>21.5</v>
      </c>
      <c r="K909" s="23">
        <v>9.5</v>
      </c>
      <c r="L909" s="183">
        <v>116.14962167448699</v>
      </c>
      <c r="M909" s="183">
        <v>92.340731377033407</v>
      </c>
      <c r="N909" s="183">
        <v>104.91576514142599</v>
      </c>
      <c r="O909" s="183">
        <f t="shared" si="14"/>
        <v>104.46870606431547</v>
      </c>
      <c r="P909" s="93">
        <v>0.57299999999999995</v>
      </c>
      <c r="Q909" s="21"/>
    </row>
    <row r="910" spans="1:17" s="11" customFormat="1">
      <c r="A910" s="13">
        <v>15</v>
      </c>
      <c r="B910" s="13">
        <v>2014</v>
      </c>
      <c r="C910" s="13" t="s">
        <v>29</v>
      </c>
      <c r="D910" s="91">
        <v>10357.514801519419</v>
      </c>
      <c r="E910" s="91">
        <v>27352.519392416631</v>
      </c>
      <c r="F910" s="92">
        <v>3.415859422873595</v>
      </c>
      <c r="G910" s="92">
        <v>4.5199999999999996</v>
      </c>
      <c r="H910" s="91" t="s">
        <v>35</v>
      </c>
      <c r="I910" s="14">
        <v>5</v>
      </c>
      <c r="J910" s="23">
        <v>18.5</v>
      </c>
      <c r="K910" s="23">
        <v>8</v>
      </c>
      <c r="L910" s="183">
        <v>109.31833481138101</v>
      </c>
      <c r="M910" s="183">
        <v>89.142462911620697</v>
      </c>
      <c r="N910" s="183">
        <v>93.443382132127596</v>
      </c>
      <c r="O910" s="183">
        <f t="shared" si="14"/>
        <v>97.301393285043105</v>
      </c>
      <c r="P910" s="93">
        <v>0.56599999999999995</v>
      </c>
      <c r="Q910" s="21"/>
    </row>
    <row r="911" spans="1:17" s="11" customFormat="1">
      <c r="A911" s="13">
        <v>15</v>
      </c>
      <c r="B911" s="13">
        <v>2015</v>
      </c>
      <c r="C911" s="13" t="s">
        <v>29</v>
      </c>
      <c r="D911" s="91">
        <v>10765.931751524877</v>
      </c>
      <c r="E911" s="91">
        <v>28431.082422186773</v>
      </c>
      <c r="F911" s="92">
        <v>3.4377750480077225</v>
      </c>
      <c r="G911" s="92">
        <v>4.7</v>
      </c>
      <c r="H911" s="91" t="s">
        <v>35</v>
      </c>
      <c r="I911" s="14">
        <v>4.5999999999999996</v>
      </c>
      <c r="J911" s="23">
        <v>18.2</v>
      </c>
      <c r="K911" s="23">
        <v>8.1</v>
      </c>
      <c r="L911" s="183">
        <v>66.205440993654605</v>
      </c>
      <c r="M911" s="183">
        <v>83.411402171994197</v>
      </c>
      <c r="N911" s="183">
        <v>92.621245438256807</v>
      </c>
      <c r="O911" s="183">
        <f t="shared" si="14"/>
        <v>80.746029534635198</v>
      </c>
      <c r="P911" s="93">
        <v>0.57999999999999996</v>
      </c>
      <c r="Q911" s="21"/>
    </row>
    <row r="912" spans="1:17" s="11" customFormat="1">
      <c r="A912" s="13">
        <v>15</v>
      </c>
      <c r="B912" s="13">
        <v>2016</v>
      </c>
      <c r="C912" s="13" t="s">
        <v>29</v>
      </c>
      <c r="D912" s="91">
        <v>11107.237084709714</v>
      </c>
      <c r="E912" s="91">
        <v>29332.414539356811</v>
      </c>
      <c r="F912" s="92">
        <v>3.2231659520857363</v>
      </c>
      <c r="G912" s="92">
        <v>3.9</v>
      </c>
      <c r="H912" s="91" t="s">
        <v>35</v>
      </c>
      <c r="I912" s="14">
        <v>9.9</v>
      </c>
      <c r="J912" s="23">
        <v>16.7</v>
      </c>
      <c r="K912" s="23">
        <v>7.4</v>
      </c>
      <c r="L912" s="183">
        <v>58.547046867405498</v>
      </c>
      <c r="M912" s="183">
        <v>84.397205348130797</v>
      </c>
      <c r="N912" s="183">
        <v>103.635776559438</v>
      </c>
      <c r="O912" s="183">
        <f t="shared" si="14"/>
        <v>82.193342924991427</v>
      </c>
      <c r="P912" s="93">
        <v>0.57999999999999996</v>
      </c>
      <c r="Q912" s="21"/>
    </row>
    <row r="913" spans="1:17" s="11" customFormat="1">
      <c r="A913" s="13">
        <v>15</v>
      </c>
      <c r="B913" s="13">
        <v>2017</v>
      </c>
      <c r="C913" s="13" t="s">
        <v>29</v>
      </c>
      <c r="D913" s="91">
        <v>11529.232928731277</v>
      </c>
      <c r="E913" s="91">
        <v>30446.837229385288</v>
      </c>
      <c r="F913" s="92">
        <v>3.3060803195851634</v>
      </c>
      <c r="G913" s="92">
        <v>3.3</v>
      </c>
      <c r="H913" s="91">
        <v>56000</v>
      </c>
      <c r="I913" s="15" t="s">
        <v>35</v>
      </c>
      <c r="J913" s="23">
        <v>15.6</v>
      </c>
      <c r="K913" s="23">
        <v>6.9</v>
      </c>
      <c r="L913" s="183">
        <v>69.968380303996895</v>
      </c>
      <c r="M913" s="183">
        <v>86.033349610271301</v>
      </c>
      <c r="N913" s="183">
        <v>100.535543898407</v>
      </c>
      <c r="O913" s="183">
        <f t="shared" si="14"/>
        <v>85.512424604225075</v>
      </c>
      <c r="P913" s="93">
        <v>0.57799999999999996</v>
      </c>
      <c r="Q913" s="21"/>
    </row>
    <row r="914" spans="1:17" s="11" customFormat="1">
      <c r="A914" s="13">
        <v>15</v>
      </c>
      <c r="B914" s="13">
        <v>2018</v>
      </c>
      <c r="C914" s="13" t="s">
        <v>29</v>
      </c>
      <c r="D914" s="91">
        <v>11743.600076840925</v>
      </c>
      <c r="E914" s="91">
        <v>31012.946154945894</v>
      </c>
      <c r="F914" s="92">
        <v>-4.5692713270701262</v>
      </c>
      <c r="G914" s="92">
        <v>5.2</v>
      </c>
      <c r="H914" s="91" t="s">
        <v>35</v>
      </c>
      <c r="I914" s="15" t="s">
        <v>35</v>
      </c>
      <c r="J914" s="23">
        <v>14.6</v>
      </c>
      <c r="K914" s="23">
        <v>6.8</v>
      </c>
      <c r="L914" s="183">
        <v>85.489945806625698</v>
      </c>
      <c r="M914" s="183">
        <v>83.729137844272202</v>
      </c>
      <c r="N914" s="183">
        <v>95.473641610553301</v>
      </c>
      <c r="O914" s="183">
        <f t="shared" si="14"/>
        <v>88.230908420483729</v>
      </c>
      <c r="P914" s="93">
        <v>0.55800000000000005</v>
      </c>
      <c r="Q914" s="21"/>
    </row>
    <row r="915" spans="1:17" s="11" customFormat="1">
      <c r="A915" s="13">
        <v>15</v>
      </c>
      <c r="B915" s="13">
        <v>2019</v>
      </c>
      <c r="C915" s="13" t="s">
        <v>29</v>
      </c>
      <c r="D915" s="91">
        <v>11902.325112012779</v>
      </c>
      <c r="E915" s="91">
        <v>31432.113270397494</v>
      </c>
      <c r="F915" s="92">
        <v>-4.8515796730312388</v>
      </c>
      <c r="G915" s="92" t="s">
        <v>35</v>
      </c>
      <c r="H915" s="91" t="s">
        <v>35</v>
      </c>
      <c r="I915" s="15" t="s">
        <v>35</v>
      </c>
      <c r="J915" s="23">
        <v>14.6</v>
      </c>
      <c r="K915" s="23">
        <v>6.6</v>
      </c>
      <c r="L915" s="183">
        <v>76.329961218168194</v>
      </c>
      <c r="M915" s="183">
        <v>82.105128069524994</v>
      </c>
      <c r="N915" s="183">
        <v>105.997721412281</v>
      </c>
      <c r="O915" s="183">
        <f t="shared" si="14"/>
        <v>88.144270233324733</v>
      </c>
      <c r="P915" s="93">
        <v>0.56299999999999994</v>
      </c>
      <c r="Q915" s="21"/>
    </row>
    <row r="916" spans="1:17" s="11" customFormat="1">
      <c r="A916" s="13">
        <v>15</v>
      </c>
      <c r="B916" s="13">
        <v>2020</v>
      </c>
      <c r="C916" s="13" t="s">
        <v>29</v>
      </c>
      <c r="D916" s="91">
        <v>9611.2854253273726</v>
      </c>
      <c r="E916" s="91">
        <v>25381.848447250359</v>
      </c>
      <c r="F916" s="92">
        <v>-3.1470368383751861</v>
      </c>
      <c r="G916" s="92" t="s">
        <v>35</v>
      </c>
      <c r="H916" s="91" t="s">
        <v>35</v>
      </c>
      <c r="I916" s="13" t="s">
        <v>35</v>
      </c>
      <c r="J916" s="13" t="s">
        <v>35</v>
      </c>
      <c r="K916" s="13" t="s">
        <v>35</v>
      </c>
      <c r="L916" s="183">
        <v>52.441960248604097</v>
      </c>
      <c r="M916" s="183">
        <v>84.965722246878798</v>
      </c>
      <c r="N916" s="183">
        <v>134.89886429714599</v>
      </c>
      <c r="O916" s="183">
        <f t="shared" si="14"/>
        <v>90.768848930876288</v>
      </c>
      <c r="P916" s="93">
        <v>0.55800000000000005</v>
      </c>
      <c r="Q916" s="21"/>
    </row>
    <row r="917" spans="1:17" s="11" customFormat="1">
      <c r="A917" s="13">
        <v>16</v>
      </c>
      <c r="B917" s="13">
        <v>1960</v>
      </c>
      <c r="C917" s="13" t="s">
        <v>28</v>
      </c>
      <c r="D917" s="91">
        <v>1505.6509364681235</v>
      </c>
      <c r="E917" s="91" t="s">
        <v>35</v>
      </c>
      <c r="F917" s="92" t="s">
        <v>35</v>
      </c>
      <c r="G917" s="92" t="s">
        <v>35</v>
      </c>
      <c r="H917" s="91" t="s">
        <v>35</v>
      </c>
      <c r="I917" s="13" t="s">
        <v>35</v>
      </c>
      <c r="J917" s="13" t="s">
        <v>35</v>
      </c>
      <c r="K917" s="13" t="s">
        <v>35</v>
      </c>
      <c r="L917" s="183">
        <v>11.1501758147351</v>
      </c>
      <c r="M917" s="183">
        <v>96.679859992020994</v>
      </c>
      <c r="N917" s="183">
        <v>17.075583767544501</v>
      </c>
      <c r="O917" s="183">
        <f t="shared" si="14"/>
        <v>41.635206524766865</v>
      </c>
      <c r="P917" s="93">
        <v>3.3000000000000002E-2</v>
      </c>
      <c r="Q917" s="21"/>
    </row>
    <row r="918" spans="1:17" s="11" customFormat="1">
      <c r="A918" s="13">
        <v>16</v>
      </c>
      <c r="B918" s="13">
        <v>1961</v>
      </c>
      <c r="C918" s="13" t="s">
        <v>28</v>
      </c>
      <c r="D918" s="91">
        <v>1568.4393741875967</v>
      </c>
      <c r="E918" s="91" t="s">
        <v>35</v>
      </c>
      <c r="F918" s="92">
        <v>4.134898747218088</v>
      </c>
      <c r="G918" s="92" t="s">
        <v>35</v>
      </c>
      <c r="H918" s="91" t="s">
        <v>35</v>
      </c>
      <c r="I918" s="13" t="s">
        <v>35</v>
      </c>
      <c r="J918" s="13" t="s">
        <v>35</v>
      </c>
      <c r="K918" s="13" t="s">
        <v>35</v>
      </c>
      <c r="L918" s="183">
        <v>10.6754491073712</v>
      </c>
      <c r="M918" s="183">
        <v>94.6956383239704</v>
      </c>
      <c r="N918" s="183">
        <v>16.794910870340999</v>
      </c>
      <c r="O918" s="183">
        <f t="shared" si="14"/>
        <v>40.721999433894204</v>
      </c>
      <c r="P918" s="93">
        <v>3.3000000000000002E-2</v>
      </c>
      <c r="Q918" s="21"/>
    </row>
    <row r="919" spans="1:17" s="11" customFormat="1">
      <c r="A919" s="13">
        <v>16</v>
      </c>
      <c r="B919" s="13">
        <v>1962</v>
      </c>
      <c r="C919" s="13" t="s">
        <v>28</v>
      </c>
      <c r="D919" s="91">
        <v>1686.127030284322</v>
      </c>
      <c r="E919" s="91" t="s">
        <v>35</v>
      </c>
      <c r="F919" s="92">
        <v>0.61705402536446741</v>
      </c>
      <c r="G919" s="92" t="s">
        <v>35</v>
      </c>
      <c r="H919" s="91">
        <v>-14020</v>
      </c>
      <c r="I919" s="13" t="s">
        <v>35</v>
      </c>
      <c r="J919" s="13" t="s">
        <v>35</v>
      </c>
      <c r="K919" s="13" t="s">
        <v>35</v>
      </c>
      <c r="L919" s="183">
        <v>10.2765802129124</v>
      </c>
      <c r="M919" s="183">
        <v>91.724228853714493</v>
      </c>
      <c r="N919" s="183">
        <v>17.233560240690899</v>
      </c>
      <c r="O919" s="183">
        <f t="shared" si="14"/>
        <v>39.744789769105928</v>
      </c>
      <c r="P919" s="93">
        <v>3.3000000000000002E-2</v>
      </c>
      <c r="Q919" s="21"/>
    </row>
    <row r="920" spans="1:17" s="11" customFormat="1">
      <c r="A920" s="13">
        <v>16</v>
      </c>
      <c r="B920" s="13">
        <v>1963</v>
      </c>
      <c r="C920" s="13" t="s">
        <v>28</v>
      </c>
      <c r="D920" s="91">
        <v>1812.8428937655412</v>
      </c>
      <c r="E920" s="91" t="s">
        <v>35</v>
      </c>
      <c r="F920" s="92">
        <v>1.9829367335481862</v>
      </c>
      <c r="G920" s="92" t="s">
        <v>35</v>
      </c>
      <c r="H920" s="91" t="s">
        <v>35</v>
      </c>
      <c r="I920" s="13" t="s">
        <v>35</v>
      </c>
      <c r="J920" s="13" t="s">
        <v>35</v>
      </c>
      <c r="K920" s="13" t="s">
        <v>35</v>
      </c>
      <c r="L920" s="183">
        <v>10.323463166163</v>
      </c>
      <c r="M920" s="183">
        <v>98.592045034306594</v>
      </c>
      <c r="N920" s="183">
        <v>18.423256915350301</v>
      </c>
      <c r="O920" s="183">
        <f t="shared" si="14"/>
        <v>42.44625503860663</v>
      </c>
      <c r="P920" s="93">
        <v>3.3000000000000002E-2</v>
      </c>
      <c r="Q920" s="21"/>
    </row>
    <row r="921" spans="1:17" s="11" customFormat="1">
      <c r="A921" s="13">
        <v>16</v>
      </c>
      <c r="B921" s="13">
        <v>1964</v>
      </c>
      <c r="C921" s="13" t="s">
        <v>28</v>
      </c>
      <c r="D921" s="91">
        <v>1964.1263400882026</v>
      </c>
      <c r="E921" s="91" t="s">
        <v>35</v>
      </c>
      <c r="F921" s="92">
        <v>1.4917167125159807</v>
      </c>
      <c r="G921" s="92" t="s">
        <v>35</v>
      </c>
      <c r="H921" s="91" t="s">
        <v>35</v>
      </c>
      <c r="I921" s="13" t="s">
        <v>35</v>
      </c>
      <c r="J921" s="13" t="s">
        <v>35</v>
      </c>
      <c r="K921" s="13" t="s">
        <v>35</v>
      </c>
      <c r="L921" s="183">
        <v>9.8258898648187003</v>
      </c>
      <c r="M921" s="183">
        <v>101.432028867932</v>
      </c>
      <c r="N921" s="183">
        <v>18.315868475135201</v>
      </c>
      <c r="O921" s="183">
        <f t="shared" si="14"/>
        <v>43.191262402628638</v>
      </c>
      <c r="P921" s="93">
        <v>3.3000000000000002E-2</v>
      </c>
      <c r="Q921" s="21"/>
    </row>
    <row r="922" spans="1:17" s="11" customFormat="1">
      <c r="A922" s="13">
        <v>16</v>
      </c>
      <c r="B922" s="13">
        <v>1965</v>
      </c>
      <c r="C922" s="13" t="s">
        <v>28</v>
      </c>
      <c r="D922" s="91">
        <v>2086.832453521622</v>
      </c>
      <c r="E922" s="91" t="s">
        <v>35</v>
      </c>
      <c r="F922" s="92">
        <v>3.3950975046958263</v>
      </c>
      <c r="G922" s="92" t="s">
        <v>35</v>
      </c>
      <c r="H922" s="91" t="s">
        <v>35</v>
      </c>
      <c r="I922" s="14">
        <v>94.7</v>
      </c>
      <c r="J922" s="14" t="s">
        <v>35</v>
      </c>
      <c r="K922" s="14" t="s">
        <v>35</v>
      </c>
      <c r="L922" s="183">
        <v>9.7052995756424902</v>
      </c>
      <c r="M922" s="183">
        <v>101.9698766107</v>
      </c>
      <c r="N922" s="183">
        <v>18.2452101518648</v>
      </c>
      <c r="O922" s="183">
        <f t="shared" si="14"/>
        <v>43.306795446069096</v>
      </c>
      <c r="P922" s="93">
        <v>3.3000000000000002E-2</v>
      </c>
      <c r="Q922" s="21"/>
    </row>
    <row r="923" spans="1:17" s="11" customFormat="1">
      <c r="A923" s="13">
        <v>16</v>
      </c>
      <c r="B923" s="13">
        <v>1966</v>
      </c>
      <c r="C923" s="13" t="s">
        <v>28</v>
      </c>
      <c r="D923" s="91">
        <v>2091.4192479814474</v>
      </c>
      <c r="E923" s="91" t="s">
        <v>35</v>
      </c>
      <c r="F923" s="92">
        <v>-0.6797045571635465</v>
      </c>
      <c r="G923" s="92" t="s">
        <v>35</v>
      </c>
      <c r="H923" s="91" t="s">
        <v>35</v>
      </c>
      <c r="I923" s="14">
        <v>93.3</v>
      </c>
      <c r="J923" s="14" t="s">
        <v>35</v>
      </c>
      <c r="K923" s="14" t="s">
        <v>35</v>
      </c>
      <c r="L923" s="183">
        <v>9.0853083135936501</v>
      </c>
      <c r="M923" s="183">
        <v>102.211102363873</v>
      </c>
      <c r="N923" s="183">
        <v>17.6160391373088</v>
      </c>
      <c r="O923" s="183">
        <f t="shared" si="14"/>
        <v>42.970816604925147</v>
      </c>
      <c r="P923" s="93">
        <v>3.3000000000000002E-2</v>
      </c>
      <c r="Q923" s="21"/>
    </row>
    <row r="924" spans="1:17" s="11" customFormat="1">
      <c r="A924" s="13">
        <v>16</v>
      </c>
      <c r="B924" s="13">
        <v>1967</v>
      </c>
      <c r="C924" s="13" t="s">
        <v>28</v>
      </c>
      <c r="D924" s="91">
        <v>2170.6653527289168</v>
      </c>
      <c r="E924" s="91" t="s">
        <v>35</v>
      </c>
      <c r="F924" s="92">
        <v>6.2884778025008075</v>
      </c>
      <c r="G924" s="92" t="s">
        <v>35</v>
      </c>
      <c r="H924" s="91">
        <v>-19010</v>
      </c>
      <c r="I924" s="14">
        <v>91.9</v>
      </c>
      <c r="J924" s="14" t="s">
        <v>35</v>
      </c>
      <c r="K924" s="14" t="s">
        <v>35</v>
      </c>
      <c r="L924" s="183">
        <v>8.93027221276426</v>
      </c>
      <c r="M924" s="183">
        <v>97.516277137853606</v>
      </c>
      <c r="N924" s="183">
        <v>18.662088637408601</v>
      </c>
      <c r="O924" s="183">
        <f t="shared" si="14"/>
        <v>41.70287932934216</v>
      </c>
      <c r="P924" s="93">
        <v>3.4000000000000002E-2</v>
      </c>
      <c r="Q924" s="21"/>
    </row>
    <row r="925" spans="1:17" s="11" customFormat="1">
      <c r="A925" s="13">
        <v>16</v>
      </c>
      <c r="B925" s="13">
        <v>1968</v>
      </c>
      <c r="C925" s="13" t="s">
        <v>28</v>
      </c>
      <c r="D925" s="91">
        <v>2134.423010684211</v>
      </c>
      <c r="E925" s="91" t="s">
        <v>35</v>
      </c>
      <c r="F925" s="92">
        <v>1.8103066059492789</v>
      </c>
      <c r="G925" s="92" t="s">
        <v>35</v>
      </c>
      <c r="H925" s="91" t="s">
        <v>35</v>
      </c>
      <c r="I925" s="14">
        <v>90.7</v>
      </c>
      <c r="J925" s="14" t="s">
        <v>35</v>
      </c>
      <c r="K925" s="14" t="s">
        <v>35</v>
      </c>
      <c r="L925" s="183">
        <v>8.9451350378277397</v>
      </c>
      <c r="M925" s="183">
        <v>96.320176706744903</v>
      </c>
      <c r="N925" s="183">
        <v>22.813658586060299</v>
      </c>
      <c r="O925" s="183">
        <f t="shared" si="14"/>
        <v>42.692990110210985</v>
      </c>
      <c r="P925" s="93">
        <v>3.4000000000000002E-2</v>
      </c>
      <c r="Q925" s="21"/>
    </row>
    <row r="926" spans="1:17" s="11" customFormat="1">
      <c r="A926" s="13">
        <v>16</v>
      </c>
      <c r="B926" s="13">
        <v>1969</v>
      </c>
      <c r="C926" s="13" t="s">
        <v>28</v>
      </c>
      <c r="D926" s="91">
        <v>2199.8912108419613</v>
      </c>
      <c r="E926" s="91" t="s">
        <v>35</v>
      </c>
      <c r="F926" s="92">
        <v>2.0343782069562053</v>
      </c>
      <c r="G926" s="92" t="s">
        <v>35</v>
      </c>
      <c r="H926" s="91" t="s">
        <v>35</v>
      </c>
      <c r="I926" s="14">
        <v>87.9</v>
      </c>
      <c r="J926" s="14" t="s">
        <v>35</v>
      </c>
      <c r="K926" s="14" t="s">
        <v>35</v>
      </c>
      <c r="L926" s="183">
        <v>8.3054309076896509</v>
      </c>
      <c r="M926" s="183">
        <v>96.356965004930998</v>
      </c>
      <c r="N926" s="183">
        <v>20.824098915881699</v>
      </c>
      <c r="O926" s="183">
        <f t="shared" si="14"/>
        <v>41.828831609500781</v>
      </c>
      <c r="P926" s="93">
        <v>3.4000000000000002E-2</v>
      </c>
      <c r="Q926" s="21"/>
    </row>
    <row r="927" spans="1:17" s="11" customFormat="1">
      <c r="A927" s="13">
        <v>16</v>
      </c>
      <c r="B927" s="13">
        <v>1970</v>
      </c>
      <c r="C927" s="13" t="s">
        <v>28</v>
      </c>
      <c r="D927" s="91">
        <v>2162.7445045901468</v>
      </c>
      <c r="E927" s="91" t="s">
        <v>35</v>
      </c>
      <c r="F927" s="92">
        <v>2.9362541280864889</v>
      </c>
      <c r="G927" s="92">
        <v>7.1</v>
      </c>
      <c r="H927" s="91" t="s">
        <v>35</v>
      </c>
      <c r="I927" s="14">
        <v>84</v>
      </c>
      <c r="J927" s="14" t="s">
        <v>35</v>
      </c>
      <c r="K927" s="14" t="s">
        <v>35</v>
      </c>
      <c r="L927" s="183">
        <v>9.1025213585986204</v>
      </c>
      <c r="M927" s="183">
        <v>95.025298999133199</v>
      </c>
      <c r="N927" s="183">
        <v>18.162733651383</v>
      </c>
      <c r="O927" s="183">
        <f t="shared" si="14"/>
        <v>40.763518003038278</v>
      </c>
      <c r="P927" s="93">
        <v>3.5000000000000003E-2</v>
      </c>
      <c r="Q927" s="21"/>
    </row>
    <row r="928" spans="1:17" s="11" customFormat="1">
      <c r="A928" s="13">
        <v>16</v>
      </c>
      <c r="B928" s="13">
        <v>1971</v>
      </c>
      <c r="C928" s="13" t="s">
        <v>28</v>
      </c>
      <c r="D928" s="91">
        <v>2166.8477658950196</v>
      </c>
      <c r="E928" s="91" t="s">
        <v>35</v>
      </c>
      <c r="F928" s="92">
        <v>2.9944592255783533</v>
      </c>
      <c r="G928" s="92">
        <v>7.6</v>
      </c>
      <c r="H928" s="91" t="s">
        <v>35</v>
      </c>
      <c r="I928" s="14">
        <v>84.8</v>
      </c>
      <c r="J928" s="14" t="s">
        <v>35</v>
      </c>
      <c r="K928" s="14" t="s">
        <v>35</v>
      </c>
      <c r="L928" s="183">
        <v>11.0973105181316</v>
      </c>
      <c r="M928" s="183">
        <v>88.372538244244396</v>
      </c>
      <c r="N928" s="183">
        <v>17.589662579193799</v>
      </c>
      <c r="O928" s="183">
        <f t="shared" si="14"/>
        <v>39.019837113856596</v>
      </c>
      <c r="P928" s="93">
        <v>3.3000000000000002E-2</v>
      </c>
      <c r="Q928" s="21"/>
    </row>
    <row r="929" spans="1:17" s="11" customFormat="1">
      <c r="A929" s="13">
        <v>16</v>
      </c>
      <c r="B929" s="13">
        <v>1972</v>
      </c>
      <c r="C929" s="13" t="s">
        <v>28</v>
      </c>
      <c r="D929" s="91">
        <v>2148.0000265210538</v>
      </c>
      <c r="E929" s="91" t="s">
        <v>35</v>
      </c>
      <c r="F929" s="92">
        <v>4.1156494099348464</v>
      </c>
      <c r="G929" s="92">
        <v>6.79</v>
      </c>
      <c r="H929" s="91">
        <v>-37980</v>
      </c>
      <c r="I929" s="14">
        <v>86.2</v>
      </c>
      <c r="J929" s="14" t="s">
        <v>35</v>
      </c>
      <c r="K929" s="14" t="s">
        <v>35</v>
      </c>
      <c r="L929" s="183">
        <v>10.9838267647691</v>
      </c>
      <c r="M929" s="183">
        <v>84.646850291007596</v>
      </c>
      <c r="N929" s="183">
        <v>20.7851743549007</v>
      </c>
      <c r="O929" s="183">
        <f t="shared" si="14"/>
        <v>38.805283803559135</v>
      </c>
      <c r="P929" s="93">
        <v>2.5000000000000001E-2</v>
      </c>
      <c r="Q929" s="21"/>
    </row>
    <row r="930" spans="1:17" s="11" customFormat="1">
      <c r="A930" s="13">
        <v>16</v>
      </c>
      <c r="B930" s="13">
        <v>1973</v>
      </c>
      <c r="C930" s="13" t="s">
        <v>28</v>
      </c>
      <c r="D930" s="91">
        <v>2216.540731139633</v>
      </c>
      <c r="E930" s="91" t="s">
        <v>35</v>
      </c>
      <c r="F930" s="92">
        <v>4.7903688850181823</v>
      </c>
      <c r="G930" s="92">
        <v>6.99</v>
      </c>
      <c r="H930" s="91" t="s">
        <v>35</v>
      </c>
      <c r="I930" s="14">
        <v>84.1</v>
      </c>
      <c r="J930" s="14" t="s">
        <v>35</v>
      </c>
      <c r="K930" s="14" t="s">
        <v>35</v>
      </c>
      <c r="L930" s="183">
        <v>13.513983062905201</v>
      </c>
      <c r="M930" s="183">
        <v>113.87149398928</v>
      </c>
      <c r="N930" s="183">
        <v>28.797574235433199</v>
      </c>
      <c r="O930" s="183">
        <f t="shared" si="14"/>
        <v>52.061017095872792</v>
      </c>
      <c r="P930" s="93">
        <v>3.3000000000000002E-2</v>
      </c>
      <c r="Q930" s="21"/>
    </row>
    <row r="931" spans="1:17" s="11" customFormat="1">
      <c r="A931" s="13">
        <v>16</v>
      </c>
      <c r="B931" s="13">
        <v>1974</v>
      </c>
      <c r="C931" s="13" t="s">
        <v>28</v>
      </c>
      <c r="D931" s="91">
        <v>2454.1876794395107</v>
      </c>
      <c r="E931" s="91" t="s">
        <v>35</v>
      </c>
      <c r="F931" s="92">
        <v>5.8191080518789278</v>
      </c>
      <c r="G931" s="92">
        <v>5.8</v>
      </c>
      <c r="H931" s="91" t="s">
        <v>35</v>
      </c>
      <c r="I931" s="14">
        <v>81.3</v>
      </c>
      <c r="J931" s="14" t="s">
        <v>35</v>
      </c>
      <c r="K931" s="14" t="s">
        <v>35</v>
      </c>
      <c r="L931" s="183">
        <v>36.671052788075997</v>
      </c>
      <c r="M931" s="183">
        <v>125.89574862672799</v>
      </c>
      <c r="N931" s="183">
        <v>39.624164796887598</v>
      </c>
      <c r="O931" s="183">
        <f t="shared" si="14"/>
        <v>67.396988737230529</v>
      </c>
      <c r="P931" s="93">
        <v>3.3000000000000002E-2</v>
      </c>
      <c r="Q931" s="21"/>
    </row>
    <row r="932" spans="1:17" s="11" customFormat="1">
      <c r="A932" s="13">
        <v>16</v>
      </c>
      <c r="B932" s="13">
        <v>1975</v>
      </c>
      <c r="C932" s="13" t="s">
        <v>28</v>
      </c>
      <c r="D932" s="91">
        <v>2375.8346657672391</v>
      </c>
      <c r="E932" s="91" t="s">
        <v>35</v>
      </c>
      <c r="F932" s="92">
        <v>4.2715121735730008</v>
      </c>
      <c r="G932" s="92">
        <v>6.41</v>
      </c>
      <c r="H932" s="91" t="s">
        <v>35</v>
      </c>
      <c r="I932" s="14">
        <v>83.1</v>
      </c>
      <c r="J932" s="14" t="s">
        <v>35</v>
      </c>
      <c r="K932" s="14" t="s">
        <v>35</v>
      </c>
      <c r="L932" s="183">
        <v>33.130179085776902</v>
      </c>
      <c r="M932" s="183">
        <v>92.3738202919169</v>
      </c>
      <c r="N932" s="183">
        <v>35.225232956529197</v>
      </c>
      <c r="O932" s="183">
        <f t="shared" si="14"/>
        <v>53.57641077807434</v>
      </c>
      <c r="P932" s="93">
        <v>3.3000000000000002E-2</v>
      </c>
      <c r="Q932" s="21"/>
    </row>
    <row r="933" spans="1:17" s="11" customFormat="1">
      <c r="A933" s="13">
        <v>16</v>
      </c>
      <c r="B933" s="13">
        <v>1976</v>
      </c>
      <c r="C933" s="13" t="s">
        <v>28</v>
      </c>
      <c r="D933" s="91">
        <v>2423.5275605495481</v>
      </c>
      <c r="E933" s="91" t="s">
        <v>35</v>
      </c>
      <c r="F933" s="92">
        <v>4.8721678513005173</v>
      </c>
      <c r="G933" s="92">
        <v>6.67</v>
      </c>
      <c r="H933" s="91" t="s">
        <v>35</v>
      </c>
      <c r="I933" s="14">
        <v>83.9</v>
      </c>
      <c r="J933" s="14" t="s">
        <v>35</v>
      </c>
      <c r="K933" s="14" t="s">
        <v>35</v>
      </c>
      <c r="L933" s="183">
        <v>36.322337874808902</v>
      </c>
      <c r="M933" s="183">
        <v>95.053349031452797</v>
      </c>
      <c r="N933" s="183">
        <v>29.173421169853398</v>
      </c>
      <c r="O933" s="183">
        <f t="shared" si="14"/>
        <v>53.516369358705028</v>
      </c>
      <c r="P933" s="93">
        <v>3.3000000000000002E-2</v>
      </c>
      <c r="Q933" s="21"/>
    </row>
    <row r="934" spans="1:17" s="11" customFormat="1">
      <c r="A934" s="13">
        <v>16</v>
      </c>
      <c r="B934" s="13">
        <v>1977</v>
      </c>
      <c r="C934" s="13" t="s">
        <v>28</v>
      </c>
      <c r="D934" s="91">
        <v>2546.715305260414</v>
      </c>
      <c r="E934" s="91" t="s">
        <v>35</v>
      </c>
      <c r="F934" s="92">
        <v>8.6896676875067413</v>
      </c>
      <c r="G934" s="92">
        <v>8.73</v>
      </c>
      <c r="H934" s="91">
        <v>-58030</v>
      </c>
      <c r="I934" s="14">
        <v>83.4</v>
      </c>
      <c r="J934" s="14" t="s">
        <v>35</v>
      </c>
      <c r="K934" s="14" t="s">
        <v>35</v>
      </c>
      <c r="L934" s="183">
        <v>37.048427942247002</v>
      </c>
      <c r="M934" s="183">
        <v>102.166230262708</v>
      </c>
      <c r="N934" s="183">
        <v>30.738881355535199</v>
      </c>
      <c r="O934" s="183">
        <f t="shared" si="14"/>
        <v>56.651179853496735</v>
      </c>
      <c r="P934" s="93">
        <v>3.4000000000000002E-2</v>
      </c>
      <c r="Q934" s="21"/>
    </row>
    <row r="935" spans="1:17" s="11" customFormat="1">
      <c r="A935" s="13">
        <v>16</v>
      </c>
      <c r="B935" s="13">
        <v>1978</v>
      </c>
      <c r="C935" s="13" t="s">
        <v>28</v>
      </c>
      <c r="D935" s="91">
        <v>2276.6364298025733</v>
      </c>
      <c r="E935" s="91" t="s">
        <v>35</v>
      </c>
      <c r="F935" s="92">
        <v>9.1447703641315456</v>
      </c>
      <c r="G935" s="92">
        <v>8.06</v>
      </c>
      <c r="H935" s="91" t="s">
        <v>35</v>
      </c>
      <c r="I935" s="14">
        <v>83</v>
      </c>
      <c r="J935" s="14" t="s">
        <v>35</v>
      </c>
      <c r="K935" s="14" t="s">
        <v>35</v>
      </c>
      <c r="L935" s="183">
        <v>33.434988225937097</v>
      </c>
      <c r="M935" s="183">
        <v>88.675673098493803</v>
      </c>
      <c r="N935" s="183">
        <v>33.665186134461401</v>
      </c>
      <c r="O935" s="183">
        <f t="shared" si="14"/>
        <v>51.925282486297441</v>
      </c>
      <c r="P935" s="93">
        <v>3.4000000000000002E-2</v>
      </c>
      <c r="Q935" s="21"/>
    </row>
    <row r="936" spans="1:17" s="11" customFormat="1">
      <c r="A936" s="13">
        <v>16</v>
      </c>
      <c r="B936" s="13">
        <v>1979</v>
      </c>
      <c r="C936" s="13" t="s">
        <v>28</v>
      </c>
      <c r="D936" s="91">
        <v>1624.4403431640128</v>
      </c>
      <c r="E936" s="91" t="s">
        <v>35</v>
      </c>
      <c r="F936" s="92">
        <v>8.9032755078806076</v>
      </c>
      <c r="G936" s="92">
        <v>8.7799999999999994</v>
      </c>
      <c r="H936" s="91" t="s">
        <v>35</v>
      </c>
      <c r="I936" s="14">
        <v>88.6</v>
      </c>
      <c r="J936" s="14" t="s">
        <v>35</v>
      </c>
      <c r="K936" s="14" t="s">
        <v>35</v>
      </c>
      <c r="L936" s="183">
        <v>64.195115609327203</v>
      </c>
      <c r="M936" s="183">
        <v>92.4803050009305</v>
      </c>
      <c r="N936" s="183">
        <v>51.954065548043602</v>
      </c>
      <c r="O936" s="183">
        <f t="shared" si="14"/>
        <v>69.543162052767101</v>
      </c>
      <c r="P936" s="93">
        <v>2.9000000000000001E-2</v>
      </c>
      <c r="Q936" s="21"/>
    </row>
    <row r="937" spans="1:17" s="11" customFormat="1">
      <c r="A937" s="13">
        <v>16</v>
      </c>
      <c r="B937" s="13">
        <v>1980</v>
      </c>
      <c r="C937" s="13" t="s">
        <v>28</v>
      </c>
      <c r="D937" s="91">
        <v>1650.3778339224828</v>
      </c>
      <c r="E937" s="91" t="s">
        <v>35</v>
      </c>
      <c r="F937" s="92">
        <v>8.6758316507247599</v>
      </c>
      <c r="G937" s="92" t="s">
        <v>35</v>
      </c>
      <c r="H937" s="91" t="s">
        <v>35</v>
      </c>
      <c r="I937" s="14">
        <v>86.2</v>
      </c>
      <c r="J937" s="14" t="s">
        <v>35</v>
      </c>
      <c r="K937" s="14" t="s">
        <v>35</v>
      </c>
      <c r="L937" s="183">
        <v>70.514664663519298</v>
      </c>
      <c r="M937" s="183">
        <v>91.991910725589307</v>
      </c>
      <c r="N937" s="183">
        <v>91.281344051760499</v>
      </c>
      <c r="O937" s="183">
        <f t="shared" si="14"/>
        <v>84.595973146956368</v>
      </c>
      <c r="P937" s="93">
        <v>8.2000000000000003E-2</v>
      </c>
      <c r="Q937" s="21"/>
    </row>
    <row r="938" spans="1:17" s="11" customFormat="1">
      <c r="A938" s="13">
        <v>16</v>
      </c>
      <c r="B938" s="13">
        <v>1981</v>
      </c>
      <c r="C938" s="13" t="s">
        <v>28</v>
      </c>
      <c r="D938" s="91">
        <v>1689.924969118953</v>
      </c>
      <c r="E938" s="91" t="s">
        <v>35</v>
      </c>
      <c r="F938" s="92">
        <v>6.125254276878735</v>
      </c>
      <c r="G938" s="92" t="s">
        <v>35</v>
      </c>
      <c r="H938" s="91" t="s">
        <v>35</v>
      </c>
      <c r="I938" s="14">
        <v>90.1</v>
      </c>
      <c r="J938" s="14" t="s">
        <v>35</v>
      </c>
      <c r="K938" s="14" t="s">
        <v>35</v>
      </c>
      <c r="L938" s="183">
        <v>70.263236037919199</v>
      </c>
      <c r="M938" s="183">
        <v>80.380607265871106</v>
      </c>
      <c r="N938" s="183">
        <v>61.256814736659301</v>
      </c>
      <c r="O938" s="183">
        <f t="shared" si="14"/>
        <v>70.633552680149862</v>
      </c>
      <c r="P938" s="93">
        <v>8.2000000000000003E-2</v>
      </c>
      <c r="Q938" s="21"/>
    </row>
    <row r="939" spans="1:17" s="11" customFormat="1">
      <c r="A939" s="13">
        <v>16</v>
      </c>
      <c r="B939" s="13">
        <v>1982</v>
      </c>
      <c r="C939" s="13" t="s">
        <v>28</v>
      </c>
      <c r="D939" s="91">
        <v>1630.0496072481042</v>
      </c>
      <c r="E939" s="91" t="s">
        <v>35</v>
      </c>
      <c r="F939" s="92">
        <v>-4.2028464973510324</v>
      </c>
      <c r="G939" s="92">
        <v>8.41</v>
      </c>
      <c r="H939" s="91">
        <v>-110020</v>
      </c>
      <c r="I939" s="14">
        <v>92.2</v>
      </c>
      <c r="J939" s="14" t="s">
        <v>35</v>
      </c>
      <c r="K939" s="14" t="s">
        <v>35</v>
      </c>
      <c r="L939" s="183">
        <v>68.588539177327107</v>
      </c>
      <c r="M939" s="183">
        <v>70.405227093750995</v>
      </c>
      <c r="N939" s="183">
        <v>50.4912295138706</v>
      </c>
      <c r="O939" s="183">
        <f t="shared" si="14"/>
        <v>63.161665261649567</v>
      </c>
      <c r="P939" s="93">
        <v>7.0999999999999994E-2</v>
      </c>
      <c r="Q939" s="21"/>
    </row>
    <row r="940" spans="1:17" s="11" customFormat="1">
      <c r="A940" s="13">
        <v>16</v>
      </c>
      <c r="B940" s="13">
        <v>1983</v>
      </c>
      <c r="C940" s="13" t="s">
        <v>28</v>
      </c>
      <c r="D940" s="91">
        <v>1659.8109562324996</v>
      </c>
      <c r="E940" s="91" t="s">
        <v>35</v>
      </c>
      <c r="F940" s="92">
        <v>-5.831531242604612</v>
      </c>
      <c r="G940" s="92">
        <v>9.7100000000000009</v>
      </c>
      <c r="H940" s="91" t="s">
        <v>35</v>
      </c>
      <c r="I940" s="14">
        <v>91.9</v>
      </c>
      <c r="J940" s="14" t="s">
        <v>35</v>
      </c>
      <c r="K940" s="14" t="s">
        <v>35</v>
      </c>
      <c r="L940" s="183">
        <v>63.883938995688901</v>
      </c>
      <c r="M940" s="183">
        <v>79.648532434342599</v>
      </c>
      <c r="N940" s="183">
        <v>62.319210363331699</v>
      </c>
      <c r="O940" s="183">
        <f t="shared" si="14"/>
        <v>68.617227264454399</v>
      </c>
      <c r="P940" s="93">
        <v>7.1999999999999995E-2</v>
      </c>
      <c r="Q940" s="21"/>
    </row>
    <row r="941" spans="1:17" s="11" customFormat="1">
      <c r="A941" s="13">
        <v>16</v>
      </c>
      <c r="B941" s="13">
        <v>1984</v>
      </c>
      <c r="C941" s="13" t="s">
        <v>28</v>
      </c>
      <c r="D941" s="91">
        <v>1591.9880156942854</v>
      </c>
      <c r="E941" s="91" t="s">
        <v>35</v>
      </c>
      <c r="F941" s="92">
        <v>-0.14133100120767494</v>
      </c>
      <c r="G941" s="92">
        <v>10.08</v>
      </c>
      <c r="H941" s="91" t="s">
        <v>35</v>
      </c>
      <c r="I941" s="14">
        <v>91.7</v>
      </c>
      <c r="J941" s="14" t="s">
        <v>35</v>
      </c>
      <c r="K941" s="14" t="s">
        <v>35</v>
      </c>
      <c r="L941" s="183">
        <v>62.657713355343297</v>
      </c>
      <c r="M941" s="183">
        <v>82.726403592118601</v>
      </c>
      <c r="N941" s="183">
        <v>51.853755100948099</v>
      </c>
      <c r="O941" s="183">
        <f t="shared" si="14"/>
        <v>65.745957349470004</v>
      </c>
      <c r="P941" s="93">
        <v>8.8999999999999996E-2</v>
      </c>
      <c r="Q941" s="21"/>
    </row>
    <row r="942" spans="1:17" s="11" customFormat="1">
      <c r="A942" s="13">
        <v>16</v>
      </c>
      <c r="B942" s="13">
        <v>1985</v>
      </c>
      <c r="C942" s="13" t="s">
        <v>28</v>
      </c>
      <c r="D942" s="91">
        <v>1489.6454836687001</v>
      </c>
      <c r="E942" s="91" t="s">
        <v>35</v>
      </c>
      <c r="F942" s="92">
        <v>1.5397019019283533</v>
      </c>
      <c r="G942" s="92">
        <v>12.34</v>
      </c>
      <c r="H942" s="91" t="s">
        <v>35</v>
      </c>
      <c r="I942" s="14">
        <v>93.7</v>
      </c>
      <c r="J942" s="14" t="s">
        <v>35</v>
      </c>
      <c r="K942" s="14" t="s">
        <v>35</v>
      </c>
      <c r="L942" s="183">
        <v>60.663513403148798</v>
      </c>
      <c r="M942" s="183">
        <v>71.490191196213502</v>
      </c>
      <c r="N942" s="183">
        <v>44.454032438533801</v>
      </c>
      <c r="O942" s="183">
        <f t="shared" si="14"/>
        <v>58.8692456792987</v>
      </c>
      <c r="P942" s="93">
        <v>0.16300000000000001</v>
      </c>
      <c r="Q942" s="21"/>
    </row>
    <row r="943" spans="1:17" s="11" customFormat="1">
      <c r="A943" s="13">
        <v>16</v>
      </c>
      <c r="B943" s="13">
        <v>1986</v>
      </c>
      <c r="C943" s="13" t="s">
        <v>28</v>
      </c>
      <c r="D943" s="91">
        <v>1440.2469990920004</v>
      </c>
      <c r="E943" s="91" t="s">
        <v>35</v>
      </c>
      <c r="F943" s="92">
        <v>1.9996856149533784</v>
      </c>
      <c r="G943" s="92">
        <v>10.53</v>
      </c>
      <c r="H943" s="91" t="s">
        <v>35</v>
      </c>
      <c r="I943" s="14">
        <v>94.2</v>
      </c>
      <c r="J943" s="14" t="s">
        <v>35</v>
      </c>
      <c r="K943" s="14" t="s">
        <v>35</v>
      </c>
      <c r="L943" s="183">
        <v>31.3444335336164</v>
      </c>
      <c r="M943" s="183">
        <v>59.718977740723197</v>
      </c>
      <c r="N943" s="183">
        <v>42.8435174264186</v>
      </c>
      <c r="O943" s="183">
        <f t="shared" si="14"/>
        <v>44.635642900252741</v>
      </c>
      <c r="P943" s="93">
        <v>0.16300000000000001</v>
      </c>
      <c r="Q943" s="21"/>
    </row>
    <row r="944" spans="1:17" s="11" customFormat="1">
      <c r="A944" s="13">
        <v>16</v>
      </c>
      <c r="B944" s="13">
        <v>1987</v>
      </c>
      <c r="C944" s="13" t="s">
        <v>28</v>
      </c>
      <c r="D944" s="91">
        <v>1398.4196705946204</v>
      </c>
      <c r="E944" s="91" t="s">
        <v>35</v>
      </c>
      <c r="F944" s="92">
        <v>4.5787712513998429</v>
      </c>
      <c r="G944" s="92">
        <v>11.84</v>
      </c>
      <c r="H944" s="91">
        <v>-150030</v>
      </c>
      <c r="I944" s="15" t="s">
        <v>35</v>
      </c>
      <c r="J944" s="15" t="s">
        <v>35</v>
      </c>
      <c r="K944" s="15" t="s">
        <v>35</v>
      </c>
      <c r="L944" s="183">
        <v>32.506869004891101</v>
      </c>
      <c r="M944" s="183">
        <v>59.269735100745201</v>
      </c>
      <c r="N944" s="183">
        <v>47.955055459916899</v>
      </c>
      <c r="O944" s="183">
        <f t="shared" si="14"/>
        <v>46.577219855184403</v>
      </c>
      <c r="P944" s="93">
        <v>0.16300000000000001</v>
      </c>
      <c r="Q944" s="21"/>
    </row>
    <row r="945" spans="1:17" s="11" customFormat="1">
      <c r="A945" s="13">
        <v>16</v>
      </c>
      <c r="B945" s="13">
        <v>1988</v>
      </c>
      <c r="C945" s="13" t="s">
        <v>28</v>
      </c>
      <c r="D945" s="91">
        <v>1198.010416785741</v>
      </c>
      <c r="E945" s="91" t="s">
        <v>35</v>
      </c>
      <c r="F945" s="92">
        <v>3.005164671828652</v>
      </c>
      <c r="G945" s="92">
        <v>16.329999999999998</v>
      </c>
      <c r="H945" s="91" t="s">
        <v>35</v>
      </c>
      <c r="I945" s="14">
        <v>89.9</v>
      </c>
      <c r="J945" s="14" t="s">
        <v>35</v>
      </c>
      <c r="K945" s="14" t="s">
        <v>35</v>
      </c>
      <c r="L945" s="183">
        <v>26.264131428879299</v>
      </c>
      <c r="M945" s="183">
        <v>69.820025674837396</v>
      </c>
      <c r="N945" s="183">
        <v>43.658019422625301</v>
      </c>
      <c r="O945" s="183">
        <f t="shared" si="14"/>
        <v>46.580725508780667</v>
      </c>
      <c r="P945" s="93">
        <v>0.17899999999999999</v>
      </c>
      <c r="Q945" s="21"/>
    </row>
    <row r="946" spans="1:17" s="11" customFormat="1">
      <c r="A946" s="13">
        <v>16</v>
      </c>
      <c r="B946" s="13">
        <v>1989</v>
      </c>
      <c r="C946" s="13" t="s">
        <v>28</v>
      </c>
      <c r="D946" s="91">
        <v>1151.9791327555429</v>
      </c>
      <c r="E946" s="91" t="s">
        <v>35</v>
      </c>
      <c r="F946" s="92">
        <v>4.0561883905768354</v>
      </c>
      <c r="G946" s="92">
        <v>16.309999999999999</v>
      </c>
      <c r="H946" s="91" t="s">
        <v>35</v>
      </c>
      <c r="I946" s="14">
        <v>85.5</v>
      </c>
      <c r="J946" s="14" t="s">
        <v>35</v>
      </c>
      <c r="K946" s="14" t="s">
        <v>35</v>
      </c>
      <c r="L946" s="183">
        <v>30.645846764704402</v>
      </c>
      <c r="M946" s="183">
        <v>68.744649036432804</v>
      </c>
      <c r="N946" s="183">
        <v>38.224796995110097</v>
      </c>
      <c r="O946" s="183">
        <f t="shared" si="14"/>
        <v>45.87176426541577</v>
      </c>
      <c r="P946" s="93">
        <v>0.184</v>
      </c>
      <c r="Q946" s="21"/>
    </row>
    <row r="947" spans="1:17" s="11" customFormat="1">
      <c r="A947" s="13">
        <v>16</v>
      </c>
      <c r="B947" s="13">
        <v>1990</v>
      </c>
      <c r="C947" s="13" t="s">
        <v>28</v>
      </c>
      <c r="D947" s="91">
        <v>1126.4133982626115</v>
      </c>
      <c r="E947" s="91">
        <v>3454.2676476395541</v>
      </c>
      <c r="F947" s="92">
        <v>1.3862892454182827</v>
      </c>
      <c r="G947" s="92">
        <v>11.6</v>
      </c>
      <c r="H947" s="91" t="s">
        <v>35</v>
      </c>
      <c r="I947" s="14">
        <v>91.7</v>
      </c>
      <c r="J947" s="14" t="s">
        <v>35</v>
      </c>
      <c r="K947" s="14" t="s">
        <v>35</v>
      </c>
      <c r="L947" s="183">
        <v>36.623943740372503</v>
      </c>
      <c r="M947" s="183">
        <v>61.995953147585602</v>
      </c>
      <c r="N947" s="183">
        <v>36.116444780317401</v>
      </c>
      <c r="O947" s="183">
        <f t="shared" si="14"/>
        <v>44.912113889425171</v>
      </c>
      <c r="P947" s="93">
        <v>0.40200000000000002</v>
      </c>
      <c r="Q947" s="21"/>
    </row>
    <row r="948" spans="1:17" s="11" customFormat="1">
      <c r="A948" s="13">
        <v>16</v>
      </c>
      <c r="B948" s="13">
        <v>1991</v>
      </c>
      <c r="C948" s="13" t="s">
        <v>28</v>
      </c>
      <c r="D948" s="91">
        <v>1099.4816611958697</v>
      </c>
      <c r="E948" s="91">
        <v>3371.6785838128358</v>
      </c>
      <c r="F948" s="92">
        <v>0.84479314585914267</v>
      </c>
      <c r="G948" s="92">
        <v>16.12</v>
      </c>
      <c r="H948" s="91" t="s">
        <v>35</v>
      </c>
      <c r="I948" s="14">
        <v>91</v>
      </c>
      <c r="J948" s="14" t="s">
        <v>35</v>
      </c>
      <c r="K948" s="14" t="s">
        <v>35</v>
      </c>
      <c r="L948" s="183">
        <v>32.258220056387003</v>
      </c>
      <c r="M948" s="183">
        <v>59.564721148624798</v>
      </c>
      <c r="N948" s="183">
        <v>33.666301842659998</v>
      </c>
      <c r="O948" s="183">
        <f t="shared" si="14"/>
        <v>41.829747682557269</v>
      </c>
      <c r="P948" s="93">
        <v>0.47699999999999998</v>
      </c>
      <c r="Q948" s="21"/>
    </row>
    <row r="949" spans="1:17" s="11" customFormat="1">
      <c r="A949" s="13">
        <v>16</v>
      </c>
      <c r="B949" s="13">
        <v>1992</v>
      </c>
      <c r="C949" s="13" t="s">
        <v>28</v>
      </c>
      <c r="D949" s="91">
        <v>1079.2135803369606</v>
      </c>
      <c r="E949" s="91">
        <v>3309.5243373357803</v>
      </c>
      <c r="F949" s="92">
        <v>-0.83558487428459216</v>
      </c>
      <c r="G949" s="92">
        <v>14.67</v>
      </c>
      <c r="H949" s="91">
        <v>-120040</v>
      </c>
      <c r="I949" s="14">
        <v>92.8</v>
      </c>
      <c r="J949" s="14" t="s">
        <v>35</v>
      </c>
      <c r="K949" s="14" t="s">
        <v>35</v>
      </c>
      <c r="L949" s="183">
        <v>31.2263954850626</v>
      </c>
      <c r="M949" s="183">
        <v>57.395348524929901</v>
      </c>
      <c r="N949" s="183">
        <v>31.486218148894899</v>
      </c>
      <c r="O949" s="183">
        <f t="shared" si="14"/>
        <v>40.035987386295801</v>
      </c>
      <c r="P949" s="93">
        <v>0.48199999999999998</v>
      </c>
      <c r="Q949" s="21"/>
    </row>
    <row r="950" spans="1:17" s="11" customFormat="1">
      <c r="A950" s="13">
        <v>16</v>
      </c>
      <c r="B950" s="13">
        <v>1993</v>
      </c>
      <c r="C950" s="13" t="s">
        <v>28</v>
      </c>
      <c r="D950" s="91">
        <v>1051.3700269725043</v>
      </c>
      <c r="E950" s="91">
        <v>3224.1390909151373</v>
      </c>
      <c r="F950" s="92">
        <v>2.3910148943336935</v>
      </c>
      <c r="G950" s="92">
        <v>13.26</v>
      </c>
      <c r="H950" s="91" t="s">
        <v>35</v>
      </c>
      <c r="I950" s="14">
        <v>89.5</v>
      </c>
      <c r="J950" s="14" t="s">
        <v>35</v>
      </c>
      <c r="K950" s="14" t="s">
        <v>35</v>
      </c>
      <c r="L950" s="183">
        <v>27.678438923524201</v>
      </c>
      <c r="M950" s="183">
        <v>56.0814560634035</v>
      </c>
      <c r="N950" s="183">
        <v>32.044165765723001</v>
      </c>
      <c r="O950" s="183">
        <f t="shared" si="14"/>
        <v>38.601353584216902</v>
      </c>
      <c r="P950" s="93">
        <v>0.49399999999999999</v>
      </c>
      <c r="Q950" s="21"/>
    </row>
    <row r="951" spans="1:17" s="11" customFormat="1">
      <c r="A951" s="13">
        <v>16</v>
      </c>
      <c r="B951" s="13">
        <v>1994</v>
      </c>
      <c r="C951" s="13" t="s">
        <v>28</v>
      </c>
      <c r="D951" s="91">
        <v>1063.4615381971803</v>
      </c>
      <c r="E951" s="91">
        <v>3261.2190085536276</v>
      </c>
      <c r="F951" s="92">
        <v>2.8220743044589085</v>
      </c>
      <c r="G951" s="92">
        <v>14</v>
      </c>
      <c r="H951" s="91" t="s">
        <v>35</v>
      </c>
      <c r="I951" s="14">
        <v>86.7</v>
      </c>
      <c r="J951" s="14" t="s">
        <v>35</v>
      </c>
      <c r="K951" s="14" t="s">
        <v>35</v>
      </c>
      <c r="L951" s="183">
        <v>26.887600810147301</v>
      </c>
      <c r="M951" s="183">
        <v>65.527732004633194</v>
      </c>
      <c r="N951" s="183">
        <v>36.046761021854103</v>
      </c>
      <c r="O951" s="183">
        <f t="shared" si="14"/>
        <v>42.820697945544872</v>
      </c>
      <c r="P951" s="93">
        <v>0.49299999999999999</v>
      </c>
      <c r="Q951" s="21"/>
    </row>
    <row r="952" spans="1:17" s="11" customFormat="1">
      <c r="A952" s="13">
        <v>16</v>
      </c>
      <c r="B952" s="13">
        <v>1995</v>
      </c>
      <c r="C952" s="13" t="s">
        <v>28</v>
      </c>
      <c r="D952" s="91">
        <v>1103.7739681423916</v>
      </c>
      <c r="E952" s="91">
        <v>3384.8414040012135</v>
      </c>
      <c r="F952" s="92">
        <v>4.3463244653304969</v>
      </c>
      <c r="G952" s="92">
        <v>14.01</v>
      </c>
      <c r="H952" s="91" t="s">
        <v>35</v>
      </c>
      <c r="I952" s="14">
        <v>79.3</v>
      </c>
      <c r="J952" s="14" t="s">
        <v>35</v>
      </c>
      <c r="K952" s="14" t="s">
        <v>35</v>
      </c>
      <c r="L952" s="183">
        <v>26.261924785721401</v>
      </c>
      <c r="M952" s="183">
        <v>64.8040798359783</v>
      </c>
      <c r="N952" s="183">
        <v>32.801476266121199</v>
      </c>
      <c r="O952" s="183">
        <f t="shared" si="14"/>
        <v>41.289160295940299</v>
      </c>
      <c r="P952" s="93">
        <v>0.498</v>
      </c>
      <c r="Q952" s="21"/>
    </row>
    <row r="953" spans="1:17" s="11" customFormat="1">
      <c r="A953" s="13">
        <v>16</v>
      </c>
      <c r="B953" s="13">
        <v>1996</v>
      </c>
      <c r="C953" s="13" t="s">
        <v>28</v>
      </c>
      <c r="D953" s="91">
        <v>1151.672385290015</v>
      </c>
      <c r="E953" s="91">
        <v>3531.7270438394621</v>
      </c>
      <c r="F953" s="92">
        <v>-0.72883535540508149</v>
      </c>
      <c r="G953" s="92">
        <v>14.32</v>
      </c>
      <c r="H953" s="91" t="s">
        <v>35</v>
      </c>
      <c r="I953" s="14">
        <v>66.3</v>
      </c>
      <c r="J953" s="14" t="s">
        <v>35</v>
      </c>
      <c r="K953" s="14" t="s">
        <v>35</v>
      </c>
      <c r="L953" s="183">
        <v>32.096553512291003</v>
      </c>
      <c r="M953" s="183">
        <v>64.862615577557506</v>
      </c>
      <c r="N953" s="183">
        <v>33.626984143699801</v>
      </c>
      <c r="O953" s="183">
        <f t="shared" si="14"/>
        <v>43.528717744516108</v>
      </c>
      <c r="P953" s="93">
        <v>0.46500000000000002</v>
      </c>
      <c r="Q953" s="21"/>
    </row>
    <row r="954" spans="1:17" s="11" customFormat="1">
      <c r="A954" s="13">
        <v>16</v>
      </c>
      <c r="B954" s="13">
        <v>1997</v>
      </c>
      <c r="C954" s="13" t="s">
        <v>28</v>
      </c>
      <c r="D954" s="91">
        <v>1176.0039197746135</v>
      </c>
      <c r="E954" s="91">
        <v>3606.3423072207484</v>
      </c>
      <c r="F954" s="92">
        <v>1.9387548616836483</v>
      </c>
      <c r="G954" s="92">
        <v>13.37</v>
      </c>
      <c r="H954" s="91">
        <v>-145020</v>
      </c>
      <c r="I954" s="14">
        <v>75.400000000000006</v>
      </c>
      <c r="J954" s="14" t="s">
        <v>35</v>
      </c>
      <c r="K954" s="14" t="s">
        <v>35</v>
      </c>
      <c r="L954" s="183">
        <v>31.5377177966737</v>
      </c>
      <c r="M954" s="183">
        <v>66.474521219155903</v>
      </c>
      <c r="N954" s="183">
        <v>30.776686081245199</v>
      </c>
      <c r="O954" s="183">
        <f t="shared" si="14"/>
        <v>42.929641699024934</v>
      </c>
      <c r="P954" s="93">
        <v>0.42299999999999999</v>
      </c>
      <c r="Q954" s="21"/>
    </row>
    <row r="955" spans="1:17" s="11" customFormat="1">
      <c r="A955" s="13">
        <v>16</v>
      </c>
      <c r="B955" s="13">
        <v>1998</v>
      </c>
      <c r="C955" s="13" t="s">
        <v>28</v>
      </c>
      <c r="D955" s="91">
        <v>1199.0427490518878</v>
      </c>
      <c r="E955" s="91">
        <v>3676.993351264372</v>
      </c>
      <c r="F955" s="92">
        <v>-2.0819643459557824</v>
      </c>
      <c r="G955" s="92">
        <v>14.02</v>
      </c>
      <c r="H955" s="91" t="s">
        <v>35</v>
      </c>
      <c r="I955" s="14">
        <v>91.9</v>
      </c>
      <c r="J955" s="14" t="s">
        <v>35</v>
      </c>
      <c r="K955" s="14" t="s">
        <v>35</v>
      </c>
      <c r="L955" s="183">
        <v>23.781358079748902</v>
      </c>
      <c r="M955" s="183">
        <v>59.668481375878997</v>
      </c>
      <c r="N955" s="183">
        <v>30.0075571704329</v>
      </c>
      <c r="O955" s="183">
        <f t="shared" si="14"/>
        <v>37.819132208686931</v>
      </c>
      <c r="P955" s="93">
        <v>0.42299999999999999</v>
      </c>
      <c r="Q955" s="21"/>
    </row>
    <row r="956" spans="1:17" s="11" customFormat="1">
      <c r="A956" s="13">
        <v>16</v>
      </c>
      <c r="B956" s="13">
        <v>1999</v>
      </c>
      <c r="C956" s="13" t="s">
        <v>28</v>
      </c>
      <c r="D956" s="91">
        <v>1262.7330718180619</v>
      </c>
      <c r="E956" s="91">
        <v>3872.3065655232331</v>
      </c>
      <c r="F956" s="92">
        <v>-3.4177787666288282</v>
      </c>
      <c r="G956" s="92">
        <v>11.75</v>
      </c>
      <c r="H956" s="91" t="s">
        <v>35</v>
      </c>
      <c r="I956" s="14">
        <v>91.4</v>
      </c>
      <c r="J956" s="14" t="s">
        <v>35</v>
      </c>
      <c r="K956" s="14" t="s">
        <v>35</v>
      </c>
      <c r="L956" s="183">
        <v>30.821270392359501</v>
      </c>
      <c r="M956" s="183">
        <v>55.292014873376502</v>
      </c>
      <c r="N956" s="183">
        <v>29.0034510109335</v>
      </c>
      <c r="O956" s="183">
        <f t="shared" si="14"/>
        <v>38.372245425556507</v>
      </c>
      <c r="P956" s="93">
        <v>0.39400000000000002</v>
      </c>
      <c r="Q956" s="21"/>
    </row>
    <row r="957" spans="1:17" s="11" customFormat="1">
      <c r="A957" s="13">
        <v>16</v>
      </c>
      <c r="B957" s="13">
        <v>2000</v>
      </c>
      <c r="C957" s="13" t="s">
        <v>28</v>
      </c>
      <c r="D957" s="91">
        <v>1294.229235244859</v>
      </c>
      <c r="E957" s="91">
        <v>3968.8929329419448</v>
      </c>
      <c r="F957" s="92">
        <v>-4.2750505985529088</v>
      </c>
      <c r="G957" s="92">
        <v>13.53</v>
      </c>
      <c r="H957" s="91" t="s">
        <v>35</v>
      </c>
      <c r="I957" s="14">
        <v>92.2</v>
      </c>
      <c r="J957" s="22" t="s">
        <v>35</v>
      </c>
      <c r="K957" s="22" t="s">
        <v>35</v>
      </c>
      <c r="L957" s="183">
        <v>49.516806095367301</v>
      </c>
      <c r="M957" s="183">
        <v>56.627100182487602</v>
      </c>
      <c r="N957" s="183">
        <v>29.520363682404501</v>
      </c>
      <c r="O957" s="183">
        <f t="shared" si="14"/>
        <v>45.221423320086473</v>
      </c>
      <c r="P957" s="93">
        <v>0.39500000000000002</v>
      </c>
      <c r="Q957" s="21"/>
    </row>
    <row r="958" spans="1:17" s="11" customFormat="1">
      <c r="A958" s="13">
        <v>16</v>
      </c>
      <c r="B958" s="13">
        <v>2001</v>
      </c>
      <c r="C958" s="13" t="s">
        <v>28</v>
      </c>
      <c r="D958" s="91">
        <v>1312.8520638610139</v>
      </c>
      <c r="E958" s="91">
        <v>4026.0018367383122</v>
      </c>
      <c r="F958" s="92">
        <v>-2.7565628842110073</v>
      </c>
      <c r="G958" s="92">
        <v>14.71</v>
      </c>
      <c r="H958" s="91" t="s">
        <v>35</v>
      </c>
      <c r="I958" s="14">
        <v>88.4</v>
      </c>
      <c r="J958" s="23">
        <v>65.099999999999994</v>
      </c>
      <c r="K958" s="23">
        <v>35.799999999999997</v>
      </c>
      <c r="L958" s="183">
        <v>45.923349869098402</v>
      </c>
      <c r="M958" s="183">
        <v>55.668159786510003</v>
      </c>
      <c r="N958" s="183">
        <v>29.254810372022199</v>
      </c>
      <c r="O958" s="183">
        <f t="shared" si="14"/>
        <v>43.615440009210204</v>
      </c>
      <c r="P958" s="93">
        <v>0.38800000000000001</v>
      </c>
      <c r="Q958" s="21"/>
    </row>
    <row r="959" spans="1:17" s="11" customFormat="1">
      <c r="A959" s="13">
        <v>16</v>
      </c>
      <c r="B959" s="13">
        <v>2002</v>
      </c>
      <c r="C959" s="13" t="s">
        <v>28</v>
      </c>
      <c r="D959" s="91">
        <v>1304.0070044333665</v>
      </c>
      <c r="E959" s="91">
        <v>3998.8775121612989</v>
      </c>
      <c r="F959" s="92">
        <v>-1.8922400561961581</v>
      </c>
      <c r="G959" s="92">
        <v>14.11</v>
      </c>
      <c r="H959" s="91">
        <v>-174010</v>
      </c>
      <c r="I959" s="14">
        <v>88.2</v>
      </c>
      <c r="J959" s="22" t="s">
        <v>35</v>
      </c>
      <c r="K959" s="22" t="s">
        <v>35</v>
      </c>
      <c r="L959" s="183">
        <v>45.091603922970499</v>
      </c>
      <c r="M959" s="183">
        <v>58.8295746992723</v>
      </c>
      <c r="N959" s="183">
        <v>33.178324966535698</v>
      </c>
      <c r="O959" s="183">
        <f t="shared" si="14"/>
        <v>45.699834529592827</v>
      </c>
      <c r="P959" s="93">
        <v>0.39900000000000002</v>
      </c>
      <c r="Q959" s="21"/>
    </row>
    <row r="960" spans="1:17" s="11" customFormat="1">
      <c r="A960" s="13">
        <v>16</v>
      </c>
      <c r="B960" s="13">
        <v>2003</v>
      </c>
      <c r="C960" s="13" t="s">
        <v>28</v>
      </c>
      <c r="D960" s="91">
        <v>1318.4893032593009</v>
      </c>
      <c r="E960" s="91">
        <v>4043.2890367179425</v>
      </c>
      <c r="F960" s="92">
        <v>2.4498001422272466</v>
      </c>
      <c r="G960" s="92">
        <v>13.62</v>
      </c>
      <c r="H960" s="91" t="s">
        <v>35</v>
      </c>
      <c r="I960" s="14">
        <v>87.5</v>
      </c>
      <c r="J960" s="22" t="s">
        <v>35</v>
      </c>
      <c r="K960" s="22" t="s">
        <v>35</v>
      </c>
      <c r="L960" s="183">
        <v>52.347799598459297</v>
      </c>
      <c r="M960" s="183">
        <v>61.237365661047903</v>
      </c>
      <c r="N960" s="183">
        <v>36.523785981620598</v>
      </c>
      <c r="O960" s="183">
        <f t="shared" si="14"/>
        <v>50.03631708037593</v>
      </c>
      <c r="P960" s="93">
        <v>0.39800000000000002</v>
      </c>
      <c r="Q960" s="21"/>
    </row>
    <row r="961" spans="1:17" s="11" customFormat="1">
      <c r="A961" s="13">
        <v>16</v>
      </c>
      <c r="B961" s="13">
        <v>2004</v>
      </c>
      <c r="C961" s="13" t="s">
        <v>28</v>
      </c>
      <c r="D961" s="91">
        <v>1369.6840166508873</v>
      </c>
      <c r="E961" s="91">
        <v>4200.2831229668245</v>
      </c>
      <c r="F961" s="92">
        <v>2.2856540737511466</v>
      </c>
      <c r="G961" s="92">
        <v>12.44</v>
      </c>
      <c r="H961" s="91" t="s">
        <v>35</v>
      </c>
      <c r="I961" s="14">
        <v>89.1</v>
      </c>
      <c r="J961" s="22" t="s">
        <v>35</v>
      </c>
      <c r="K961" s="22" t="s">
        <v>35</v>
      </c>
      <c r="L961" s="183">
        <v>62.499189533404397</v>
      </c>
      <c r="M961" s="183">
        <v>66.565301113444903</v>
      </c>
      <c r="N961" s="183">
        <v>39.951379769386897</v>
      </c>
      <c r="O961" s="183">
        <f t="shared" si="14"/>
        <v>56.33862347207873</v>
      </c>
      <c r="P961" s="93">
        <v>0.4</v>
      </c>
      <c r="Q961" s="21"/>
    </row>
    <row r="962" spans="1:17" s="11" customFormat="1">
      <c r="A962" s="13">
        <v>16</v>
      </c>
      <c r="B962" s="13">
        <v>2005</v>
      </c>
      <c r="C962" s="13" t="s">
        <v>28</v>
      </c>
      <c r="D962" s="91">
        <v>1408.967557885052</v>
      </c>
      <c r="E962" s="91">
        <v>4320.7503206929769</v>
      </c>
      <c r="F962" s="92">
        <v>0.49315605754107139</v>
      </c>
      <c r="G962" s="92">
        <v>10.33</v>
      </c>
      <c r="H962" s="91" t="s">
        <v>35</v>
      </c>
      <c r="I962" s="14">
        <v>89.5</v>
      </c>
      <c r="J962" s="23">
        <v>62.7</v>
      </c>
      <c r="K962" s="23">
        <v>26.9</v>
      </c>
      <c r="L962" s="183">
        <v>85.180180730017597</v>
      </c>
      <c r="M962" s="183">
        <v>69.884890561069398</v>
      </c>
      <c r="N962" s="183">
        <v>42.127523635253397</v>
      </c>
      <c r="O962" s="183">
        <f t="shared" si="14"/>
        <v>65.730864975446806</v>
      </c>
      <c r="P962" s="93">
        <v>0.4</v>
      </c>
      <c r="Q962" s="21"/>
    </row>
    <row r="963" spans="1:17" s="11" customFormat="1">
      <c r="A963" s="13">
        <v>16</v>
      </c>
      <c r="B963" s="13">
        <v>2006</v>
      </c>
      <c r="C963" s="13" t="s">
        <v>28</v>
      </c>
      <c r="D963" s="91">
        <v>1447.4940850813068</v>
      </c>
      <c r="E963" s="91">
        <v>4438.8960535786064</v>
      </c>
      <c r="F963" s="92">
        <v>3.2275871736584918</v>
      </c>
      <c r="G963" s="92">
        <v>9.11</v>
      </c>
      <c r="H963" s="91" t="s">
        <v>35</v>
      </c>
      <c r="I963" s="14">
        <v>90.6</v>
      </c>
      <c r="J963" s="22" t="s">
        <v>35</v>
      </c>
      <c r="K963" s="22" t="s">
        <v>35</v>
      </c>
      <c r="L963" s="183">
        <v>94.232870316464002</v>
      </c>
      <c r="M963" s="183">
        <v>84.020702784940596</v>
      </c>
      <c r="N963" s="183">
        <v>57.346259138415597</v>
      </c>
      <c r="O963" s="183">
        <f t="shared" ref="O963:O1026" si="15">AVERAGE(L963:N963)</f>
        <v>78.533277413273396</v>
      </c>
      <c r="P963" s="93">
        <v>0.35599999999999998</v>
      </c>
      <c r="Q963" s="21"/>
    </row>
    <row r="964" spans="1:17" s="11" customFormat="1">
      <c r="A964" s="13">
        <v>16</v>
      </c>
      <c r="B964" s="13">
        <v>2007</v>
      </c>
      <c r="C964" s="13" t="s">
        <v>28</v>
      </c>
      <c r="D964" s="91">
        <v>1500.2038025958641</v>
      </c>
      <c r="E964" s="91">
        <v>4600.5360626619386</v>
      </c>
      <c r="F964" s="92">
        <v>3.9239276656163753</v>
      </c>
      <c r="G964" s="92">
        <v>6.78</v>
      </c>
      <c r="H964" s="91">
        <v>-155010</v>
      </c>
      <c r="I964" s="14">
        <v>89.6</v>
      </c>
      <c r="J964" s="22" t="s">
        <v>35</v>
      </c>
      <c r="K964" s="22" t="s">
        <v>35</v>
      </c>
      <c r="L964" s="183">
        <v>97.726409182701005</v>
      </c>
      <c r="M964" s="183">
        <v>94.121897892805194</v>
      </c>
      <c r="N964" s="183">
        <v>62.342757117053203</v>
      </c>
      <c r="O964" s="183">
        <f t="shared" si="15"/>
        <v>84.730354730853136</v>
      </c>
      <c r="P964" s="93">
        <v>0.24299999999999999</v>
      </c>
      <c r="Q964" s="21"/>
    </row>
    <row r="965" spans="1:17" s="11" customFormat="1">
      <c r="A965" s="13">
        <v>16</v>
      </c>
      <c r="B965" s="13">
        <v>2008</v>
      </c>
      <c r="C965" s="13" t="s">
        <v>28</v>
      </c>
      <c r="D965" s="91">
        <v>1530.5604875534214</v>
      </c>
      <c r="E965" s="91">
        <v>4693.6280969898444</v>
      </c>
      <c r="F965" s="92">
        <v>5.0451340536008473</v>
      </c>
      <c r="G965" s="92">
        <v>4.87</v>
      </c>
      <c r="H965" s="91" t="s">
        <v>35</v>
      </c>
      <c r="I965" s="14">
        <v>64.7</v>
      </c>
      <c r="J965" s="22" t="s">
        <v>35</v>
      </c>
      <c r="K965" s="22" t="s">
        <v>35</v>
      </c>
      <c r="L965" s="183">
        <v>125.564825304621</v>
      </c>
      <c r="M965" s="183">
        <v>102.806160742072</v>
      </c>
      <c r="N965" s="183">
        <v>70.662411642855403</v>
      </c>
      <c r="O965" s="183">
        <f t="shared" si="15"/>
        <v>99.677799229849469</v>
      </c>
      <c r="P965" s="93">
        <v>0.221</v>
      </c>
      <c r="Q965" s="21"/>
    </row>
    <row r="966" spans="1:17" s="11" customFormat="1">
      <c r="A966" s="13">
        <v>16</v>
      </c>
      <c r="B966" s="13">
        <v>2009</v>
      </c>
      <c r="C966" s="13" t="s">
        <v>28</v>
      </c>
      <c r="D966" s="91">
        <v>1460.0530604008416</v>
      </c>
      <c r="E966" s="91">
        <v>4477.4095000634279</v>
      </c>
      <c r="F966" s="92">
        <v>-1.5988808168607562</v>
      </c>
      <c r="G966" s="92">
        <v>6.56</v>
      </c>
      <c r="H966" s="91" t="s">
        <v>35</v>
      </c>
      <c r="I966" s="14">
        <v>90.3</v>
      </c>
      <c r="J966" s="23">
        <v>58.3</v>
      </c>
      <c r="K966" s="23">
        <v>23.1</v>
      </c>
      <c r="L966" s="183">
        <v>82.662871078498895</v>
      </c>
      <c r="M966" s="183">
        <v>87.0161710168871</v>
      </c>
      <c r="N966" s="183">
        <v>80.870213604300602</v>
      </c>
      <c r="O966" s="183">
        <f t="shared" si="15"/>
        <v>83.516418566562194</v>
      </c>
      <c r="P966" s="93">
        <v>0.217</v>
      </c>
      <c r="Q966" s="21"/>
    </row>
    <row r="967" spans="1:17" s="11" customFormat="1">
      <c r="A967" s="13">
        <v>16</v>
      </c>
      <c r="B967" s="13">
        <v>2010</v>
      </c>
      <c r="C967" s="13" t="s">
        <v>28</v>
      </c>
      <c r="D967" s="91">
        <v>1503.8722307499229</v>
      </c>
      <c r="E967" s="91">
        <v>4611.7856915369157</v>
      </c>
      <c r="F967" s="92">
        <v>9.6008017715727618</v>
      </c>
      <c r="G967" s="92">
        <v>3.71</v>
      </c>
      <c r="H967" s="91" t="s">
        <v>35</v>
      </c>
      <c r="I967" s="14">
        <v>92.9</v>
      </c>
      <c r="J967" s="22" t="s">
        <v>35</v>
      </c>
      <c r="K967" s="22" t="s">
        <v>35</v>
      </c>
      <c r="L967" s="183">
        <v>100</v>
      </c>
      <c r="M967" s="183">
        <v>100</v>
      </c>
      <c r="N967" s="183">
        <v>100</v>
      </c>
      <c r="O967" s="183">
        <f t="shared" si="15"/>
        <v>100</v>
      </c>
      <c r="P967" s="93">
        <v>0.21299999999999999</v>
      </c>
      <c r="Q967" s="21"/>
    </row>
    <row r="968" spans="1:17" s="11" customFormat="1">
      <c r="A968" s="13">
        <v>16</v>
      </c>
      <c r="B968" s="13">
        <v>2011</v>
      </c>
      <c r="C968" s="13" t="s">
        <v>28</v>
      </c>
      <c r="D968" s="91">
        <v>1577.4882404888072</v>
      </c>
      <c r="E968" s="91">
        <v>4837.5370907847964</v>
      </c>
      <c r="F968" s="92">
        <v>2.8710095861969194</v>
      </c>
      <c r="G968" s="92">
        <v>2.31</v>
      </c>
      <c r="H968" s="91" t="s">
        <v>35</v>
      </c>
      <c r="I968" s="14">
        <v>94.1</v>
      </c>
      <c r="J968" s="22" t="s">
        <v>35</v>
      </c>
      <c r="K968" s="22" t="s">
        <v>35</v>
      </c>
      <c r="L968" s="183">
        <v>115.938068414604</v>
      </c>
      <c r="M968" s="183">
        <v>107.716675393419</v>
      </c>
      <c r="N968" s="183">
        <v>122.767240315002</v>
      </c>
      <c r="O968" s="183">
        <f t="shared" si="15"/>
        <v>115.473994707675</v>
      </c>
      <c r="P968" s="93">
        <v>0.20699999999999999</v>
      </c>
      <c r="Q968" s="21"/>
    </row>
    <row r="969" spans="1:17" s="11" customFormat="1">
      <c r="A969" s="13">
        <v>16</v>
      </c>
      <c r="B969" s="13">
        <v>2012</v>
      </c>
      <c r="C969" s="13" t="s">
        <v>28</v>
      </c>
      <c r="D969" s="91">
        <v>1657.6504162003471</v>
      </c>
      <c r="E969" s="91">
        <v>5083.3630109592768</v>
      </c>
      <c r="F969" s="92">
        <v>-2.0614515309632822</v>
      </c>
      <c r="G969" s="92">
        <v>2.39</v>
      </c>
      <c r="H969" s="91">
        <v>-135020</v>
      </c>
      <c r="I969" s="14">
        <v>56.1</v>
      </c>
      <c r="J969" s="22" t="s">
        <v>35</v>
      </c>
      <c r="K969" s="22" t="s">
        <v>35</v>
      </c>
      <c r="L969" s="183">
        <v>115.792648289342</v>
      </c>
      <c r="M969" s="183">
        <v>99.396437266731795</v>
      </c>
      <c r="N969" s="183">
        <v>125.6682221773</v>
      </c>
      <c r="O969" s="183">
        <f t="shared" si="15"/>
        <v>113.61910257779125</v>
      </c>
      <c r="P969" s="93">
        <v>0.17299999999999999</v>
      </c>
      <c r="Q969" s="21"/>
    </row>
    <row r="970" spans="1:17" s="11" customFormat="1">
      <c r="A970" s="13">
        <v>16</v>
      </c>
      <c r="B970" s="13">
        <v>2013</v>
      </c>
      <c r="C970" s="13" t="s">
        <v>28</v>
      </c>
      <c r="D970" s="91">
        <v>1716.3869303310703</v>
      </c>
      <c r="E970" s="91">
        <v>5263.4848390641464</v>
      </c>
      <c r="F970" s="92">
        <v>6.8165764488643106</v>
      </c>
      <c r="G970" s="92">
        <v>2.2999999999999998</v>
      </c>
      <c r="H970" s="91" t="s">
        <v>35</v>
      </c>
      <c r="I970" s="14">
        <v>51.4</v>
      </c>
      <c r="J970" s="22" t="s">
        <v>35</v>
      </c>
      <c r="K970" s="22" t="s">
        <v>35</v>
      </c>
      <c r="L970" s="183">
        <v>116.14962167448699</v>
      </c>
      <c r="M970" s="183">
        <v>92.340731377033407</v>
      </c>
      <c r="N970" s="183">
        <v>104.91576514142599</v>
      </c>
      <c r="O970" s="183">
        <f t="shared" si="15"/>
        <v>104.46870606431547</v>
      </c>
      <c r="P970" s="93">
        <v>0.14299999999999999</v>
      </c>
      <c r="Q970" s="21"/>
    </row>
    <row r="971" spans="1:17" s="11" customFormat="1">
      <c r="A971" s="13">
        <v>16</v>
      </c>
      <c r="B971" s="13">
        <v>2014</v>
      </c>
      <c r="C971" s="13" t="s">
        <v>28</v>
      </c>
      <c r="D971" s="91">
        <v>1775.0162950237548</v>
      </c>
      <c r="E971" s="91">
        <v>5443.2780819108411</v>
      </c>
      <c r="F971" s="92">
        <v>3.8771600003979216</v>
      </c>
      <c r="G971" s="92">
        <v>2.72</v>
      </c>
      <c r="H971" s="91" t="s">
        <v>35</v>
      </c>
      <c r="I971" s="14">
        <v>53.7</v>
      </c>
      <c r="J971" s="23">
        <v>46.3</v>
      </c>
      <c r="K971" s="23">
        <v>18.3</v>
      </c>
      <c r="L971" s="183">
        <v>109.31833481138101</v>
      </c>
      <c r="M971" s="183">
        <v>89.142462911620697</v>
      </c>
      <c r="N971" s="183">
        <v>93.443382132127596</v>
      </c>
      <c r="O971" s="183">
        <f t="shared" si="15"/>
        <v>97.301393285043105</v>
      </c>
      <c r="P971" s="93">
        <v>0.14199999999999999</v>
      </c>
      <c r="Q971" s="21"/>
    </row>
    <row r="972" spans="1:17" s="11" customFormat="1">
      <c r="A972" s="13">
        <v>16</v>
      </c>
      <c r="B972" s="13">
        <v>2015</v>
      </c>
      <c r="C972" s="13" t="s">
        <v>28</v>
      </c>
      <c r="D972" s="91">
        <v>1836.0373623121525</v>
      </c>
      <c r="E972" s="91">
        <v>5630.4057376044448</v>
      </c>
      <c r="F972" s="92">
        <v>1.5837937104986537</v>
      </c>
      <c r="G972" s="92">
        <v>3</v>
      </c>
      <c r="H972" s="91" t="s">
        <v>35</v>
      </c>
      <c r="I972" s="14">
        <v>53.2</v>
      </c>
      <c r="J972" s="22" t="s">
        <v>35</v>
      </c>
      <c r="K972" s="22" t="s">
        <v>35</v>
      </c>
      <c r="L972" s="183">
        <v>66.205440993654605</v>
      </c>
      <c r="M972" s="183">
        <v>83.411402171994197</v>
      </c>
      <c r="N972" s="183">
        <v>92.621245438256807</v>
      </c>
      <c r="O972" s="183">
        <f t="shared" si="15"/>
        <v>80.746029534635198</v>
      </c>
      <c r="P972" s="93">
        <v>0.14000000000000001</v>
      </c>
      <c r="Q972" s="21"/>
    </row>
    <row r="973" spans="1:17" s="11" customFormat="1">
      <c r="A973" s="13">
        <v>16</v>
      </c>
      <c r="B973" s="13">
        <v>2016</v>
      </c>
      <c r="C973" s="13" t="s">
        <v>28</v>
      </c>
      <c r="D973" s="91">
        <v>1895.215893441771</v>
      </c>
      <c r="E973" s="91">
        <v>5811.883058303195</v>
      </c>
      <c r="F973" s="92">
        <v>2.8968566149096802</v>
      </c>
      <c r="G973" s="92">
        <v>3.31</v>
      </c>
      <c r="H973" s="91" t="s">
        <v>35</v>
      </c>
      <c r="I973" s="14">
        <v>49.6</v>
      </c>
      <c r="J973" s="22" t="s">
        <v>35</v>
      </c>
      <c r="K973" s="22" t="s">
        <v>35</v>
      </c>
      <c r="L973" s="183">
        <v>58.547046867405498</v>
      </c>
      <c r="M973" s="183">
        <v>84.397205348130797</v>
      </c>
      <c r="N973" s="183">
        <v>103.635776559438</v>
      </c>
      <c r="O973" s="183">
        <f t="shared" si="15"/>
        <v>82.193342924991427</v>
      </c>
      <c r="P973" s="93">
        <v>0.13600000000000001</v>
      </c>
      <c r="Q973" s="21"/>
    </row>
    <row r="974" spans="1:17" s="11" customFormat="1">
      <c r="A974" s="13">
        <v>16</v>
      </c>
      <c r="B974" s="13">
        <v>2017</v>
      </c>
      <c r="C974" s="13" t="s">
        <v>28</v>
      </c>
      <c r="D974" s="91">
        <v>1957.8732531084997</v>
      </c>
      <c r="E974" s="91">
        <v>6004.0285802910612</v>
      </c>
      <c r="F974" s="92">
        <v>3.4489482473036333</v>
      </c>
      <c r="G974" s="92">
        <v>3.9</v>
      </c>
      <c r="H974" s="91">
        <v>-106360</v>
      </c>
      <c r="I974" s="14">
        <v>54.2</v>
      </c>
      <c r="J974" s="22" t="s">
        <v>35</v>
      </c>
      <c r="K974" s="22" t="s">
        <v>35</v>
      </c>
      <c r="L974" s="183">
        <v>69.968380303996895</v>
      </c>
      <c r="M974" s="183">
        <v>86.033349610271301</v>
      </c>
      <c r="N974" s="183">
        <v>100.535543898407</v>
      </c>
      <c r="O974" s="183">
        <f t="shared" si="15"/>
        <v>85.512424604225075</v>
      </c>
      <c r="P974" s="93">
        <v>0.114</v>
      </c>
      <c r="Q974" s="21"/>
    </row>
    <row r="975" spans="1:17" s="11" customFormat="1">
      <c r="A975" s="13">
        <v>16</v>
      </c>
      <c r="B975" s="13">
        <v>2018</v>
      </c>
      <c r="C975" s="13" t="s">
        <v>28</v>
      </c>
      <c r="D975" s="91">
        <v>1868.412711933838</v>
      </c>
      <c r="E975" s="91">
        <v>5729.6882239027263</v>
      </c>
      <c r="F975" s="92">
        <v>1.8836318237444942</v>
      </c>
      <c r="G975" s="92">
        <v>3.89</v>
      </c>
      <c r="H975" s="91" t="s">
        <v>35</v>
      </c>
      <c r="I975" s="14">
        <v>52.4</v>
      </c>
      <c r="J975" s="22" t="s">
        <v>35</v>
      </c>
      <c r="K975" s="22" t="s">
        <v>35</v>
      </c>
      <c r="L975" s="183">
        <v>85.489945806625698</v>
      </c>
      <c r="M975" s="183">
        <v>83.729137844272202</v>
      </c>
      <c r="N975" s="183">
        <v>95.473641610553301</v>
      </c>
      <c r="O975" s="183">
        <f t="shared" si="15"/>
        <v>88.230908420483729</v>
      </c>
      <c r="P975" s="93">
        <v>6.3E-2</v>
      </c>
      <c r="Q975" s="21"/>
    </row>
    <row r="976" spans="1:17" s="11" customFormat="1">
      <c r="A976" s="13">
        <v>16</v>
      </c>
      <c r="B976" s="13">
        <v>2019</v>
      </c>
      <c r="C976" s="13" t="s">
        <v>28</v>
      </c>
      <c r="D976" s="91">
        <v>1777.7651805933244</v>
      </c>
      <c r="E976" s="91">
        <v>5451.7078347037987</v>
      </c>
      <c r="F976" s="92">
        <v>-1.6540708201416834</v>
      </c>
      <c r="G976" s="92">
        <v>4.74</v>
      </c>
      <c r="H976" s="91" t="s">
        <v>35</v>
      </c>
      <c r="I976" s="15" t="s">
        <v>35</v>
      </c>
      <c r="J976" s="22" t="s">
        <v>35</v>
      </c>
      <c r="K976" s="22" t="s">
        <v>35</v>
      </c>
      <c r="L976" s="183">
        <v>76.329961218168194</v>
      </c>
      <c r="M976" s="183">
        <v>82.105128069524994</v>
      </c>
      <c r="N976" s="183">
        <v>105.997721412281</v>
      </c>
      <c r="O976" s="183">
        <f t="shared" si="15"/>
        <v>88.144270233324733</v>
      </c>
      <c r="P976" s="93">
        <v>5.8000000000000003E-2</v>
      </c>
      <c r="Q976" s="21"/>
    </row>
    <row r="977" spans="1:17" s="11" customFormat="1">
      <c r="A977" s="13">
        <v>16</v>
      </c>
      <c r="B977" s="13">
        <v>2020</v>
      </c>
      <c r="C977" s="13" t="s">
        <v>28</v>
      </c>
      <c r="D977" s="91">
        <v>1721.8182554602452</v>
      </c>
      <c r="E977" s="91">
        <v>5280.1405808250829</v>
      </c>
      <c r="F977" s="92">
        <v>-2.2199330391823793</v>
      </c>
      <c r="G977" s="92">
        <v>18.55</v>
      </c>
      <c r="H977" s="91" t="s">
        <v>35</v>
      </c>
      <c r="I977" s="13" t="s">
        <v>35</v>
      </c>
      <c r="J977" s="13" t="s">
        <v>35</v>
      </c>
      <c r="K977" s="13" t="s">
        <v>35</v>
      </c>
      <c r="L977" s="183">
        <v>52.441960248604097</v>
      </c>
      <c r="M977" s="183">
        <v>84.965722246878798</v>
      </c>
      <c r="N977" s="183">
        <v>134.89886429714599</v>
      </c>
      <c r="O977" s="183">
        <f t="shared" si="15"/>
        <v>90.768848930876288</v>
      </c>
      <c r="P977" s="93">
        <v>6.2E-2</v>
      </c>
      <c r="Q977" s="21"/>
    </row>
    <row r="978" spans="1:17" s="11" customFormat="1">
      <c r="A978" s="13">
        <v>17</v>
      </c>
      <c r="B978" s="13">
        <v>1960</v>
      </c>
      <c r="C978" s="13" t="s">
        <v>31</v>
      </c>
      <c r="D978" s="91">
        <v>1364.3009915035393</v>
      </c>
      <c r="E978" s="91" t="s">
        <v>35</v>
      </c>
      <c r="F978" s="92" t="s">
        <v>35</v>
      </c>
      <c r="G978" s="92" t="s">
        <v>35</v>
      </c>
      <c r="H978" s="91" t="s">
        <v>35</v>
      </c>
      <c r="I978" s="13" t="s">
        <v>35</v>
      </c>
      <c r="J978" s="13" t="s">
        <v>35</v>
      </c>
      <c r="K978" s="13" t="s">
        <v>35</v>
      </c>
      <c r="L978" s="183">
        <v>11.1501758147351</v>
      </c>
      <c r="M978" s="183">
        <v>96.679859992020994</v>
      </c>
      <c r="N978" s="183">
        <v>17.075583767544501</v>
      </c>
      <c r="O978" s="183">
        <f t="shared" si="15"/>
        <v>41.635206524766865</v>
      </c>
      <c r="P978" s="93">
        <v>2.5000000000000001E-2</v>
      </c>
      <c r="Q978" s="21"/>
    </row>
    <row r="979" spans="1:17" s="11" customFormat="1">
      <c r="A979" s="13">
        <v>17</v>
      </c>
      <c r="B979" s="13">
        <v>1961</v>
      </c>
      <c r="C979" s="13" t="s">
        <v>31</v>
      </c>
      <c r="D979" s="91">
        <v>1420.7134561095033</v>
      </c>
      <c r="E979" s="91" t="s">
        <v>35</v>
      </c>
      <c r="F979" s="92">
        <v>7.6842026437193454</v>
      </c>
      <c r="G979" s="92" t="s">
        <v>35</v>
      </c>
      <c r="H979" s="91" t="s">
        <v>35</v>
      </c>
      <c r="I979" s="13" t="s">
        <v>35</v>
      </c>
      <c r="J979" s="13" t="s">
        <v>35</v>
      </c>
      <c r="K979" s="13" t="s">
        <v>35</v>
      </c>
      <c r="L979" s="183">
        <v>10.6754491073712</v>
      </c>
      <c r="M979" s="183">
        <v>94.6956383239704</v>
      </c>
      <c r="N979" s="183">
        <v>16.794910870340999</v>
      </c>
      <c r="O979" s="183">
        <f t="shared" si="15"/>
        <v>40.721999433894204</v>
      </c>
      <c r="P979" s="93">
        <v>3.4000000000000002E-2</v>
      </c>
      <c r="Q979" s="21"/>
    </row>
    <row r="980" spans="1:17" s="11" customFormat="1">
      <c r="A980" s="13">
        <v>17</v>
      </c>
      <c r="B980" s="13">
        <v>1962</v>
      </c>
      <c r="C980" s="13" t="s">
        <v>31</v>
      </c>
      <c r="D980" s="91">
        <v>1429.4800256793219</v>
      </c>
      <c r="E980" s="91" t="s">
        <v>35</v>
      </c>
      <c r="F980" s="92">
        <v>5.0645868255863746</v>
      </c>
      <c r="G980" s="92" t="s">
        <v>35</v>
      </c>
      <c r="H980" s="91">
        <v>-70930</v>
      </c>
      <c r="I980" s="14">
        <v>88.6</v>
      </c>
      <c r="J980" s="14" t="s">
        <v>35</v>
      </c>
      <c r="K980" s="14" t="s">
        <v>35</v>
      </c>
      <c r="L980" s="183">
        <v>10.2765802129124</v>
      </c>
      <c r="M980" s="183">
        <v>91.724228853714493</v>
      </c>
      <c r="N980" s="183">
        <v>17.233560240690899</v>
      </c>
      <c r="O980" s="183">
        <f t="shared" si="15"/>
        <v>39.744789769105928</v>
      </c>
      <c r="P980" s="93">
        <v>3.9E-2</v>
      </c>
      <c r="Q980" s="21"/>
    </row>
    <row r="981" spans="1:17" s="11" customFormat="1">
      <c r="A981" s="13">
        <v>17</v>
      </c>
      <c r="B981" s="13">
        <v>1963</v>
      </c>
      <c r="C981" s="13" t="s">
        <v>31</v>
      </c>
      <c r="D981" s="91">
        <v>1457.8257102072509</v>
      </c>
      <c r="E981" s="91" t="s">
        <v>35</v>
      </c>
      <c r="F981" s="92">
        <v>5.3457731850481025</v>
      </c>
      <c r="G981" s="92" t="s">
        <v>35</v>
      </c>
      <c r="H981" s="91" t="s">
        <v>35</v>
      </c>
      <c r="I981" s="14">
        <v>89.4</v>
      </c>
      <c r="J981" s="14" t="s">
        <v>35</v>
      </c>
      <c r="K981" s="14" t="s">
        <v>35</v>
      </c>
      <c r="L981" s="183">
        <v>10.323463166163</v>
      </c>
      <c r="M981" s="183">
        <v>98.592045034306594</v>
      </c>
      <c r="N981" s="183">
        <v>18.423256915350301</v>
      </c>
      <c r="O981" s="183">
        <f t="shared" si="15"/>
        <v>42.44625503860663</v>
      </c>
      <c r="P981" s="93">
        <v>0.04</v>
      </c>
      <c r="Q981" s="21"/>
    </row>
    <row r="982" spans="1:17" s="11" customFormat="1">
      <c r="A982" s="13">
        <v>17</v>
      </c>
      <c r="B982" s="13">
        <v>1964</v>
      </c>
      <c r="C982" s="13" t="s">
        <v>31</v>
      </c>
      <c r="D982" s="91">
        <v>1479.5723399657672</v>
      </c>
      <c r="E982" s="91" t="s">
        <v>35</v>
      </c>
      <c r="F982" s="92">
        <v>1.3688731910183236</v>
      </c>
      <c r="G982" s="92" t="s">
        <v>35</v>
      </c>
      <c r="H982" s="91" t="s">
        <v>35</v>
      </c>
      <c r="I982" s="14">
        <v>88.7</v>
      </c>
      <c r="J982" s="14" t="s">
        <v>35</v>
      </c>
      <c r="K982" s="14" t="s">
        <v>35</v>
      </c>
      <c r="L982" s="183">
        <v>9.8258898648187003</v>
      </c>
      <c r="M982" s="183">
        <v>101.432028867932</v>
      </c>
      <c r="N982" s="183">
        <v>18.315868475135201</v>
      </c>
      <c r="O982" s="183">
        <f t="shared" si="15"/>
        <v>43.191262402628638</v>
      </c>
      <c r="P982" s="93">
        <v>4.1000000000000002E-2</v>
      </c>
      <c r="Q982" s="21"/>
    </row>
    <row r="983" spans="1:17" s="11" customFormat="1">
      <c r="A983" s="13">
        <v>17</v>
      </c>
      <c r="B983" s="13">
        <v>1965</v>
      </c>
      <c r="C983" s="13" t="s">
        <v>31</v>
      </c>
      <c r="D983" s="91">
        <v>1529.8052635601148</v>
      </c>
      <c r="E983" s="91" t="s">
        <v>35</v>
      </c>
      <c r="F983" s="92">
        <v>5.9759365135782332</v>
      </c>
      <c r="G983" s="92" t="s">
        <v>35</v>
      </c>
      <c r="H983" s="91" t="s">
        <v>35</v>
      </c>
      <c r="I983" s="14">
        <v>91.6</v>
      </c>
      <c r="J983" s="14" t="s">
        <v>35</v>
      </c>
      <c r="K983" s="14" t="s">
        <v>35</v>
      </c>
      <c r="L983" s="183">
        <v>9.7052995756424902</v>
      </c>
      <c r="M983" s="183">
        <v>101.9698766107</v>
      </c>
      <c r="N983" s="183">
        <v>18.2452101518648</v>
      </c>
      <c r="O983" s="183">
        <f t="shared" si="15"/>
        <v>43.306795446069096</v>
      </c>
      <c r="P983" s="93">
        <v>4.1000000000000002E-2</v>
      </c>
      <c r="Q983" s="21"/>
    </row>
    <row r="984" spans="1:17" s="11" customFormat="1">
      <c r="A984" s="13">
        <v>17</v>
      </c>
      <c r="B984" s="13">
        <v>1966</v>
      </c>
      <c r="C984" s="13" t="s">
        <v>31</v>
      </c>
      <c r="D984" s="91">
        <v>1519.4071074679689</v>
      </c>
      <c r="E984" s="91" t="s">
        <v>35</v>
      </c>
      <c r="F984" s="92">
        <v>4.4689760719034695</v>
      </c>
      <c r="G984" s="92" t="s">
        <v>35</v>
      </c>
      <c r="H984" s="91" t="s">
        <v>35</v>
      </c>
      <c r="I984" s="14">
        <v>90.4</v>
      </c>
      <c r="J984" s="14" t="s">
        <v>35</v>
      </c>
      <c r="K984" s="14" t="s">
        <v>35</v>
      </c>
      <c r="L984" s="183">
        <v>9.0853083135936501</v>
      </c>
      <c r="M984" s="183">
        <v>102.211102363873</v>
      </c>
      <c r="N984" s="183">
        <v>17.6160391373088</v>
      </c>
      <c r="O984" s="183">
        <f t="shared" si="15"/>
        <v>42.970816604925147</v>
      </c>
      <c r="P984" s="93">
        <v>4.2999999999999997E-2</v>
      </c>
      <c r="Q984" s="21"/>
    </row>
    <row r="985" spans="1:17" s="11" customFormat="1">
      <c r="A985" s="13">
        <v>17</v>
      </c>
      <c r="B985" s="13">
        <v>1967</v>
      </c>
      <c r="C985" s="13" t="s">
        <v>31</v>
      </c>
      <c r="D985" s="91">
        <v>1614.954686150712</v>
      </c>
      <c r="E985" s="91" t="s">
        <v>35</v>
      </c>
      <c r="F985" s="92">
        <v>5.4394674043812188</v>
      </c>
      <c r="G985" s="92" t="s">
        <v>35</v>
      </c>
      <c r="H985" s="91">
        <v>-66170</v>
      </c>
      <c r="I985" s="14">
        <v>92.3</v>
      </c>
      <c r="J985" s="14" t="s">
        <v>35</v>
      </c>
      <c r="K985" s="14" t="s">
        <v>35</v>
      </c>
      <c r="L985" s="183">
        <v>8.93027221276426</v>
      </c>
      <c r="M985" s="183">
        <v>97.516277137853606</v>
      </c>
      <c r="N985" s="183">
        <v>18.662088637408601</v>
      </c>
      <c r="O985" s="183">
        <f t="shared" si="15"/>
        <v>41.70287932934216</v>
      </c>
      <c r="P985" s="93">
        <v>4.2999999999999997E-2</v>
      </c>
      <c r="Q985" s="21"/>
    </row>
    <row r="986" spans="1:17" s="11" customFormat="1">
      <c r="A986" s="13">
        <v>17</v>
      </c>
      <c r="B986" s="13">
        <v>1968</v>
      </c>
      <c r="C986" s="13" t="s">
        <v>31</v>
      </c>
      <c r="D986" s="91">
        <v>1644.190317517186</v>
      </c>
      <c r="E986" s="91" t="s">
        <v>35</v>
      </c>
      <c r="F986" s="92">
        <v>3.9312372440544436</v>
      </c>
      <c r="G986" s="92" t="s">
        <v>35</v>
      </c>
      <c r="H986" s="91" t="s">
        <v>35</v>
      </c>
      <c r="I986" s="14">
        <v>91.6</v>
      </c>
      <c r="J986" s="14" t="s">
        <v>35</v>
      </c>
      <c r="K986" s="14" t="s">
        <v>35</v>
      </c>
      <c r="L986" s="183">
        <v>8.9451350378277397</v>
      </c>
      <c r="M986" s="183">
        <v>96.320176706744903</v>
      </c>
      <c r="N986" s="183">
        <v>22.813658586060299</v>
      </c>
      <c r="O986" s="183">
        <f t="shared" si="15"/>
        <v>42.692990110210985</v>
      </c>
      <c r="P986" s="93">
        <v>4.1000000000000002E-2</v>
      </c>
      <c r="Q986" s="21"/>
    </row>
    <row r="987" spans="1:17" s="11" customFormat="1">
      <c r="A987" s="13">
        <v>17</v>
      </c>
      <c r="B987" s="13">
        <v>1969</v>
      </c>
      <c r="C987" s="13" t="s">
        <v>31</v>
      </c>
      <c r="D987" s="91">
        <v>1677.6393670176392</v>
      </c>
      <c r="E987" s="91" t="s">
        <v>35</v>
      </c>
      <c r="F987" s="92">
        <v>5.3709857744189833</v>
      </c>
      <c r="G987" s="92" t="s">
        <v>35</v>
      </c>
      <c r="H987" s="91" t="s">
        <v>35</v>
      </c>
      <c r="I987" s="14">
        <v>90.8</v>
      </c>
      <c r="J987" s="14" t="s">
        <v>35</v>
      </c>
      <c r="K987" s="14" t="s">
        <v>35</v>
      </c>
      <c r="L987" s="183">
        <v>8.3054309076896509</v>
      </c>
      <c r="M987" s="183">
        <v>96.356965004930998</v>
      </c>
      <c r="N987" s="183">
        <v>20.824098915881699</v>
      </c>
      <c r="O987" s="183">
        <f t="shared" si="15"/>
        <v>41.828831609500781</v>
      </c>
      <c r="P987" s="93">
        <v>4.1000000000000002E-2</v>
      </c>
      <c r="Q987" s="21"/>
    </row>
    <row r="988" spans="1:17" s="11" customFormat="1">
      <c r="A988" s="13">
        <v>17</v>
      </c>
      <c r="B988" s="13">
        <v>1970</v>
      </c>
      <c r="C988" s="13" t="s">
        <v>31</v>
      </c>
      <c r="D988" s="91">
        <v>1726.8991221860988</v>
      </c>
      <c r="E988" s="91" t="s">
        <v>35</v>
      </c>
      <c r="F988" s="92">
        <v>3.9457120790433322</v>
      </c>
      <c r="G988" s="92" t="s">
        <v>35</v>
      </c>
      <c r="H988" s="91" t="s">
        <v>35</v>
      </c>
      <c r="I988" s="14">
        <v>91</v>
      </c>
      <c r="J988" s="14" t="s">
        <v>35</v>
      </c>
      <c r="K988" s="14" t="s">
        <v>35</v>
      </c>
      <c r="L988" s="183">
        <v>9.1025213585986204</v>
      </c>
      <c r="M988" s="183">
        <v>95.025298999133199</v>
      </c>
      <c r="N988" s="183">
        <v>18.162733651383</v>
      </c>
      <c r="O988" s="183">
        <f t="shared" si="15"/>
        <v>40.763518003038278</v>
      </c>
      <c r="P988" s="93">
        <v>4.1000000000000002E-2</v>
      </c>
      <c r="Q988" s="21"/>
    </row>
    <row r="989" spans="1:17" s="11" customFormat="1">
      <c r="A989" s="13">
        <v>17</v>
      </c>
      <c r="B989" s="13">
        <v>1971</v>
      </c>
      <c r="C989" s="13" t="s">
        <v>31</v>
      </c>
      <c r="D989" s="91">
        <v>1778.6104122668321</v>
      </c>
      <c r="E989" s="91" t="s">
        <v>35</v>
      </c>
      <c r="F989" s="92">
        <v>6.5440528473930044</v>
      </c>
      <c r="G989" s="92" t="s">
        <v>35</v>
      </c>
      <c r="H989" s="91" t="s">
        <v>35</v>
      </c>
      <c r="I989" s="14">
        <v>89</v>
      </c>
      <c r="J989" s="14" t="s">
        <v>35</v>
      </c>
      <c r="K989" s="14" t="s">
        <v>35</v>
      </c>
      <c r="L989" s="183">
        <v>11.0973105181316</v>
      </c>
      <c r="M989" s="183">
        <v>88.372538244244396</v>
      </c>
      <c r="N989" s="183">
        <v>17.589662579193799</v>
      </c>
      <c r="O989" s="183">
        <f t="shared" si="15"/>
        <v>39.019837113856596</v>
      </c>
      <c r="P989" s="93">
        <v>4.1000000000000002E-2</v>
      </c>
      <c r="Q989" s="21"/>
    </row>
    <row r="990" spans="1:17" s="11" customFormat="1">
      <c r="A990" s="13">
        <v>17</v>
      </c>
      <c r="B990" s="13">
        <v>1972</v>
      </c>
      <c r="C990" s="13" t="s">
        <v>31</v>
      </c>
      <c r="D990" s="91">
        <v>1851.811781204332</v>
      </c>
      <c r="E990" s="91" t="s">
        <v>35</v>
      </c>
      <c r="F990" s="92">
        <v>1.6749391543660295</v>
      </c>
      <c r="G990" s="92" t="s">
        <v>35</v>
      </c>
      <c r="H990" s="91">
        <v>-59110</v>
      </c>
      <c r="I990" s="14">
        <v>89.2</v>
      </c>
      <c r="J990" s="14" t="s">
        <v>35</v>
      </c>
      <c r="K990" s="14" t="s">
        <v>35</v>
      </c>
      <c r="L990" s="183">
        <v>10.9838267647691</v>
      </c>
      <c r="M990" s="183">
        <v>84.646850291007596</v>
      </c>
      <c r="N990" s="183">
        <v>20.7851743549007</v>
      </c>
      <c r="O990" s="183">
        <f t="shared" si="15"/>
        <v>38.805283803559135</v>
      </c>
      <c r="P990" s="93">
        <v>4.1000000000000002E-2</v>
      </c>
      <c r="Q990" s="21"/>
    </row>
    <row r="991" spans="1:17" s="11" customFormat="1">
      <c r="A991" s="13">
        <v>17</v>
      </c>
      <c r="B991" s="13">
        <v>1973</v>
      </c>
      <c r="C991" s="13" t="s">
        <v>31</v>
      </c>
      <c r="D991" s="91">
        <v>1940.5203965802452</v>
      </c>
      <c r="E991" s="91" t="s">
        <v>35</v>
      </c>
      <c r="F991" s="92">
        <v>2.4701198344727402</v>
      </c>
      <c r="G991" s="92" t="s">
        <v>35</v>
      </c>
      <c r="H991" s="91" t="s">
        <v>35</v>
      </c>
      <c r="I991" s="14">
        <v>87.3</v>
      </c>
      <c r="J991" s="14" t="s">
        <v>35</v>
      </c>
      <c r="K991" s="14" t="s">
        <v>35</v>
      </c>
      <c r="L991" s="183">
        <v>13.513983062905201</v>
      </c>
      <c r="M991" s="183">
        <v>113.87149398928</v>
      </c>
      <c r="N991" s="183">
        <v>28.797574235433199</v>
      </c>
      <c r="O991" s="183">
        <f t="shared" si="15"/>
        <v>52.061017095872792</v>
      </c>
      <c r="P991" s="93">
        <v>4.1000000000000002E-2</v>
      </c>
      <c r="Q991" s="21"/>
    </row>
    <row r="992" spans="1:17" s="11" customFormat="1">
      <c r="A992" s="13">
        <v>17</v>
      </c>
      <c r="B992" s="13">
        <v>1974</v>
      </c>
      <c r="C992" s="13" t="s">
        <v>31</v>
      </c>
      <c r="D992" s="91">
        <v>2053.4413752259989</v>
      </c>
      <c r="E992" s="91" t="s">
        <v>35</v>
      </c>
      <c r="F992" s="92">
        <v>-0.31618646488897184</v>
      </c>
      <c r="G992" s="92" t="s">
        <v>35</v>
      </c>
      <c r="H992" s="91" t="s">
        <v>35</v>
      </c>
      <c r="I992" s="14">
        <v>89.8</v>
      </c>
      <c r="J992" s="14" t="s">
        <v>35</v>
      </c>
      <c r="K992" s="14" t="s">
        <v>35</v>
      </c>
      <c r="L992" s="183">
        <v>36.671052788075997</v>
      </c>
      <c r="M992" s="183">
        <v>125.89574862672799</v>
      </c>
      <c r="N992" s="183">
        <v>39.624164796887598</v>
      </c>
      <c r="O992" s="183">
        <f t="shared" si="15"/>
        <v>67.396988737230529</v>
      </c>
      <c r="P992" s="93">
        <v>4.2000000000000003E-2</v>
      </c>
      <c r="Q992" s="21"/>
    </row>
    <row r="993" spans="1:17" s="11" customFormat="1">
      <c r="A993" s="13">
        <v>17</v>
      </c>
      <c r="B993" s="13">
        <v>1975</v>
      </c>
      <c r="C993" s="13" t="s">
        <v>31</v>
      </c>
      <c r="D993" s="91">
        <v>2141.1543735459622</v>
      </c>
      <c r="E993" s="91" t="s">
        <v>35</v>
      </c>
      <c r="F993" s="92">
        <v>-0.94587167088268131</v>
      </c>
      <c r="G993" s="92" t="s">
        <v>35</v>
      </c>
      <c r="H993" s="91" t="s">
        <v>35</v>
      </c>
      <c r="I993" s="14">
        <v>89.6</v>
      </c>
      <c r="J993" s="14" t="s">
        <v>35</v>
      </c>
      <c r="K993" s="14" t="s">
        <v>35</v>
      </c>
      <c r="L993" s="183">
        <v>33.130179085776902</v>
      </c>
      <c r="M993" s="183">
        <v>92.3738202919169</v>
      </c>
      <c r="N993" s="183">
        <v>35.225232956529197</v>
      </c>
      <c r="O993" s="183">
        <f t="shared" si="15"/>
        <v>53.57641077807434</v>
      </c>
      <c r="P993" s="93">
        <v>4.2000000000000003E-2</v>
      </c>
      <c r="Q993" s="21"/>
    </row>
    <row r="994" spans="1:17" s="11" customFormat="1">
      <c r="A994" s="13">
        <v>17</v>
      </c>
      <c r="B994" s="13">
        <v>1976</v>
      </c>
      <c r="C994" s="13" t="s">
        <v>31</v>
      </c>
      <c r="D994" s="91">
        <v>2245.4750085805836</v>
      </c>
      <c r="E994" s="91" t="s">
        <v>35</v>
      </c>
      <c r="F994" s="92">
        <v>-0.9601368408783344</v>
      </c>
      <c r="G994" s="92" t="s">
        <v>35</v>
      </c>
      <c r="H994" s="91" t="s">
        <v>35</v>
      </c>
      <c r="I994" s="14">
        <v>86.8</v>
      </c>
      <c r="J994" s="14" t="s">
        <v>35</v>
      </c>
      <c r="K994" s="14" t="s">
        <v>35</v>
      </c>
      <c r="L994" s="183">
        <v>36.322337874808902</v>
      </c>
      <c r="M994" s="183">
        <v>95.053349031452797</v>
      </c>
      <c r="N994" s="183">
        <v>29.173421169853398</v>
      </c>
      <c r="O994" s="183">
        <f t="shared" si="15"/>
        <v>53.516369358705028</v>
      </c>
      <c r="P994" s="93">
        <v>4.2000000000000003E-2</v>
      </c>
      <c r="Q994" s="21"/>
    </row>
    <row r="995" spans="1:17" s="11" customFormat="1">
      <c r="A995" s="13">
        <v>17</v>
      </c>
      <c r="B995" s="13">
        <v>1977</v>
      </c>
      <c r="C995" s="13" t="s">
        <v>31</v>
      </c>
      <c r="D995" s="91">
        <v>2440.5993248322497</v>
      </c>
      <c r="E995" s="91" t="s">
        <v>35</v>
      </c>
      <c r="F995" s="92">
        <v>-1.4591730429523011</v>
      </c>
      <c r="G995" s="92" t="s">
        <v>35</v>
      </c>
      <c r="H995" s="91">
        <v>-46560</v>
      </c>
      <c r="I995" s="14">
        <v>89</v>
      </c>
      <c r="J995" s="14" t="s">
        <v>35</v>
      </c>
      <c r="K995" s="14" t="s">
        <v>35</v>
      </c>
      <c r="L995" s="183">
        <v>37.048427942247002</v>
      </c>
      <c r="M995" s="183">
        <v>102.166230262708</v>
      </c>
      <c r="N995" s="183">
        <v>30.738881355535199</v>
      </c>
      <c r="O995" s="183">
        <f t="shared" si="15"/>
        <v>56.651179853496735</v>
      </c>
      <c r="P995" s="93">
        <v>4.1000000000000002E-2</v>
      </c>
      <c r="Q995" s="21"/>
    </row>
    <row r="996" spans="1:17" s="11" customFormat="1">
      <c r="A996" s="13">
        <v>17</v>
      </c>
      <c r="B996" s="13">
        <v>1978</v>
      </c>
      <c r="C996" s="13" t="s">
        <v>31</v>
      </c>
      <c r="D996" s="91">
        <v>2663.7865285967046</v>
      </c>
      <c r="E996" s="91" t="s">
        <v>35</v>
      </c>
      <c r="F996" s="92">
        <v>7.0762412994793209</v>
      </c>
      <c r="G996" s="92" t="s">
        <v>35</v>
      </c>
      <c r="H996" s="91" t="s">
        <v>35</v>
      </c>
      <c r="I996" s="14">
        <v>87.3</v>
      </c>
      <c r="J996" s="14" t="s">
        <v>35</v>
      </c>
      <c r="K996" s="14" t="s">
        <v>35</v>
      </c>
      <c r="L996" s="183">
        <v>33.434988225937097</v>
      </c>
      <c r="M996" s="183">
        <v>88.675673098493803</v>
      </c>
      <c r="N996" s="183">
        <v>33.665186134461401</v>
      </c>
      <c r="O996" s="183">
        <f t="shared" si="15"/>
        <v>51.925282486297441</v>
      </c>
      <c r="P996" s="93">
        <v>4.1000000000000002E-2</v>
      </c>
      <c r="Q996" s="21"/>
    </row>
    <row r="997" spans="1:17" s="11" customFormat="1">
      <c r="A997" s="13">
        <v>17</v>
      </c>
      <c r="B997" s="13">
        <v>1979</v>
      </c>
      <c r="C997" s="13" t="s">
        <v>31</v>
      </c>
      <c r="D997" s="91">
        <v>2900.9507821794778</v>
      </c>
      <c r="E997" s="91" t="s">
        <v>35</v>
      </c>
      <c r="F997" s="92">
        <v>1.9780535794442784</v>
      </c>
      <c r="G997" s="92">
        <v>5.69</v>
      </c>
      <c r="H997" s="91" t="s">
        <v>35</v>
      </c>
      <c r="I997" s="14">
        <v>88.7</v>
      </c>
      <c r="J997" s="14" t="s">
        <v>35</v>
      </c>
      <c r="K997" s="14" t="s">
        <v>35</v>
      </c>
      <c r="L997" s="183">
        <v>64.195115609327203</v>
      </c>
      <c r="M997" s="183">
        <v>92.4803050009305</v>
      </c>
      <c r="N997" s="183">
        <v>51.954065548043602</v>
      </c>
      <c r="O997" s="183">
        <f t="shared" si="15"/>
        <v>69.543162052767101</v>
      </c>
      <c r="P997" s="93">
        <v>4.2000000000000003E-2</v>
      </c>
      <c r="Q997" s="21"/>
    </row>
    <row r="998" spans="1:17" s="11" customFormat="1">
      <c r="A998" s="13">
        <v>17</v>
      </c>
      <c r="B998" s="13">
        <v>1980</v>
      </c>
      <c r="C998" s="13" t="s">
        <v>31</v>
      </c>
      <c r="D998" s="91">
        <v>3152.6323883117529</v>
      </c>
      <c r="E998" s="91" t="s">
        <v>35</v>
      </c>
      <c r="F998" s="92">
        <v>10.387414705777289</v>
      </c>
      <c r="G998" s="92">
        <v>4.1100000000000003</v>
      </c>
      <c r="H998" s="91" t="s">
        <v>35</v>
      </c>
      <c r="I998" s="14">
        <v>88.2</v>
      </c>
      <c r="J998" s="14" t="s">
        <v>35</v>
      </c>
      <c r="K998" s="14" t="s">
        <v>35</v>
      </c>
      <c r="L998" s="183">
        <v>70.514664663519298</v>
      </c>
      <c r="M998" s="183">
        <v>91.991910725589307</v>
      </c>
      <c r="N998" s="183">
        <v>91.281344051760499</v>
      </c>
      <c r="O998" s="183">
        <f t="shared" si="15"/>
        <v>84.595973146956368</v>
      </c>
      <c r="P998" s="93">
        <v>4.3999999999999997E-2</v>
      </c>
      <c r="Q998" s="21"/>
    </row>
    <row r="999" spans="1:17" s="11" customFormat="1">
      <c r="A999" s="13">
        <v>17</v>
      </c>
      <c r="B999" s="13">
        <v>1981</v>
      </c>
      <c r="C999" s="13" t="s">
        <v>31</v>
      </c>
      <c r="D999" s="91">
        <v>3345.7391385110823</v>
      </c>
      <c r="E999" s="91" t="s">
        <v>35</v>
      </c>
      <c r="F999" s="92">
        <v>6.6476820810340627</v>
      </c>
      <c r="G999" s="92" t="s">
        <v>35</v>
      </c>
      <c r="H999" s="91" t="s">
        <v>35</v>
      </c>
      <c r="I999" s="14">
        <v>88.9</v>
      </c>
      <c r="J999" s="14" t="s">
        <v>35</v>
      </c>
      <c r="K999" s="14" t="s">
        <v>35</v>
      </c>
      <c r="L999" s="183">
        <v>70.263236037919199</v>
      </c>
      <c r="M999" s="183">
        <v>80.380607265871106</v>
      </c>
      <c r="N999" s="183">
        <v>61.256814736659301</v>
      </c>
      <c r="O999" s="183">
        <f t="shared" si="15"/>
        <v>70.633552680149862</v>
      </c>
      <c r="P999" s="93">
        <v>4.3999999999999997E-2</v>
      </c>
      <c r="Q999" s="21"/>
    </row>
    <row r="1000" spans="1:17" s="11" customFormat="1">
      <c r="A1000" s="13">
        <v>17</v>
      </c>
      <c r="B1000" s="13">
        <v>1982</v>
      </c>
      <c r="C1000" s="13" t="s">
        <v>31</v>
      </c>
      <c r="D1000" s="91">
        <v>3205.1228583176667</v>
      </c>
      <c r="E1000" s="91" t="s">
        <v>35</v>
      </c>
      <c r="F1000" s="92">
        <v>2.9210326178342569</v>
      </c>
      <c r="G1000" s="92">
        <v>5.61</v>
      </c>
      <c r="H1000" s="91">
        <v>-21310</v>
      </c>
      <c r="I1000" s="14">
        <v>90.7</v>
      </c>
      <c r="J1000" s="14" t="s">
        <v>35</v>
      </c>
      <c r="K1000" s="14" t="s">
        <v>35</v>
      </c>
      <c r="L1000" s="183">
        <v>68.588539177327107</v>
      </c>
      <c r="M1000" s="183">
        <v>70.405227093750995</v>
      </c>
      <c r="N1000" s="183">
        <v>50.4912295138706</v>
      </c>
      <c r="O1000" s="183">
        <f t="shared" si="15"/>
        <v>63.161665261649567</v>
      </c>
      <c r="P1000" s="93">
        <v>4.3999999999999997E-2</v>
      </c>
      <c r="Q1000" s="21"/>
    </row>
    <row r="1001" spans="1:17" s="11" customFormat="1">
      <c r="A1001" s="13">
        <v>17</v>
      </c>
      <c r="B1001" s="13">
        <v>1983</v>
      </c>
      <c r="C1001" s="13" t="s">
        <v>31</v>
      </c>
      <c r="D1001" s="91">
        <v>3018.2151174710102</v>
      </c>
      <c r="E1001" s="91" t="s">
        <v>35</v>
      </c>
      <c r="F1001" s="92">
        <v>-6.6571017213052528</v>
      </c>
      <c r="G1001" s="92">
        <v>8.25</v>
      </c>
      <c r="H1001" s="91" t="s">
        <v>35</v>
      </c>
      <c r="I1001" s="14">
        <v>93</v>
      </c>
      <c r="J1001" s="14" t="s">
        <v>35</v>
      </c>
      <c r="K1001" s="14" t="s">
        <v>35</v>
      </c>
      <c r="L1001" s="183">
        <v>63.883938995688901</v>
      </c>
      <c r="M1001" s="183">
        <v>79.648532434342599</v>
      </c>
      <c r="N1001" s="183">
        <v>62.319210363331699</v>
      </c>
      <c r="O1001" s="183">
        <f t="shared" si="15"/>
        <v>68.617227264454399</v>
      </c>
      <c r="P1001" s="93">
        <v>4.3999999999999997E-2</v>
      </c>
      <c r="Q1001" s="21"/>
    </row>
    <row r="1002" spans="1:17" s="11" customFormat="1">
      <c r="A1002" s="13">
        <v>17</v>
      </c>
      <c r="B1002" s="13">
        <v>1984</v>
      </c>
      <c r="C1002" s="13" t="s">
        <v>31</v>
      </c>
      <c r="D1002" s="91">
        <v>3013.9494438268871</v>
      </c>
      <c r="E1002" s="91" t="s">
        <v>35</v>
      </c>
      <c r="F1002" s="92">
        <v>0.41580411631892389</v>
      </c>
      <c r="G1002" s="92">
        <v>7.33</v>
      </c>
      <c r="H1002" s="91" t="s">
        <v>35</v>
      </c>
      <c r="I1002" s="14">
        <v>94.3</v>
      </c>
      <c r="J1002" s="14" t="s">
        <v>35</v>
      </c>
      <c r="K1002" s="14" t="s">
        <v>35</v>
      </c>
      <c r="L1002" s="183">
        <v>62.657713355343297</v>
      </c>
      <c r="M1002" s="183">
        <v>82.726403592118601</v>
      </c>
      <c r="N1002" s="183">
        <v>51.853755100948099</v>
      </c>
      <c r="O1002" s="183">
        <f t="shared" si="15"/>
        <v>65.745957349470004</v>
      </c>
      <c r="P1002" s="93">
        <v>4.3999999999999997E-2</v>
      </c>
      <c r="Q1002" s="21"/>
    </row>
    <row r="1003" spans="1:17" s="11" customFormat="1">
      <c r="A1003" s="13">
        <v>17</v>
      </c>
      <c r="B1003" s="13">
        <v>1985</v>
      </c>
      <c r="C1003" s="13" t="s">
        <v>31</v>
      </c>
      <c r="D1003" s="91">
        <v>3060.3552807366482</v>
      </c>
      <c r="E1003" s="91" t="s">
        <v>35</v>
      </c>
      <c r="F1003" s="92">
        <v>2.6312535872205132</v>
      </c>
      <c r="G1003" s="92">
        <v>5.13</v>
      </c>
      <c r="H1003" s="91" t="s">
        <v>35</v>
      </c>
      <c r="I1003" s="14">
        <v>94.5</v>
      </c>
      <c r="J1003" s="14" t="s">
        <v>35</v>
      </c>
      <c r="K1003" s="14" t="s">
        <v>35</v>
      </c>
      <c r="L1003" s="183">
        <v>60.663513403148798</v>
      </c>
      <c r="M1003" s="183">
        <v>71.490191196213502</v>
      </c>
      <c r="N1003" s="183">
        <v>44.454032438533801</v>
      </c>
      <c r="O1003" s="183">
        <f t="shared" si="15"/>
        <v>58.8692456792987</v>
      </c>
      <c r="P1003" s="93">
        <v>4.3999999999999997E-2</v>
      </c>
      <c r="Q1003" s="21"/>
    </row>
    <row r="1004" spans="1:17" s="11" customFormat="1">
      <c r="A1004" s="13">
        <v>17</v>
      </c>
      <c r="B1004" s="13">
        <v>1986</v>
      </c>
      <c r="C1004" s="13" t="s">
        <v>31</v>
      </c>
      <c r="D1004" s="91">
        <v>3121.5527650520053</v>
      </c>
      <c r="E1004" s="91" t="s">
        <v>35</v>
      </c>
      <c r="F1004" s="92">
        <v>1.31700931717495</v>
      </c>
      <c r="G1004" s="92">
        <v>6.1</v>
      </c>
      <c r="H1004" s="91" t="s">
        <v>35</v>
      </c>
      <c r="I1004" s="14">
        <v>90.9</v>
      </c>
      <c r="J1004" s="14" t="s">
        <v>35</v>
      </c>
      <c r="K1004" s="14" t="s">
        <v>35</v>
      </c>
      <c r="L1004" s="183">
        <v>31.3444335336164</v>
      </c>
      <c r="M1004" s="183">
        <v>59.718977740723197</v>
      </c>
      <c r="N1004" s="183">
        <v>42.8435174264186</v>
      </c>
      <c r="O1004" s="183">
        <f t="shared" si="15"/>
        <v>44.635642900252741</v>
      </c>
      <c r="P1004" s="93">
        <v>4.5999999999999999E-2</v>
      </c>
      <c r="Q1004" s="21"/>
    </row>
    <row r="1005" spans="1:17" s="11" customFormat="1">
      <c r="A1005" s="13">
        <v>17</v>
      </c>
      <c r="B1005" s="13">
        <v>1987</v>
      </c>
      <c r="C1005" s="13" t="s">
        <v>31</v>
      </c>
      <c r="D1005" s="91">
        <v>3264.481525655483</v>
      </c>
      <c r="E1005" s="91" t="s">
        <v>35</v>
      </c>
      <c r="F1005" s="92">
        <v>-3.9166212053610536</v>
      </c>
      <c r="G1005" s="92">
        <v>5.51</v>
      </c>
      <c r="H1005" s="91">
        <v>-17340</v>
      </c>
      <c r="I1005" s="14">
        <v>89.7</v>
      </c>
      <c r="J1005" s="14" t="s">
        <v>35</v>
      </c>
      <c r="K1005" s="14" t="s">
        <v>35</v>
      </c>
      <c r="L1005" s="183">
        <v>32.506869004891101</v>
      </c>
      <c r="M1005" s="183">
        <v>59.269735100745201</v>
      </c>
      <c r="N1005" s="183">
        <v>47.955055459916899</v>
      </c>
      <c r="O1005" s="183">
        <f t="shared" si="15"/>
        <v>46.577219855184403</v>
      </c>
      <c r="P1005" s="93">
        <v>5.0999999999999997E-2</v>
      </c>
      <c r="Q1005" s="21"/>
    </row>
    <row r="1006" spans="1:17" s="11" customFormat="1">
      <c r="A1006" s="13">
        <v>17</v>
      </c>
      <c r="B1006" s="13">
        <v>1988</v>
      </c>
      <c r="C1006" s="13" t="s">
        <v>31</v>
      </c>
      <c r="D1006" s="91">
        <v>3362.5845711828547</v>
      </c>
      <c r="E1006" s="91" t="s">
        <v>35</v>
      </c>
      <c r="F1006" s="92">
        <v>-15.219248887405229</v>
      </c>
      <c r="G1006" s="92">
        <v>4.72</v>
      </c>
      <c r="H1006" s="91" t="s">
        <v>35</v>
      </c>
      <c r="I1006" s="14">
        <v>92.2</v>
      </c>
      <c r="J1006" s="14" t="s">
        <v>35</v>
      </c>
      <c r="K1006" s="14" t="s">
        <v>35</v>
      </c>
      <c r="L1006" s="183">
        <v>26.264131428879299</v>
      </c>
      <c r="M1006" s="183">
        <v>69.820025674837396</v>
      </c>
      <c r="N1006" s="183">
        <v>43.658019422625301</v>
      </c>
      <c r="O1006" s="183">
        <f t="shared" si="15"/>
        <v>46.580725508780667</v>
      </c>
      <c r="P1006" s="93">
        <v>5.0999999999999997E-2</v>
      </c>
      <c r="Q1006" s="21"/>
    </row>
    <row r="1007" spans="1:17" s="11" customFormat="1">
      <c r="A1007" s="13">
        <v>17</v>
      </c>
      <c r="B1007" s="13">
        <v>1989</v>
      </c>
      <c r="C1007" s="13" t="s">
        <v>31</v>
      </c>
      <c r="D1007" s="91">
        <v>3498.9773361825019</v>
      </c>
      <c r="E1007" s="91" t="s">
        <v>35</v>
      </c>
      <c r="F1007" s="92">
        <v>-0.57308288337905822</v>
      </c>
      <c r="G1007" s="92">
        <v>5.62</v>
      </c>
      <c r="H1007" s="91" t="s">
        <v>35</v>
      </c>
      <c r="I1007" s="14">
        <v>91.8</v>
      </c>
      <c r="J1007" s="14" t="s">
        <v>35</v>
      </c>
      <c r="K1007" s="14" t="s">
        <v>35</v>
      </c>
      <c r="L1007" s="183">
        <v>30.645846764704402</v>
      </c>
      <c r="M1007" s="183">
        <v>68.744649036432804</v>
      </c>
      <c r="N1007" s="183">
        <v>38.224796995110097</v>
      </c>
      <c r="O1007" s="183">
        <f t="shared" si="15"/>
        <v>45.87176426541577</v>
      </c>
      <c r="P1007" s="93">
        <v>7.5999999999999998E-2</v>
      </c>
      <c r="Q1007" s="21"/>
    </row>
    <row r="1008" spans="1:17" s="11" customFormat="1">
      <c r="A1008" s="13">
        <v>17</v>
      </c>
      <c r="B1008" s="13">
        <v>1990</v>
      </c>
      <c r="C1008" s="13" t="s">
        <v>31</v>
      </c>
      <c r="D1008" s="91">
        <v>3547.4832826936231</v>
      </c>
      <c r="E1008" s="91">
        <v>8475.7366253107084</v>
      </c>
      <c r="F1008" s="92">
        <v>5.8450075613389032</v>
      </c>
      <c r="G1008" s="92">
        <v>5.8</v>
      </c>
      <c r="H1008" s="91" t="s">
        <v>35</v>
      </c>
      <c r="I1008" s="14">
        <v>90.1</v>
      </c>
      <c r="J1008" s="14" t="s">
        <v>35</v>
      </c>
      <c r="K1008" s="14" t="s">
        <v>35</v>
      </c>
      <c r="L1008" s="183">
        <v>36.623943740372503</v>
      </c>
      <c r="M1008" s="183">
        <v>61.995953147585602</v>
      </c>
      <c r="N1008" s="183">
        <v>36.116444780317401</v>
      </c>
      <c r="O1008" s="183">
        <f t="shared" si="15"/>
        <v>44.912113889425171</v>
      </c>
      <c r="P1008" s="93">
        <v>0.21199999999999999</v>
      </c>
      <c r="Q1008" s="21"/>
    </row>
    <row r="1009" spans="1:17" s="11" customFormat="1">
      <c r="A1009" s="13">
        <v>17</v>
      </c>
      <c r="B1009" s="13">
        <v>1991</v>
      </c>
      <c r="C1009" s="13" t="s">
        <v>31</v>
      </c>
      <c r="D1009" s="91">
        <v>3577.4521783163182</v>
      </c>
      <c r="E1009" s="91">
        <v>8547.3390673824069</v>
      </c>
      <c r="F1009" s="92">
        <v>7.1566116161679787</v>
      </c>
      <c r="G1009" s="92">
        <v>5.0999999999999996</v>
      </c>
      <c r="H1009" s="91" t="s">
        <v>35</v>
      </c>
      <c r="I1009" s="14">
        <v>88.7</v>
      </c>
      <c r="J1009" s="14" t="s">
        <v>35</v>
      </c>
      <c r="K1009" s="14" t="s">
        <v>35</v>
      </c>
      <c r="L1009" s="183">
        <v>32.258220056387003</v>
      </c>
      <c r="M1009" s="183">
        <v>59.564721148624798</v>
      </c>
      <c r="N1009" s="183">
        <v>33.666301842659998</v>
      </c>
      <c r="O1009" s="183">
        <f t="shared" si="15"/>
        <v>41.829747682557269</v>
      </c>
      <c r="P1009" s="93">
        <v>0.214</v>
      </c>
      <c r="Q1009" s="21"/>
    </row>
    <row r="1010" spans="1:17" s="11" customFormat="1">
      <c r="A1010" s="13">
        <v>17</v>
      </c>
      <c r="B1010" s="13">
        <v>1992</v>
      </c>
      <c r="C1010" s="13" t="s">
        <v>31</v>
      </c>
      <c r="D1010" s="91">
        <v>3547.5595290295432</v>
      </c>
      <c r="E1010" s="91">
        <v>8475.9187949815423</v>
      </c>
      <c r="F1010" s="92">
        <v>5.9824098519926991</v>
      </c>
      <c r="G1010" s="92">
        <v>4.9800000000000004</v>
      </c>
      <c r="H1010" s="91">
        <v>-31180</v>
      </c>
      <c r="I1010" s="14">
        <v>84.8</v>
      </c>
      <c r="J1010" s="14" t="s">
        <v>35</v>
      </c>
      <c r="K1010" s="14" t="s">
        <v>35</v>
      </c>
      <c r="L1010" s="183">
        <v>31.2263954850626</v>
      </c>
      <c r="M1010" s="183">
        <v>57.395348524929901</v>
      </c>
      <c r="N1010" s="183">
        <v>31.486218148894899</v>
      </c>
      <c r="O1010" s="183">
        <f t="shared" si="15"/>
        <v>40.035987386295801</v>
      </c>
      <c r="P1010" s="93">
        <v>0.35399999999999998</v>
      </c>
      <c r="Q1010" s="21"/>
    </row>
    <row r="1011" spans="1:17" s="11" customFormat="1">
      <c r="A1011" s="13">
        <v>17</v>
      </c>
      <c r="B1011" s="13">
        <v>1993</v>
      </c>
      <c r="C1011" s="13" t="s">
        <v>31</v>
      </c>
      <c r="D1011" s="91">
        <v>3632.3822057539924</v>
      </c>
      <c r="E1011" s="91">
        <v>8678.5792758011794</v>
      </c>
      <c r="F1011" s="92">
        <v>3.3047886749680373</v>
      </c>
      <c r="G1011" s="92">
        <v>5.0599999999999996</v>
      </c>
      <c r="H1011" s="91" t="s">
        <v>35</v>
      </c>
      <c r="I1011" s="14">
        <v>83.3</v>
      </c>
      <c r="J1011" s="14" t="s">
        <v>35</v>
      </c>
      <c r="K1011" s="14" t="s">
        <v>35</v>
      </c>
      <c r="L1011" s="183">
        <v>27.678438923524201</v>
      </c>
      <c r="M1011" s="183">
        <v>56.0814560634035</v>
      </c>
      <c r="N1011" s="183">
        <v>32.044165765723001</v>
      </c>
      <c r="O1011" s="183">
        <f t="shared" si="15"/>
        <v>38.601353584216902</v>
      </c>
      <c r="P1011" s="93">
        <v>0.36799999999999999</v>
      </c>
      <c r="Q1011" s="21"/>
    </row>
    <row r="1012" spans="1:17" s="11" customFormat="1">
      <c r="A1012" s="13">
        <v>17</v>
      </c>
      <c r="B1012" s="13">
        <v>1994</v>
      </c>
      <c r="C1012" s="13" t="s">
        <v>31</v>
      </c>
      <c r="D1012" s="91">
        <v>3734.8907306223141</v>
      </c>
      <c r="E1012" s="91">
        <v>8923.4952315356604</v>
      </c>
      <c r="F1012" s="92">
        <v>0.7605482397776484</v>
      </c>
      <c r="G1012" s="92">
        <v>4.41</v>
      </c>
      <c r="H1012" s="91" t="s">
        <v>35</v>
      </c>
      <c r="I1012" s="14">
        <v>78.7</v>
      </c>
      <c r="J1012" s="14" t="s">
        <v>35</v>
      </c>
      <c r="K1012" s="14" t="s">
        <v>35</v>
      </c>
      <c r="L1012" s="183">
        <v>26.887600810147301</v>
      </c>
      <c r="M1012" s="183">
        <v>65.527732004633194</v>
      </c>
      <c r="N1012" s="183">
        <v>36.046761021854103</v>
      </c>
      <c r="O1012" s="183">
        <f t="shared" si="15"/>
        <v>42.820697945544872</v>
      </c>
      <c r="P1012" s="93">
        <v>0.38500000000000001</v>
      </c>
      <c r="Q1012" s="21"/>
    </row>
    <row r="1013" spans="1:17" s="11" customFormat="1">
      <c r="A1013" s="13">
        <v>17</v>
      </c>
      <c r="B1013" s="13">
        <v>1995</v>
      </c>
      <c r="C1013" s="13" t="s">
        <v>31</v>
      </c>
      <c r="D1013" s="91">
        <v>3897.2212002007127</v>
      </c>
      <c r="E1013" s="91">
        <v>9311.3392879464955</v>
      </c>
      <c r="F1013" s="92">
        <v>-0.31145729371030484</v>
      </c>
      <c r="G1013" s="92">
        <v>3.4</v>
      </c>
      <c r="H1013" s="91" t="s">
        <v>35</v>
      </c>
      <c r="I1013" s="14">
        <v>80.7</v>
      </c>
      <c r="J1013" s="14" t="s">
        <v>35</v>
      </c>
      <c r="K1013" s="14" t="s">
        <v>35</v>
      </c>
      <c r="L1013" s="183">
        <v>26.261924785721401</v>
      </c>
      <c r="M1013" s="183">
        <v>64.8040798359783</v>
      </c>
      <c r="N1013" s="183">
        <v>32.801476266121199</v>
      </c>
      <c r="O1013" s="183">
        <f t="shared" si="15"/>
        <v>41.289160295940299</v>
      </c>
      <c r="P1013" s="93">
        <v>0.38500000000000001</v>
      </c>
      <c r="Q1013" s="21"/>
    </row>
    <row r="1014" spans="1:17" s="11" customFormat="1">
      <c r="A1014" s="13">
        <v>17</v>
      </c>
      <c r="B1014" s="13">
        <v>1996</v>
      </c>
      <c r="C1014" s="13" t="s">
        <v>31</v>
      </c>
      <c r="D1014" s="91">
        <v>3868.816874215308</v>
      </c>
      <c r="E1014" s="91">
        <v>9243.4749551542191</v>
      </c>
      <c r="F1014" s="92">
        <v>1.9721224445834906</v>
      </c>
      <c r="G1014" s="92">
        <v>8.15</v>
      </c>
      <c r="H1014" s="91" t="s">
        <v>35</v>
      </c>
      <c r="I1014" s="14">
        <v>83</v>
      </c>
      <c r="J1014" s="14" t="s">
        <v>35</v>
      </c>
      <c r="K1014" s="14" t="s">
        <v>35</v>
      </c>
      <c r="L1014" s="183">
        <v>32.096553512291003</v>
      </c>
      <c r="M1014" s="183">
        <v>64.862615577557506</v>
      </c>
      <c r="N1014" s="183">
        <v>33.626984143699801</v>
      </c>
      <c r="O1014" s="183">
        <f t="shared" si="15"/>
        <v>43.528717744516108</v>
      </c>
      <c r="P1014" s="93">
        <v>0.39100000000000001</v>
      </c>
      <c r="Q1014" s="21"/>
    </row>
    <row r="1015" spans="1:17" s="11" customFormat="1">
      <c r="A1015" s="13">
        <v>17</v>
      </c>
      <c r="B1015" s="13">
        <v>1997</v>
      </c>
      <c r="C1015" s="13" t="s">
        <v>31</v>
      </c>
      <c r="D1015" s="91">
        <v>3943.8237494537939</v>
      </c>
      <c r="E1015" s="91">
        <v>9422.6832752357805</v>
      </c>
      <c r="F1015" s="92">
        <v>4.3117065197075846</v>
      </c>
      <c r="G1015" s="92">
        <v>5.36</v>
      </c>
      <c r="H1015" s="91">
        <v>-44090</v>
      </c>
      <c r="I1015" s="14">
        <v>84.8</v>
      </c>
      <c r="J1015" s="14" t="s">
        <v>35</v>
      </c>
      <c r="K1015" s="14" t="s">
        <v>35</v>
      </c>
      <c r="L1015" s="183">
        <v>31.5377177966737</v>
      </c>
      <c r="M1015" s="183">
        <v>66.474521219155903</v>
      </c>
      <c r="N1015" s="183">
        <v>30.776686081245199</v>
      </c>
      <c r="O1015" s="183">
        <f t="shared" si="15"/>
        <v>42.929641699024934</v>
      </c>
      <c r="P1015" s="93">
        <v>0.38700000000000001</v>
      </c>
      <c r="Q1015" s="21"/>
    </row>
    <row r="1016" spans="1:17" s="11" customFormat="1">
      <c r="A1016" s="13">
        <v>17</v>
      </c>
      <c r="B1016" s="13">
        <v>1998</v>
      </c>
      <c r="C1016" s="13" t="s">
        <v>31</v>
      </c>
      <c r="D1016" s="91">
        <v>3861.7147451228298</v>
      </c>
      <c r="E1016" s="91">
        <v>9226.5063690130337</v>
      </c>
      <c r="F1016" s="92">
        <v>5.1886024281932777</v>
      </c>
      <c r="G1016" s="92">
        <v>4.42</v>
      </c>
      <c r="H1016" s="91" t="s">
        <v>35</v>
      </c>
      <c r="I1016" s="14">
        <v>86.4</v>
      </c>
      <c r="J1016" s="14" t="s">
        <v>35</v>
      </c>
      <c r="K1016" s="14" t="s">
        <v>35</v>
      </c>
      <c r="L1016" s="183">
        <v>23.781358079748902</v>
      </c>
      <c r="M1016" s="183">
        <v>59.668481375878997</v>
      </c>
      <c r="N1016" s="183">
        <v>30.0075571704329</v>
      </c>
      <c r="O1016" s="183">
        <f t="shared" si="15"/>
        <v>37.819132208686931</v>
      </c>
      <c r="P1016" s="93">
        <v>0.39300000000000002</v>
      </c>
      <c r="Q1016" s="21"/>
    </row>
    <row r="1017" spans="1:17" s="11" customFormat="1">
      <c r="A1017" s="13">
        <v>17</v>
      </c>
      <c r="B1017" s="13">
        <v>1999</v>
      </c>
      <c r="C1017" s="13" t="s">
        <v>31</v>
      </c>
      <c r="D1017" s="91">
        <v>3729.7298785362468</v>
      </c>
      <c r="E1017" s="91">
        <v>8911.1647934312496</v>
      </c>
      <c r="F1017" s="92">
        <v>1.8579216585344511</v>
      </c>
      <c r="G1017" s="92">
        <v>5.34</v>
      </c>
      <c r="H1017" s="91" t="s">
        <v>35</v>
      </c>
      <c r="I1017" s="14">
        <v>84.8</v>
      </c>
      <c r="J1017" s="14" t="s">
        <v>35</v>
      </c>
      <c r="K1017" s="14" t="s">
        <v>35</v>
      </c>
      <c r="L1017" s="183">
        <v>30.821270392359501</v>
      </c>
      <c r="M1017" s="183">
        <v>55.292014873376502</v>
      </c>
      <c r="N1017" s="183">
        <v>29.0034510109335</v>
      </c>
      <c r="O1017" s="183">
        <f t="shared" si="15"/>
        <v>38.372245425556507</v>
      </c>
      <c r="P1017" s="93">
        <v>0.39400000000000002</v>
      </c>
      <c r="Q1017" s="21"/>
    </row>
    <row r="1018" spans="1:17" s="11" customFormat="1">
      <c r="A1018" s="13">
        <v>17</v>
      </c>
      <c r="B1018" s="13">
        <v>2000</v>
      </c>
      <c r="C1018" s="13" t="s">
        <v>31</v>
      </c>
      <c r="D1018" s="91">
        <v>3570.2820390394763</v>
      </c>
      <c r="E1018" s="91">
        <v>8530.2079895916286</v>
      </c>
      <c r="F1018" s="92">
        <v>0.71091577813497508</v>
      </c>
      <c r="G1018" s="92">
        <v>7.61</v>
      </c>
      <c r="H1018" s="91" t="s">
        <v>35</v>
      </c>
      <c r="I1018" s="14">
        <v>92.5</v>
      </c>
      <c r="J1018" s="22" t="s">
        <v>35</v>
      </c>
      <c r="K1018" s="22" t="s">
        <v>35</v>
      </c>
      <c r="L1018" s="183">
        <v>49.516806095367301</v>
      </c>
      <c r="M1018" s="183">
        <v>56.627100182487602</v>
      </c>
      <c r="N1018" s="183">
        <v>29.520363682404501</v>
      </c>
      <c r="O1018" s="183">
        <f t="shared" si="15"/>
        <v>45.221423320086473</v>
      </c>
      <c r="P1018" s="93">
        <v>0.40200000000000002</v>
      </c>
      <c r="Q1018" s="21"/>
    </row>
    <row r="1019" spans="1:17" s="11" customFormat="1">
      <c r="A1019" s="13">
        <v>17</v>
      </c>
      <c r="B1019" s="13">
        <v>2001</v>
      </c>
      <c r="C1019" s="13" t="s">
        <v>31</v>
      </c>
      <c r="D1019" s="91">
        <v>3471.8649694896617</v>
      </c>
      <c r="E1019" s="91">
        <v>8295.0674422045449</v>
      </c>
      <c r="F1019" s="92">
        <v>-1.3563265801878401</v>
      </c>
      <c r="G1019" s="92">
        <v>6.21</v>
      </c>
      <c r="H1019" s="91" t="s">
        <v>35</v>
      </c>
      <c r="I1019" s="14">
        <v>93.1</v>
      </c>
      <c r="J1019" s="23">
        <v>37.700000000000003</v>
      </c>
      <c r="K1019" s="23">
        <v>13.2</v>
      </c>
      <c r="L1019" s="183">
        <v>45.923349869098402</v>
      </c>
      <c r="M1019" s="183">
        <v>55.668159786510003</v>
      </c>
      <c r="N1019" s="183">
        <v>29.254810372022199</v>
      </c>
      <c r="O1019" s="183">
        <f t="shared" si="15"/>
        <v>43.615440009210204</v>
      </c>
      <c r="P1019" s="93">
        <v>0.40200000000000002</v>
      </c>
      <c r="Q1019" s="21"/>
    </row>
    <row r="1020" spans="1:17" s="11" customFormat="1">
      <c r="A1020" s="13">
        <v>17</v>
      </c>
      <c r="B1020" s="13">
        <v>2002</v>
      </c>
      <c r="C1020" s="13" t="s">
        <v>31</v>
      </c>
      <c r="D1020" s="91">
        <v>3406.1689498399351</v>
      </c>
      <c r="E1020" s="91">
        <v>8138.1048533746634</v>
      </c>
      <c r="F1020" s="92">
        <v>0.29590782176668995</v>
      </c>
      <c r="G1020" s="92">
        <v>9.39</v>
      </c>
      <c r="H1020" s="91">
        <v>-47150</v>
      </c>
      <c r="I1020" s="14">
        <v>93.9</v>
      </c>
      <c r="J1020" s="23">
        <v>47.9</v>
      </c>
      <c r="K1020" s="23">
        <v>17.600000000000001</v>
      </c>
      <c r="L1020" s="183">
        <v>45.091603922970499</v>
      </c>
      <c r="M1020" s="183">
        <v>58.8295746992723</v>
      </c>
      <c r="N1020" s="183">
        <v>33.178324966535698</v>
      </c>
      <c r="O1020" s="183">
        <f t="shared" si="15"/>
        <v>45.699834529592827</v>
      </c>
      <c r="P1020" s="93">
        <v>0.40200000000000002</v>
      </c>
      <c r="Q1020" s="21"/>
    </row>
    <row r="1021" spans="1:17" s="11" customFormat="1">
      <c r="A1021" s="13">
        <v>17</v>
      </c>
      <c r="B1021" s="13">
        <v>2003</v>
      </c>
      <c r="C1021" s="13" t="s">
        <v>31</v>
      </c>
      <c r="D1021" s="91">
        <v>3489.6132816176137</v>
      </c>
      <c r="E1021" s="91">
        <v>8337.4721576472384</v>
      </c>
      <c r="F1021" s="92">
        <v>2.2616703485180949</v>
      </c>
      <c r="G1021" s="92">
        <v>6.81</v>
      </c>
      <c r="H1021" s="91" t="s">
        <v>35</v>
      </c>
      <c r="I1021" s="14">
        <v>93.6</v>
      </c>
      <c r="J1021" s="23">
        <v>41.9</v>
      </c>
      <c r="K1021" s="23">
        <v>13.7</v>
      </c>
      <c r="L1021" s="183">
        <v>52.347799598459297</v>
      </c>
      <c r="M1021" s="183">
        <v>61.237365661047903</v>
      </c>
      <c r="N1021" s="183">
        <v>36.523785981620598</v>
      </c>
      <c r="O1021" s="183">
        <f t="shared" si="15"/>
        <v>50.03631708037593</v>
      </c>
      <c r="P1021" s="93">
        <v>0.41599999999999998</v>
      </c>
      <c r="Q1021" s="21"/>
    </row>
    <row r="1022" spans="1:17" s="11" customFormat="1">
      <c r="A1022" s="13">
        <v>17</v>
      </c>
      <c r="B1022" s="13">
        <v>2004</v>
      </c>
      <c r="C1022" s="13" t="s">
        <v>31</v>
      </c>
      <c r="D1022" s="91">
        <v>3569.3737697470679</v>
      </c>
      <c r="E1022" s="91">
        <v>8528.0379296663705</v>
      </c>
      <c r="F1022" s="92">
        <v>5.5389424885173781</v>
      </c>
      <c r="G1022" s="92">
        <v>6.51</v>
      </c>
      <c r="H1022" s="91" t="s">
        <v>35</v>
      </c>
      <c r="I1022" s="14">
        <v>93.2</v>
      </c>
      <c r="J1022" s="23">
        <v>40.1</v>
      </c>
      <c r="K1022" s="23">
        <v>10.7</v>
      </c>
      <c r="L1022" s="183">
        <v>62.499189533404397</v>
      </c>
      <c r="M1022" s="183">
        <v>66.565301113444903</v>
      </c>
      <c r="N1022" s="183">
        <v>39.951379769386897</v>
      </c>
      <c r="O1022" s="183">
        <f t="shared" si="15"/>
        <v>56.33862347207873</v>
      </c>
      <c r="P1022" s="93">
        <v>0.438</v>
      </c>
      <c r="Q1022" s="21"/>
    </row>
    <row r="1023" spans="1:17" s="11" customFormat="1">
      <c r="A1023" s="13">
        <v>17</v>
      </c>
      <c r="B1023" s="13">
        <v>2005</v>
      </c>
      <c r="C1023" s="13" t="s">
        <v>31</v>
      </c>
      <c r="D1023" s="91">
        <v>3586.9763527088576</v>
      </c>
      <c r="E1023" s="91">
        <v>8570.0944653059196</v>
      </c>
      <c r="F1023" s="92">
        <v>5.2321594361281143</v>
      </c>
      <c r="G1023" s="92">
        <v>4.82</v>
      </c>
      <c r="H1023" s="91" t="s">
        <v>35</v>
      </c>
      <c r="I1023" s="14">
        <v>92.8</v>
      </c>
      <c r="J1023" s="23">
        <v>34.4</v>
      </c>
      <c r="K1023" s="23">
        <v>10.1</v>
      </c>
      <c r="L1023" s="183">
        <v>85.180180730017597</v>
      </c>
      <c r="M1023" s="183">
        <v>69.884890561069398</v>
      </c>
      <c r="N1023" s="183">
        <v>42.127523635253397</v>
      </c>
      <c r="O1023" s="183">
        <f t="shared" si="15"/>
        <v>65.730864975446806</v>
      </c>
      <c r="P1023" s="93">
        <v>0.438</v>
      </c>
      <c r="Q1023" s="21"/>
    </row>
    <row r="1024" spans="1:17" s="11" customFormat="1">
      <c r="A1024" s="13">
        <v>17</v>
      </c>
      <c r="B1024" s="13">
        <v>2006</v>
      </c>
      <c r="C1024" s="13" t="s">
        <v>31</v>
      </c>
      <c r="D1024" s="91">
        <v>3702.749141391052</v>
      </c>
      <c r="E1024" s="91">
        <v>8846.7017350385504</v>
      </c>
      <c r="F1024" s="92">
        <v>6.6838788204383661</v>
      </c>
      <c r="G1024" s="92">
        <v>5.28</v>
      </c>
      <c r="H1024" s="91" t="s">
        <v>35</v>
      </c>
      <c r="I1024" s="14">
        <v>91.6</v>
      </c>
      <c r="J1024" s="23">
        <v>41.1</v>
      </c>
      <c r="K1024" s="23">
        <v>17.100000000000001</v>
      </c>
      <c r="L1024" s="183">
        <v>94.232870316464002</v>
      </c>
      <c r="M1024" s="183">
        <v>84.020702784940596</v>
      </c>
      <c r="N1024" s="183">
        <v>57.346259138415597</v>
      </c>
      <c r="O1024" s="183">
        <f t="shared" si="15"/>
        <v>78.533277413273396</v>
      </c>
      <c r="P1024" s="93">
        <v>0.44</v>
      </c>
      <c r="Q1024" s="21"/>
    </row>
    <row r="1025" spans="1:17" s="11" customFormat="1">
      <c r="A1025" s="13">
        <v>17</v>
      </c>
      <c r="B1025" s="13">
        <v>2007</v>
      </c>
      <c r="C1025" s="13" t="s">
        <v>31</v>
      </c>
      <c r="D1025" s="91">
        <v>3848.0423393384676</v>
      </c>
      <c r="E1025" s="91">
        <v>9193.8399119142905</v>
      </c>
      <c r="F1025" s="92">
        <v>9.9737235237211905</v>
      </c>
      <c r="G1025" s="92">
        <v>4.71</v>
      </c>
      <c r="H1025" s="91">
        <v>-117900</v>
      </c>
      <c r="I1025" s="14">
        <v>92.3</v>
      </c>
      <c r="J1025" s="23">
        <v>35.799999999999997</v>
      </c>
      <c r="K1025" s="23">
        <v>14.2</v>
      </c>
      <c r="L1025" s="183">
        <v>97.726409182701005</v>
      </c>
      <c r="M1025" s="183">
        <v>94.121897892805194</v>
      </c>
      <c r="N1025" s="183">
        <v>62.342757117053203</v>
      </c>
      <c r="O1025" s="183">
        <f t="shared" si="15"/>
        <v>84.730354730853136</v>
      </c>
      <c r="P1025" s="93">
        <v>0.45300000000000001</v>
      </c>
      <c r="Q1025" s="21"/>
    </row>
    <row r="1026" spans="1:17" s="11" customFormat="1">
      <c r="A1026" s="13">
        <v>17</v>
      </c>
      <c r="B1026" s="13">
        <v>2008</v>
      </c>
      <c r="C1026" s="13" t="s">
        <v>31</v>
      </c>
      <c r="D1026" s="91">
        <v>4042.1812337974116</v>
      </c>
      <c r="E1026" s="91">
        <v>9657.6814601438255</v>
      </c>
      <c r="F1026" s="92">
        <v>7.9019560147611401</v>
      </c>
      <c r="G1026" s="92">
        <v>4.42</v>
      </c>
      <c r="H1026" s="91" t="s">
        <v>35</v>
      </c>
      <c r="I1026" s="14">
        <v>93.5</v>
      </c>
      <c r="J1026" s="23">
        <v>35</v>
      </c>
      <c r="K1026" s="23">
        <v>12.1</v>
      </c>
      <c r="L1026" s="183">
        <v>125.564825304621</v>
      </c>
      <c r="M1026" s="183">
        <v>102.806160742072</v>
      </c>
      <c r="N1026" s="183">
        <v>70.662411642855403</v>
      </c>
      <c r="O1026" s="183">
        <f t="shared" si="15"/>
        <v>99.677799229849469</v>
      </c>
      <c r="P1026" s="93">
        <v>0.48499999999999999</v>
      </c>
      <c r="Q1026" s="21"/>
    </row>
    <row r="1027" spans="1:17" s="11" customFormat="1">
      <c r="A1027" s="13">
        <v>17</v>
      </c>
      <c r="B1027" s="13">
        <v>2009</v>
      </c>
      <c r="C1027" s="13" t="s">
        <v>31</v>
      </c>
      <c r="D1027" s="91">
        <v>3977.5515734674786</v>
      </c>
      <c r="E1027" s="91">
        <v>9503.2666439240656</v>
      </c>
      <c r="F1027" s="92">
        <v>-0.53936001059122418</v>
      </c>
      <c r="G1027" s="92">
        <v>5.46</v>
      </c>
      <c r="H1027" s="91" t="s">
        <v>35</v>
      </c>
      <c r="I1027" s="14">
        <v>93.3</v>
      </c>
      <c r="J1027" s="23">
        <v>34.4</v>
      </c>
      <c r="K1027" s="23">
        <v>13.2</v>
      </c>
      <c r="L1027" s="183">
        <v>82.662871078498895</v>
      </c>
      <c r="M1027" s="183">
        <v>87.0161710168871</v>
      </c>
      <c r="N1027" s="183">
        <v>80.870213604300602</v>
      </c>
      <c r="O1027" s="183">
        <f t="shared" ref="O1027:O1090" si="16">AVERAGE(L1027:N1027)</f>
        <v>83.516418566562194</v>
      </c>
      <c r="P1027" s="93">
        <v>0.51600000000000001</v>
      </c>
      <c r="Q1027" s="21"/>
    </row>
    <row r="1028" spans="1:17" s="11" customFormat="1">
      <c r="A1028" s="13">
        <v>17</v>
      </c>
      <c r="B1028" s="13">
        <v>2010</v>
      </c>
      <c r="C1028" s="13" t="s">
        <v>31</v>
      </c>
      <c r="D1028" s="91">
        <v>4359.4284153981653</v>
      </c>
      <c r="E1028" s="91">
        <v>10415.656436231215</v>
      </c>
      <c r="F1028" s="92">
        <v>3.9837280107250166</v>
      </c>
      <c r="G1028" s="92">
        <v>4.57</v>
      </c>
      <c r="H1028" s="91" t="s">
        <v>35</v>
      </c>
      <c r="I1028" s="14">
        <v>92.6</v>
      </c>
      <c r="J1028" s="23">
        <v>32.5</v>
      </c>
      <c r="K1028" s="23">
        <v>12.7</v>
      </c>
      <c r="L1028" s="183">
        <v>100</v>
      </c>
      <c r="M1028" s="183">
        <v>100</v>
      </c>
      <c r="N1028" s="183">
        <v>100</v>
      </c>
      <c r="O1028" s="183">
        <f t="shared" si="16"/>
        <v>100</v>
      </c>
      <c r="P1028" s="93">
        <v>0.51700000000000002</v>
      </c>
      <c r="Q1028" s="21"/>
    </row>
    <row r="1029" spans="1:17" s="11" customFormat="1">
      <c r="A1029" s="13">
        <v>17</v>
      </c>
      <c r="B1029" s="13">
        <v>2011</v>
      </c>
      <c r="C1029" s="13" t="s">
        <v>31</v>
      </c>
      <c r="D1029" s="91">
        <v>4484.5880231076389</v>
      </c>
      <c r="E1029" s="91">
        <v>10714.690930980747</v>
      </c>
      <c r="F1029" s="92">
        <v>9.3980375487159051</v>
      </c>
      <c r="G1029" s="92">
        <v>4.67</v>
      </c>
      <c r="H1029" s="91" t="s">
        <v>35</v>
      </c>
      <c r="I1029" s="14">
        <v>92.4</v>
      </c>
      <c r="J1029" s="23">
        <v>31.6</v>
      </c>
      <c r="K1029" s="23">
        <v>13.3</v>
      </c>
      <c r="L1029" s="183">
        <v>115.938068414604</v>
      </c>
      <c r="M1029" s="183">
        <v>107.716675393419</v>
      </c>
      <c r="N1029" s="183">
        <v>122.767240315002</v>
      </c>
      <c r="O1029" s="183">
        <f t="shared" si="16"/>
        <v>115.473994707675</v>
      </c>
      <c r="P1029" s="93">
        <v>0.51100000000000001</v>
      </c>
      <c r="Q1029" s="21"/>
    </row>
    <row r="1030" spans="1:17" s="11" customFormat="1">
      <c r="A1030" s="13">
        <v>17</v>
      </c>
      <c r="B1030" s="13">
        <v>2012</v>
      </c>
      <c r="C1030" s="13" t="s">
        <v>31</v>
      </c>
      <c r="D1030" s="91">
        <v>4392.1404146478908</v>
      </c>
      <c r="E1030" s="91">
        <v>10493.812770746061</v>
      </c>
      <c r="F1030" s="92">
        <v>7.9107030303346733</v>
      </c>
      <c r="G1030" s="92">
        <v>4.09</v>
      </c>
      <c r="H1030" s="91">
        <v>-87130</v>
      </c>
      <c r="I1030" s="14">
        <v>91.2</v>
      </c>
      <c r="J1030" s="23">
        <v>26.2</v>
      </c>
      <c r="K1030" s="23">
        <v>9.6</v>
      </c>
      <c r="L1030" s="183">
        <v>115.792648289342</v>
      </c>
      <c r="M1030" s="183">
        <v>99.396437266731795</v>
      </c>
      <c r="N1030" s="183">
        <v>125.6682221773</v>
      </c>
      <c r="O1030" s="183">
        <f t="shared" si="16"/>
        <v>113.61910257779125</v>
      </c>
      <c r="P1030" s="93">
        <v>0.48799999999999999</v>
      </c>
      <c r="Q1030" s="21"/>
    </row>
    <row r="1031" spans="1:17" s="11" customFormat="1">
      <c r="A1031" s="13">
        <v>17</v>
      </c>
      <c r="B1031" s="13">
        <v>2013</v>
      </c>
      <c r="C1031" s="13" t="s">
        <v>31</v>
      </c>
      <c r="D1031" s="91">
        <v>4691.5340237538303</v>
      </c>
      <c r="E1031" s="91">
        <v>11209.131540664652</v>
      </c>
      <c r="F1031" s="92">
        <v>5.0974679511771797</v>
      </c>
      <c r="G1031" s="92">
        <v>4.38</v>
      </c>
      <c r="H1031" s="91" t="s">
        <v>35</v>
      </c>
      <c r="I1031" s="14">
        <v>91.9</v>
      </c>
      <c r="J1031" s="23">
        <v>22.9</v>
      </c>
      <c r="K1031" s="23">
        <v>7</v>
      </c>
      <c r="L1031" s="183">
        <v>116.14962167448699</v>
      </c>
      <c r="M1031" s="183">
        <v>92.340731377033407</v>
      </c>
      <c r="N1031" s="183">
        <v>104.91576514142599</v>
      </c>
      <c r="O1031" s="183">
        <f t="shared" si="16"/>
        <v>104.46870606431547</v>
      </c>
      <c r="P1031" s="93">
        <v>0.41799999999999998</v>
      </c>
      <c r="Q1031" s="21"/>
    </row>
    <row r="1032" spans="1:17" s="11" customFormat="1">
      <c r="A1032" s="13">
        <v>17</v>
      </c>
      <c r="B1032" s="13">
        <v>2014</v>
      </c>
      <c r="C1032" s="13" t="s">
        <v>31</v>
      </c>
      <c r="D1032" s="91">
        <v>4873.4323043278728</v>
      </c>
      <c r="E1032" s="91">
        <v>11643.727505151292</v>
      </c>
      <c r="F1032" s="92">
        <v>3.2926353270790827</v>
      </c>
      <c r="G1032" s="92">
        <v>5.03</v>
      </c>
      <c r="H1032" s="91" t="s">
        <v>35</v>
      </c>
      <c r="I1032" s="14">
        <v>90.5</v>
      </c>
      <c r="J1032" s="23">
        <v>22.3</v>
      </c>
      <c r="K1032" s="23">
        <v>7.7</v>
      </c>
      <c r="L1032" s="183">
        <v>109.31833481138101</v>
      </c>
      <c r="M1032" s="183">
        <v>89.142462911620697</v>
      </c>
      <c r="N1032" s="183">
        <v>93.443382132127596</v>
      </c>
      <c r="O1032" s="183">
        <f t="shared" si="16"/>
        <v>97.301393285043105</v>
      </c>
      <c r="P1032" s="93">
        <v>0.42699999999999999</v>
      </c>
      <c r="Q1032" s="21"/>
    </row>
    <row r="1033" spans="1:17" s="11" customFormat="1">
      <c r="A1033" s="13">
        <v>17</v>
      </c>
      <c r="B1033" s="13">
        <v>2015</v>
      </c>
      <c r="C1033" s="13" t="s">
        <v>31</v>
      </c>
      <c r="D1033" s="91">
        <v>4950.6174186492281</v>
      </c>
      <c r="E1033" s="91">
        <v>11828.14012904548</v>
      </c>
      <c r="F1033" s="92">
        <v>3.9431944615279946</v>
      </c>
      <c r="G1033" s="92">
        <v>4.5599999999999996</v>
      </c>
      <c r="H1033" s="91" t="s">
        <v>35</v>
      </c>
      <c r="I1033" s="14">
        <v>89.9</v>
      </c>
      <c r="J1033" s="23">
        <v>23.4</v>
      </c>
      <c r="K1033" s="23">
        <v>7.3</v>
      </c>
      <c r="L1033" s="183">
        <v>66.205440993654605</v>
      </c>
      <c r="M1033" s="183">
        <v>83.411402171994197</v>
      </c>
      <c r="N1033" s="183">
        <v>92.621245438256807</v>
      </c>
      <c r="O1033" s="183">
        <f t="shared" si="16"/>
        <v>80.746029534635198</v>
      </c>
      <c r="P1033" s="93">
        <v>0.42</v>
      </c>
      <c r="Q1033" s="21"/>
    </row>
    <row r="1034" spans="1:17" s="11" customFormat="1">
      <c r="A1034" s="13">
        <v>17</v>
      </c>
      <c r="B1034" s="13">
        <v>2016</v>
      </c>
      <c r="C1034" s="13" t="s">
        <v>31</v>
      </c>
      <c r="D1034" s="91">
        <v>5094.0297068202399</v>
      </c>
      <c r="E1034" s="91">
        <v>12170.784388794518</v>
      </c>
      <c r="F1034" s="92">
        <v>3.1702349695510037</v>
      </c>
      <c r="G1034" s="92">
        <v>5.25</v>
      </c>
      <c r="H1034" s="91" t="s">
        <v>35</v>
      </c>
      <c r="I1034" s="14">
        <v>90.6</v>
      </c>
      <c r="J1034" s="23">
        <v>24</v>
      </c>
      <c r="K1034" s="23">
        <v>7.9</v>
      </c>
      <c r="L1034" s="183">
        <v>58.547046867405498</v>
      </c>
      <c r="M1034" s="183">
        <v>84.397205348130797</v>
      </c>
      <c r="N1034" s="183">
        <v>103.635776559438</v>
      </c>
      <c r="O1034" s="183">
        <f t="shared" si="16"/>
        <v>82.193342924991427</v>
      </c>
      <c r="P1034" s="93">
        <v>0.42499999999999999</v>
      </c>
      <c r="Q1034" s="21"/>
    </row>
    <row r="1035" spans="1:17" s="11" customFormat="1">
      <c r="A1035" s="13">
        <v>17</v>
      </c>
      <c r="B1035" s="13">
        <v>2017</v>
      </c>
      <c r="C1035" s="13" t="s">
        <v>31</v>
      </c>
      <c r="D1035" s="91">
        <v>5269.7201551107437</v>
      </c>
      <c r="E1035" s="91">
        <v>12590.548443654954</v>
      </c>
      <c r="F1035" s="92">
        <v>3.7992872647193821</v>
      </c>
      <c r="G1035" s="92">
        <v>4.6100000000000003</v>
      </c>
      <c r="H1035" s="91">
        <v>-82780</v>
      </c>
      <c r="I1035" s="14">
        <v>88.8</v>
      </c>
      <c r="J1035" s="23">
        <v>21.6</v>
      </c>
      <c r="K1035" s="23">
        <v>6</v>
      </c>
      <c r="L1035" s="183">
        <v>69.968380303996895</v>
      </c>
      <c r="M1035" s="183">
        <v>86.033349610271301</v>
      </c>
      <c r="N1035" s="183">
        <v>100.535543898407</v>
      </c>
      <c r="O1035" s="183">
        <f t="shared" si="16"/>
        <v>85.512424604225075</v>
      </c>
      <c r="P1035" s="93">
        <v>0.42499999999999999</v>
      </c>
      <c r="Q1035" s="21"/>
    </row>
    <row r="1036" spans="1:17" s="11" customFormat="1">
      <c r="A1036" s="13">
        <v>17</v>
      </c>
      <c r="B1036" s="13">
        <v>2018</v>
      </c>
      <c r="C1036" s="13" t="s">
        <v>31</v>
      </c>
      <c r="D1036" s="91">
        <v>5368.9822809746875</v>
      </c>
      <c r="E1036" s="91">
        <v>12827.708020923606</v>
      </c>
      <c r="F1036" s="92">
        <v>1.8593357375531667</v>
      </c>
      <c r="G1036" s="92">
        <v>6.22</v>
      </c>
      <c r="H1036" s="91" t="s">
        <v>35</v>
      </c>
      <c r="I1036" s="14">
        <v>88.3</v>
      </c>
      <c r="J1036" s="23">
        <v>19.5</v>
      </c>
      <c r="K1036" s="23">
        <v>6.5</v>
      </c>
      <c r="L1036" s="183">
        <v>85.489945806625698</v>
      </c>
      <c r="M1036" s="183">
        <v>83.729137844272202</v>
      </c>
      <c r="N1036" s="183">
        <v>95.473641610553301</v>
      </c>
      <c r="O1036" s="183">
        <f t="shared" si="16"/>
        <v>88.230908420483729</v>
      </c>
      <c r="P1036" s="93">
        <v>0.42299999999999999</v>
      </c>
      <c r="Q1036" s="21"/>
    </row>
    <row r="1037" spans="1:17" s="11" customFormat="1">
      <c r="A1037" s="13">
        <v>17</v>
      </c>
      <c r="B1037" s="13">
        <v>2019</v>
      </c>
      <c r="C1037" s="13" t="s">
        <v>31</v>
      </c>
      <c r="D1037" s="91">
        <v>5280.1755117265075</v>
      </c>
      <c r="E1037" s="91">
        <v>12615.528645656532</v>
      </c>
      <c r="F1037" s="92">
        <v>1.3515875381763891</v>
      </c>
      <c r="G1037" s="92">
        <v>6.59</v>
      </c>
      <c r="H1037" s="91" t="s">
        <v>35</v>
      </c>
      <c r="I1037" s="15" t="s">
        <v>35</v>
      </c>
      <c r="J1037" s="23">
        <v>19.399999999999999</v>
      </c>
      <c r="K1037" s="23">
        <v>6.2</v>
      </c>
      <c r="L1037" s="183">
        <v>76.329961218168194</v>
      </c>
      <c r="M1037" s="183">
        <v>82.105128069524994</v>
      </c>
      <c r="N1037" s="183">
        <v>105.997721412281</v>
      </c>
      <c r="O1037" s="183">
        <f t="shared" si="16"/>
        <v>88.144270233324733</v>
      </c>
      <c r="P1037" s="93">
        <v>0.42899999999999999</v>
      </c>
      <c r="Q1037" s="21"/>
    </row>
    <row r="1038" spans="1:17" s="11" customFormat="1">
      <c r="A1038" s="13">
        <v>17</v>
      </c>
      <c r="B1038" s="13">
        <v>2020</v>
      </c>
      <c r="C1038" s="13" t="s">
        <v>31</v>
      </c>
      <c r="D1038" s="91">
        <v>5162.959151014873</v>
      </c>
      <c r="E1038" s="91">
        <v>12335.472357184088</v>
      </c>
      <c r="F1038" s="92">
        <v>-19.248673390488264</v>
      </c>
      <c r="G1038" s="92">
        <v>7.55</v>
      </c>
      <c r="H1038" s="91" t="s">
        <v>35</v>
      </c>
      <c r="I1038" s="13" t="s">
        <v>35</v>
      </c>
      <c r="J1038" s="13" t="s">
        <v>35</v>
      </c>
      <c r="K1038" s="13" t="s">
        <v>35</v>
      </c>
      <c r="L1038" s="183">
        <v>52.441960248604097</v>
      </c>
      <c r="M1038" s="183">
        <v>84.965722246878798</v>
      </c>
      <c r="N1038" s="183">
        <v>134.89886429714599</v>
      </c>
      <c r="O1038" s="183">
        <f t="shared" si="16"/>
        <v>90.768848930876288</v>
      </c>
      <c r="P1038" s="93">
        <v>0.42599999999999999</v>
      </c>
      <c r="Q1038" s="21"/>
    </row>
    <row r="1039" spans="1:17" s="11" customFormat="1">
      <c r="A1039" s="13">
        <v>18</v>
      </c>
      <c r="B1039" s="13">
        <v>1960</v>
      </c>
      <c r="C1039" s="13" t="s">
        <v>30</v>
      </c>
      <c r="D1039" s="91">
        <v>2659.5261007330851</v>
      </c>
      <c r="E1039" s="91" t="s">
        <v>35</v>
      </c>
      <c r="F1039" s="92" t="s">
        <v>35</v>
      </c>
      <c r="G1039" s="92" t="s">
        <v>35</v>
      </c>
      <c r="H1039" s="91" t="s">
        <v>35</v>
      </c>
      <c r="I1039" s="13" t="s">
        <v>35</v>
      </c>
      <c r="J1039" s="13" t="s">
        <v>35</v>
      </c>
      <c r="K1039" s="13" t="s">
        <v>35</v>
      </c>
      <c r="L1039" s="183">
        <v>11.1501758147351</v>
      </c>
      <c r="M1039" s="183">
        <v>96.679859992020994</v>
      </c>
      <c r="N1039" s="183">
        <v>17.075583767544501</v>
      </c>
      <c r="O1039" s="183">
        <f t="shared" si="16"/>
        <v>41.635206524766865</v>
      </c>
      <c r="P1039" s="93">
        <v>0.26600000000000001</v>
      </c>
      <c r="Q1039" s="21"/>
    </row>
    <row r="1040" spans="1:17" s="11" customFormat="1">
      <c r="A1040" s="13">
        <v>18</v>
      </c>
      <c r="B1040" s="13">
        <v>1961</v>
      </c>
      <c r="C1040" s="13" t="s">
        <v>30</v>
      </c>
      <c r="D1040" s="91">
        <v>2775.2316667776804</v>
      </c>
      <c r="E1040" s="91" t="s">
        <v>35</v>
      </c>
      <c r="F1040" s="92">
        <v>4.3506084039822497</v>
      </c>
      <c r="G1040" s="92" t="s">
        <v>35</v>
      </c>
      <c r="H1040" s="91" t="s">
        <v>35</v>
      </c>
      <c r="I1040" s="13" t="s">
        <v>35</v>
      </c>
      <c r="J1040" s="13" t="s">
        <v>35</v>
      </c>
      <c r="K1040" s="13" t="s">
        <v>35</v>
      </c>
      <c r="L1040" s="183">
        <v>10.6754491073712</v>
      </c>
      <c r="M1040" s="183">
        <v>94.6956383239704</v>
      </c>
      <c r="N1040" s="183">
        <v>16.794910870340999</v>
      </c>
      <c r="O1040" s="183">
        <f t="shared" si="16"/>
        <v>40.721999433894204</v>
      </c>
      <c r="P1040" s="93">
        <v>0.26600000000000001</v>
      </c>
      <c r="Q1040" s="21"/>
    </row>
    <row r="1041" spans="1:17" s="11" customFormat="1">
      <c r="A1041" s="13">
        <v>18</v>
      </c>
      <c r="B1041" s="13">
        <v>1962</v>
      </c>
      <c r="C1041" s="13" t="s">
        <v>30</v>
      </c>
      <c r="D1041" s="91">
        <v>2967.701341022263</v>
      </c>
      <c r="E1041" s="91" t="s">
        <v>35</v>
      </c>
      <c r="F1041" s="92">
        <v>6.935265136551962</v>
      </c>
      <c r="G1041" s="92" t="s">
        <v>35</v>
      </c>
      <c r="H1041" s="91">
        <v>-29300</v>
      </c>
      <c r="I1041" s="14">
        <v>99.1</v>
      </c>
      <c r="J1041" s="14" t="s">
        <v>35</v>
      </c>
      <c r="K1041" s="14" t="s">
        <v>35</v>
      </c>
      <c r="L1041" s="183">
        <v>10.2765802129124</v>
      </c>
      <c r="M1041" s="183">
        <v>91.724228853714493</v>
      </c>
      <c r="N1041" s="183">
        <v>17.233560240690899</v>
      </c>
      <c r="O1041" s="183">
        <f t="shared" si="16"/>
        <v>39.744789769105928</v>
      </c>
      <c r="P1041" s="93">
        <v>0.14599999999999999</v>
      </c>
      <c r="Q1041" s="21"/>
    </row>
    <row r="1042" spans="1:17" s="11" customFormat="1">
      <c r="A1042" s="13">
        <v>18</v>
      </c>
      <c r="B1042" s="13">
        <v>1963</v>
      </c>
      <c r="C1042" s="13" t="s">
        <v>30</v>
      </c>
      <c r="D1042" s="91">
        <v>3008.5944379488569</v>
      </c>
      <c r="E1042" s="91" t="s">
        <v>35</v>
      </c>
      <c r="F1042" s="92">
        <v>1.3779384185777843</v>
      </c>
      <c r="G1042" s="92" t="s">
        <v>35</v>
      </c>
      <c r="H1042" s="91" t="s">
        <v>35</v>
      </c>
      <c r="I1042" s="14">
        <v>99.1</v>
      </c>
      <c r="J1042" s="14" t="s">
        <v>35</v>
      </c>
      <c r="K1042" s="14" t="s">
        <v>35</v>
      </c>
      <c r="L1042" s="183">
        <v>10.323463166163</v>
      </c>
      <c r="M1042" s="183">
        <v>98.592045034306594</v>
      </c>
      <c r="N1042" s="183">
        <v>18.423256915350301</v>
      </c>
      <c r="O1042" s="183">
        <f t="shared" si="16"/>
        <v>42.44625503860663</v>
      </c>
      <c r="P1042" s="93">
        <v>0.19700000000000001</v>
      </c>
      <c r="Q1042" s="21"/>
    </row>
    <row r="1043" spans="1:17" s="11" customFormat="1">
      <c r="A1043" s="13">
        <v>18</v>
      </c>
      <c r="B1043" s="13">
        <v>1964</v>
      </c>
      <c r="C1043" s="13" t="s">
        <v>30</v>
      </c>
      <c r="D1043" s="91">
        <v>3115.179120018453</v>
      </c>
      <c r="E1043" s="91" t="s">
        <v>35</v>
      </c>
      <c r="F1043" s="92">
        <v>3.5426736393975773</v>
      </c>
      <c r="G1043" s="92" t="s">
        <v>35</v>
      </c>
      <c r="H1043" s="91" t="s">
        <v>35</v>
      </c>
      <c r="I1043" s="14">
        <v>99.3</v>
      </c>
      <c r="J1043" s="14" t="s">
        <v>35</v>
      </c>
      <c r="K1043" s="14" t="s">
        <v>35</v>
      </c>
      <c r="L1043" s="183">
        <v>9.8258898648187003</v>
      </c>
      <c r="M1043" s="183">
        <v>101.432028867932</v>
      </c>
      <c r="N1043" s="183">
        <v>18.315868475135201</v>
      </c>
      <c r="O1043" s="183">
        <f t="shared" si="16"/>
        <v>43.191262402628638</v>
      </c>
      <c r="P1043" s="93">
        <v>0.35299999999999998</v>
      </c>
      <c r="Q1043" s="21"/>
    </row>
    <row r="1044" spans="1:17" s="11" customFormat="1">
      <c r="A1044" s="13">
        <v>18</v>
      </c>
      <c r="B1044" s="13">
        <v>1965</v>
      </c>
      <c r="C1044" s="13" t="s">
        <v>30</v>
      </c>
      <c r="D1044" s="91">
        <v>3198.144252391266</v>
      </c>
      <c r="E1044" s="91" t="s">
        <v>35</v>
      </c>
      <c r="F1044" s="92">
        <v>2.6632539952412486</v>
      </c>
      <c r="G1044" s="92" t="s">
        <v>35</v>
      </c>
      <c r="H1044" s="91" t="s">
        <v>35</v>
      </c>
      <c r="I1044" s="14">
        <v>99.5</v>
      </c>
      <c r="J1044" s="14" t="s">
        <v>35</v>
      </c>
      <c r="K1044" s="14" t="s">
        <v>35</v>
      </c>
      <c r="L1044" s="183">
        <v>9.7052995756424902</v>
      </c>
      <c r="M1044" s="183">
        <v>101.9698766107</v>
      </c>
      <c r="N1044" s="183">
        <v>18.2452101518648</v>
      </c>
      <c r="O1044" s="183">
        <f t="shared" si="16"/>
        <v>43.306795446069096</v>
      </c>
      <c r="P1044" s="93">
        <v>0.35599999999999998</v>
      </c>
      <c r="Q1044" s="21"/>
    </row>
    <row r="1045" spans="1:17" s="11" customFormat="1">
      <c r="A1045" s="13">
        <v>18</v>
      </c>
      <c r="B1045" s="13">
        <v>1966</v>
      </c>
      <c r="C1045" s="13" t="s">
        <v>30</v>
      </c>
      <c r="D1045" s="91">
        <v>3365.5446305195596</v>
      </c>
      <c r="E1045" s="91" t="s">
        <v>35</v>
      </c>
      <c r="F1045" s="92">
        <v>5.2342972961000385</v>
      </c>
      <c r="G1045" s="92" t="s">
        <v>35</v>
      </c>
      <c r="H1045" s="91" t="s">
        <v>35</v>
      </c>
      <c r="I1045" s="14">
        <v>99.4</v>
      </c>
      <c r="J1045" s="14" t="s">
        <v>35</v>
      </c>
      <c r="K1045" s="14" t="s">
        <v>35</v>
      </c>
      <c r="L1045" s="183">
        <v>9.0853083135936501</v>
      </c>
      <c r="M1045" s="183">
        <v>102.211102363873</v>
      </c>
      <c r="N1045" s="183">
        <v>17.6160391373088</v>
      </c>
      <c r="O1045" s="183">
        <f t="shared" si="16"/>
        <v>42.970816604925147</v>
      </c>
      <c r="P1045" s="93">
        <v>0.35599999999999998</v>
      </c>
      <c r="Q1045" s="21"/>
    </row>
    <row r="1046" spans="1:17" s="11" customFormat="1">
      <c r="A1046" s="13">
        <v>18</v>
      </c>
      <c r="B1046" s="13">
        <v>1967</v>
      </c>
      <c r="C1046" s="13" t="s">
        <v>30</v>
      </c>
      <c r="D1046" s="91">
        <v>3398.9603993755841</v>
      </c>
      <c r="E1046" s="91" t="s">
        <v>35</v>
      </c>
      <c r="F1046" s="92">
        <v>0.99287849440479192</v>
      </c>
      <c r="G1046" s="92" t="s">
        <v>35</v>
      </c>
      <c r="H1046" s="91">
        <v>-48900</v>
      </c>
      <c r="I1046" s="14">
        <v>99.4</v>
      </c>
      <c r="J1046" s="14" t="s">
        <v>35</v>
      </c>
      <c r="K1046" s="14" t="s">
        <v>35</v>
      </c>
      <c r="L1046" s="183">
        <v>8.93027221276426</v>
      </c>
      <c r="M1046" s="183">
        <v>97.516277137853606</v>
      </c>
      <c r="N1046" s="183">
        <v>18.662088637408601</v>
      </c>
      <c r="O1046" s="183">
        <f t="shared" si="16"/>
        <v>41.70287932934216</v>
      </c>
      <c r="P1046" s="93">
        <v>0.35199999999999998</v>
      </c>
      <c r="Q1046" s="21"/>
    </row>
    <row r="1047" spans="1:17" s="11" customFormat="1">
      <c r="A1047" s="13">
        <v>18</v>
      </c>
      <c r="B1047" s="13">
        <v>1968</v>
      </c>
      <c r="C1047" s="13" t="s">
        <v>30</v>
      </c>
      <c r="D1047" s="91">
        <v>3310.9496639476197</v>
      </c>
      <c r="E1047" s="91" t="s">
        <v>35</v>
      </c>
      <c r="F1047" s="92">
        <v>-2.5893427721056099</v>
      </c>
      <c r="G1047" s="92" t="s">
        <v>35</v>
      </c>
      <c r="H1047" s="91" t="s">
        <v>35</v>
      </c>
      <c r="I1047" s="14">
        <v>99.3</v>
      </c>
      <c r="J1047" s="14" t="s">
        <v>35</v>
      </c>
      <c r="K1047" s="14" t="s">
        <v>35</v>
      </c>
      <c r="L1047" s="183">
        <v>8.9451350378277397</v>
      </c>
      <c r="M1047" s="183">
        <v>96.320176706744903</v>
      </c>
      <c r="N1047" s="183">
        <v>22.813658586060299</v>
      </c>
      <c r="O1047" s="183">
        <f t="shared" si="16"/>
        <v>42.692990110210985</v>
      </c>
      <c r="P1047" s="93">
        <v>0.10199999999999999</v>
      </c>
      <c r="Q1047" s="21"/>
    </row>
    <row r="1048" spans="1:17" s="11" customFormat="1">
      <c r="A1048" s="13">
        <v>18</v>
      </c>
      <c r="B1048" s="13">
        <v>1969</v>
      </c>
      <c r="C1048" s="13" t="s">
        <v>30</v>
      </c>
      <c r="D1048" s="91">
        <v>3333.766883969025</v>
      </c>
      <c r="E1048" s="91" t="s">
        <v>35</v>
      </c>
      <c r="F1048" s="92">
        <v>0.68914427391806043</v>
      </c>
      <c r="G1048" s="92">
        <v>5.9</v>
      </c>
      <c r="H1048" s="91" t="s">
        <v>35</v>
      </c>
      <c r="I1048" s="14">
        <v>98.7</v>
      </c>
      <c r="J1048" s="14" t="s">
        <v>35</v>
      </c>
      <c r="K1048" s="14" t="s">
        <v>35</v>
      </c>
      <c r="L1048" s="183">
        <v>8.3054309076896509</v>
      </c>
      <c r="M1048" s="183">
        <v>96.356965004930998</v>
      </c>
      <c r="N1048" s="183">
        <v>20.824098915881699</v>
      </c>
      <c r="O1048" s="183">
        <f t="shared" si="16"/>
        <v>41.828831609500781</v>
      </c>
      <c r="P1048" s="93">
        <v>3.9E-2</v>
      </c>
      <c r="Q1048" s="21"/>
    </row>
    <row r="1049" spans="1:17" s="11" customFormat="1">
      <c r="A1049" s="13">
        <v>18</v>
      </c>
      <c r="B1049" s="13">
        <v>1970</v>
      </c>
      <c r="C1049" s="13" t="s">
        <v>30</v>
      </c>
      <c r="D1049" s="91">
        <v>3352.0348076918663</v>
      </c>
      <c r="E1049" s="91" t="s">
        <v>35</v>
      </c>
      <c r="F1049" s="92">
        <v>0.54796644032566633</v>
      </c>
      <c r="G1049" s="92">
        <v>4.84</v>
      </c>
      <c r="H1049" s="91" t="s">
        <v>35</v>
      </c>
      <c r="I1049" s="14">
        <v>98.6</v>
      </c>
      <c r="J1049" s="14" t="s">
        <v>35</v>
      </c>
      <c r="K1049" s="14" t="s">
        <v>35</v>
      </c>
      <c r="L1049" s="183">
        <v>9.1025213585986204</v>
      </c>
      <c r="M1049" s="183">
        <v>95.025298999133199</v>
      </c>
      <c r="N1049" s="183">
        <v>18.162733651383</v>
      </c>
      <c r="O1049" s="183">
        <f t="shared" si="16"/>
        <v>40.763518003038278</v>
      </c>
      <c r="P1049" s="93">
        <v>3.7999999999999999E-2</v>
      </c>
      <c r="Q1049" s="21"/>
    </row>
    <row r="1050" spans="1:17" s="11" customFormat="1">
      <c r="A1050" s="13">
        <v>18</v>
      </c>
      <c r="B1050" s="13">
        <v>1971</v>
      </c>
      <c r="C1050" s="13" t="s">
        <v>30</v>
      </c>
      <c r="D1050" s="91">
        <v>3410.4930307604968</v>
      </c>
      <c r="E1050" s="91" t="s">
        <v>35</v>
      </c>
      <c r="F1050" s="92">
        <v>1.7439622922318136</v>
      </c>
      <c r="G1050" s="92">
        <v>4.57</v>
      </c>
      <c r="H1050" s="91" t="s">
        <v>35</v>
      </c>
      <c r="I1050" s="14">
        <v>98.7</v>
      </c>
      <c r="J1050" s="14" t="s">
        <v>35</v>
      </c>
      <c r="K1050" s="14" t="s">
        <v>35</v>
      </c>
      <c r="L1050" s="183">
        <v>11.0973105181316</v>
      </c>
      <c r="M1050" s="183">
        <v>88.372538244244396</v>
      </c>
      <c r="N1050" s="183">
        <v>17.589662579193799</v>
      </c>
      <c r="O1050" s="183">
        <f t="shared" si="16"/>
        <v>39.019837113856596</v>
      </c>
      <c r="P1050" s="93">
        <v>3.7999999999999999E-2</v>
      </c>
      <c r="Q1050" s="21"/>
    </row>
    <row r="1051" spans="1:17" s="11" customFormat="1">
      <c r="A1051" s="13">
        <v>18</v>
      </c>
      <c r="B1051" s="13">
        <v>1972</v>
      </c>
      <c r="C1051" s="13" t="s">
        <v>30</v>
      </c>
      <c r="D1051" s="91">
        <v>3433.4124843831678</v>
      </c>
      <c r="E1051" s="91" t="s">
        <v>35</v>
      </c>
      <c r="F1051" s="92">
        <v>0.67202757536675506</v>
      </c>
      <c r="G1051" s="92">
        <v>4.4000000000000004</v>
      </c>
      <c r="H1051" s="91">
        <v>-82600</v>
      </c>
      <c r="I1051" s="14">
        <v>98.3</v>
      </c>
      <c r="J1051" s="14" t="s">
        <v>35</v>
      </c>
      <c r="K1051" s="14" t="s">
        <v>35</v>
      </c>
      <c r="L1051" s="183">
        <v>10.9838267647691</v>
      </c>
      <c r="M1051" s="183">
        <v>84.646850291007596</v>
      </c>
      <c r="N1051" s="183">
        <v>20.7851743549007</v>
      </c>
      <c r="O1051" s="183">
        <f t="shared" si="16"/>
        <v>38.805283803559135</v>
      </c>
      <c r="P1051" s="93">
        <v>3.7999999999999999E-2</v>
      </c>
      <c r="Q1051" s="21"/>
    </row>
    <row r="1052" spans="1:17" s="11" customFormat="1">
      <c r="A1052" s="13">
        <v>18</v>
      </c>
      <c r="B1052" s="13">
        <v>1973</v>
      </c>
      <c r="C1052" s="13" t="s">
        <v>30</v>
      </c>
      <c r="D1052" s="91">
        <v>3550.5880202144981</v>
      </c>
      <c r="E1052" s="91" t="s">
        <v>35</v>
      </c>
      <c r="F1052" s="92">
        <v>3.4128010067040009</v>
      </c>
      <c r="G1052" s="92">
        <v>4.2300000000000004</v>
      </c>
      <c r="H1052" s="91" t="s">
        <v>35</v>
      </c>
      <c r="I1052" s="14">
        <v>97.3</v>
      </c>
      <c r="J1052" s="14" t="s">
        <v>35</v>
      </c>
      <c r="K1052" s="14" t="s">
        <v>35</v>
      </c>
      <c r="L1052" s="183">
        <v>13.513983062905201</v>
      </c>
      <c r="M1052" s="183">
        <v>113.87149398928</v>
      </c>
      <c r="N1052" s="183">
        <v>28.797574235433199</v>
      </c>
      <c r="O1052" s="183">
        <f t="shared" si="16"/>
        <v>52.061017095872792</v>
      </c>
      <c r="P1052" s="93">
        <v>3.7999999999999999E-2</v>
      </c>
      <c r="Q1052" s="21"/>
    </row>
    <row r="1053" spans="1:17" s="11" customFormat="1">
      <c r="A1053" s="13">
        <v>18</v>
      </c>
      <c r="B1053" s="13">
        <v>1974</v>
      </c>
      <c r="C1053" s="13" t="s">
        <v>30</v>
      </c>
      <c r="D1053" s="91">
        <v>3780.1097740337323</v>
      </c>
      <c r="E1053" s="91" t="s">
        <v>35</v>
      </c>
      <c r="F1053" s="92">
        <v>6.4643307675376889</v>
      </c>
      <c r="G1053" s="92">
        <v>4</v>
      </c>
      <c r="H1053" s="91" t="s">
        <v>35</v>
      </c>
      <c r="I1053" s="14">
        <v>96.6</v>
      </c>
      <c r="J1053" s="14" t="s">
        <v>35</v>
      </c>
      <c r="K1053" s="14" t="s">
        <v>35</v>
      </c>
      <c r="L1053" s="183">
        <v>36.671052788075997</v>
      </c>
      <c r="M1053" s="183">
        <v>125.89574862672799</v>
      </c>
      <c r="N1053" s="183">
        <v>39.624164796887598</v>
      </c>
      <c r="O1053" s="183">
        <f t="shared" si="16"/>
        <v>67.396988737230529</v>
      </c>
      <c r="P1053" s="93">
        <v>3.6999999999999998E-2</v>
      </c>
      <c r="Q1053" s="21"/>
    </row>
    <row r="1054" spans="1:17" s="11" customFormat="1">
      <c r="A1054" s="13">
        <v>18</v>
      </c>
      <c r="B1054" s="13">
        <v>1975</v>
      </c>
      <c r="C1054" s="13" t="s">
        <v>30</v>
      </c>
      <c r="D1054" s="91">
        <v>3838.4796044354252</v>
      </c>
      <c r="E1054" s="91" t="s">
        <v>35</v>
      </c>
      <c r="F1054" s="92">
        <v>1.5441305647430283</v>
      </c>
      <c r="G1054" s="92">
        <v>4.92</v>
      </c>
      <c r="H1054" s="91" t="s">
        <v>35</v>
      </c>
      <c r="I1054" s="14">
        <v>97.1</v>
      </c>
      <c r="J1054" s="14" t="s">
        <v>35</v>
      </c>
      <c r="K1054" s="14" t="s">
        <v>35</v>
      </c>
      <c r="L1054" s="183">
        <v>33.130179085776902</v>
      </c>
      <c r="M1054" s="183">
        <v>92.3738202919169</v>
      </c>
      <c r="N1054" s="183">
        <v>35.225232956529197</v>
      </c>
      <c r="O1054" s="183">
        <f t="shared" si="16"/>
        <v>53.57641077807434</v>
      </c>
      <c r="P1054" s="93">
        <v>3.7999999999999999E-2</v>
      </c>
      <c r="Q1054" s="21"/>
    </row>
    <row r="1055" spans="1:17" s="11" customFormat="1">
      <c r="A1055" s="13">
        <v>18</v>
      </c>
      <c r="B1055" s="13">
        <v>1976</v>
      </c>
      <c r="C1055" s="13" t="s">
        <v>30</v>
      </c>
      <c r="D1055" s="91">
        <v>3792.285282882759</v>
      </c>
      <c r="E1055" s="91" t="s">
        <v>35</v>
      </c>
      <c r="F1055" s="92">
        <v>-1.2034536147928776</v>
      </c>
      <c r="G1055" s="92">
        <v>5.2</v>
      </c>
      <c r="H1055" s="91" t="s">
        <v>35</v>
      </c>
      <c r="I1055" s="14">
        <v>95.8</v>
      </c>
      <c r="J1055" s="14" t="s">
        <v>35</v>
      </c>
      <c r="K1055" s="14" t="s">
        <v>35</v>
      </c>
      <c r="L1055" s="183">
        <v>36.322337874808902</v>
      </c>
      <c r="M1055" s="183">
        <v>95.053349031452797</v>
      </c>
      <c r="N1055" s="183">
        <v>29.173421169853398</v>
      </c>
      <c r="O1055" s="183">
        <f t="shared" si="16"/>
        <v>53.516369358705028</v>
      </c>
      <c r="P1055" s="93">
        <v>4.2000000000000003E-2</v>
      </c>
      <c r="Q1055" s="21"/>
    </row>
    <row r="1056" spans="1:17" s="11" customFormat="1">
      <c r="A1056" s="13">
        <v>18</v>
      </c>
      <c r="B1056" s="13">
        <v>1977</v>
      </c>
      <c r="C1056" s="13" t="s">
        <v>30</v>
      </c>
      <c r="D1056" s="91">
        <v>3707.2723450252633</v>
      </c>
      <c r="E1056" s="91" t="s">
        <v>35</v>
      </c>
      <c r="F1056" s="92">
        <v>-2.2417337176931227</v>
      </c>
      <c r="G1056" s="92">
        <v>5.82</v>
      </c>
      <c r="H1056" s="91">
        <v>-94100</v>
      </c>
      <c r="I1056" s="14">
        <v>93.3</v>
      </c>
      <c r="J1056" s="14" t="s">
        <v>35</v>
      </c>
      <c r="K1056" s="14" t="s">
        <v>35</v>
      </c>
      <c r="L1056" s="183">
        <v>37.048427942247002</v>
      </c>
      <c r="M1056" s="183">
        <v>102.166230262708</v>
      </c>
      <c r="N1056" s="183">
        <v>30.738881355535199</v>
      </c>
      <c r="O1056" s="183">
        <f t="shared" si="16"/>
        <v>56.651179853496735</v>
      </c>
      <c r="P1056" s="93">
        <v>4.2000000000000003E-2</v>
      </c>
      <c r="Q1056" s="21"/>
    </row>
    <row r="1057" spans="1:17" s="11" customFormat="1">
      <c r="A1057" s="13">
        <v>18</v>
      </c>
      <c r="B1057" s="13">
        <v>1978</v>
      </c>
      <c r="C1057" s="13" t="s">
        <v>30</v>
      </c>
      <c r="D1057" s="91">
        <v>3517.3351223055497</v>
      </c>
      <c r="E1057" s="91" t="s">
        <v>35</v>
      </c>
      <c r="F1057" s="92">
        <v>-5.1233684780290645</v>
      </c>
      <c r="G1057" s="92">
        <v>6.5</v>
      </c>
      <c r="H1057" s="91" t="s">
        <v>35</v>
      </c>
      <c r="I1057" s="14">
        <v>90.2</v>
      </c>
      <c r="J1057" s="14" t="s">
        <v>35</v>
      </c>
      <c r="K1057" s="14" t="s">
        <v>35</v>
      </c>
      <c r="L1057" s="183">
        <v>33.434988225937097</v>
      </c>
      <c r="M1057" s="183">
        <v>88.675673098493803</v>
      </c>
      <c r="N1057" s="183">
        <v>33.665186134461401</v>
      </c>
      <c r="O1057" s="183">
        <f t="shared" si="16"/>
        <v>51.925282486297441</v>
      </c>
      <c r="P1057" s="93">
        <v>5.8999999999999997E-2</v>
      </c>
      <c r="Q1057" s="21"/>
    </row>
    <row r="1058" spans="1:17" s="11" customFormat="1">
      <c r="A1058" s="13">
        <v>18</v>
      </c>
      <c r="B1058" s="13">
        <v>1979</v>
      </c>
      <c r="C1058" s="13" t="s">
        <v>30</v>
      </c>
      <c r="D1058" s="91">
        <v>3569.2392090805088</v>
      </c>
      <c r="E1058" s="91" t="s">
        <v>35</v>
      </c>
      <c r="F1058" s="92">
        <v>1.475665097869225</v>
      </c>
      <c r="G1058" s="92">
        <v>7.12</v>
      </c>
      <c r="H1058" s="91" t="s">
        <v>35</v>
      </c>
      <c r="I1058" s="14">
        <v>85.3</v>
      </c>
      <c r="J1058" s="14" t="s">
        <v>35</v>
      </c>
      <c r="K1058" s="14" t="s">
        <v>35</v>
      </c>
      <c r="L1058" s="183">
        <v>64.195115609327203</v>
      </c>
      <c r="M1058" s="183">
        <v>92.4803050009305</v>
      </c>
      <c r="N1058" s="183">
        <v>51.954065548043602</v>
      </c>
      <c r="O1058" s="183">
        <f t="shared" si="16"/>
        <v>69.543162052767101</v>
      </c>
      <c r="P1058" s="93">
        <v>5.5E-2</v>
      </c>
      <c r="Q1058" s="21"/>
    </row>
    <row r="1059" spans="1:17" s="11" customFormat="1">
      <c r="A1059" s="13">
        <v>18</v>
      </c>
      <c r="B1059" s="13">
        <v>1980</v>
      </c>
      <c r="C1059" s="13" t="s">
        <v>30</v>
      </c>
      <c r="D1059" s="91">
        <v>3687.8003194330308</v>
      </c>
      <c r="E1059" s="91" t="s">
        <v>35</v>
      </c>
      <c r="F1059" s="92">
        <v>3.3217473922983771</v>
      </c>
      <c r="G1059" s="92">
        <v>6.97</v>
      </c>
      <c r="H1059" s="91" t="s">
        <v>35</v>
      </c>
      <c r="I1059" s="14">
        <v>83.2</v>
      </c>
      <c r="J1059" s="14" t="s">
        <v>35</v>
      </c>
      <c r="K1059" s="14" t="s">
        <v>35</v>
      </c>
      <c r="L1059" s="183">
        <v>70.514664663519298</v>
      </c>
      <c r="M1059" s="183">
        <v>91.991910725589307</v>
      </c>
      <c r="N1059" s="183">
        <v>91.281344051760499</v>
      </c>
      <c r="O1059" s="183">
        <f t="shared" si="16"/>
        <v>84.595973146956368</v>
      </c>
      <c r="P1059" s="93">
        <v>0.20100000000000001</v>
      </c>
      <c r="Q1059" s="21"/>
    </row>
    <row r="1060" spans="1:17" s="11" customFormat="1">
      <c r="A1060" s="13">
        <v>18</v>
      </c>
      <c r="B1060" s="13">
        <v>1981</v>
      </c>
      <c r="C1060" s="13" t="s">
        <v>30</v>
      </c>
      <c r="D1060" s="91">
        <v>3797.7992695593794</v>
      </c>
      <c r="E1060" s="91" t="s">
        <v>35</v>
      </c>
      <c r="F1060" s="92">
        <v>2.982779451118958</v>
      </c>
      <c r="G1060" s="92">
        <v>6.77</v>
      </c>
      <c r="H1060" s="91" t="s">
        <v>35</v>
      </c>
      <c r="I1060" s="15" t="s">
        <v>35</v>
      </c>
      <c r="J1060" s="15" t="s">
        <v>35</v>
      </c>
      <c r="K1060" s="15" t="s">
        <v>35</v>
      </c>
      <c r="L1060" s="183">
        <v>70.263236037919199</v>
      </c>
      <c r="M1060" s="183">
        <v>80.380607265871106</v>
      </c>
      <c r="N1060" s="183">
        <v>61.256814736659301</v>
      </c>
      <c r="O1060" s="183">
        <f t="shared" si="16"/>
        <v>70.633552680149862</v>
      </c>
      <c r="P1060" s="93">
        <v>0.47299999999999998</v>
      </c>
      <c r="Q1060" s="21"/>
    </row>
    <row r="1061" spans="1:17" s="11" customFormat="1">
      <c r="A1061" s="13">
        <v>18</v>
      </c>
      <c r="B1061" s="13">
        <v>1982</v>
      </c>
      <c r="C1061" s="13" t="s">
        <v>30</v>
      </c>
      <c r="D1061" s="91">
        <v>3698.645764690059</v>
      </c>
      <c r="E1061" s="91" t="s">
        <v>35</v>
      </c>
      <c r="F1061" s="92">
        <v>-2.6108147859226705</v>
      </c>
      <c r="G1061" s="92">
        <v>6.98</v>
      </c>
      <c r="H1061" s="91">
        <v>-175500</v>
      </c>
      <c r="I1061" s="14">
        <v>86.1</v>
      </c>
      <c r="J1061" s="14" t="s">
        <v>35</v>
      </c>
      <c r="K1061" s="14" t="s">
        <v>35</v>
      </c>
      <c r="L1061" s="183">
        <v>68.588539177327107</v>
      </c>
      <c r="M1061" s="183">
        <v>70.405227093750995</v>
      </c>
      <c r="N1061" s="183">
        <v>50.4912295138706</v>
      </c>
      <c r="O1061" s="183">
        <f t="shared" si="16"/>
        <v>63.161665261649567</v>
      </c>
      <c r="P1061" s="93">
        <v>0.46700000000000003</v>
      </c>
      <c r="Q1061" s="21"/>
    </row>
    <row r="1062" spans="1:17" s="11" customFormat="1">
      <c r="A1062" s="13">
        <v>18</v>
      </c>
      <c r="B1062" s="13">
        <v>1983</v>
      </c>
      <c r="C1062" s="13" t="s">
        <v>30</v>
      </c>
      <c r="D1062" s="91">
        <v>3235.6227645913027</v>
      </c>
      <c r="E1062" s="91" t="s">
        <v>35</v>
      </c>
      <c r="F1062" s="92">
        <v>-12.518717107734616</v>
      </c>
      <c r="G1062" s="92">
        <v>9.1999999999999993</v>
      </c>
      <c r="H1062" s="91" t="s">
        <v>35</v>
      </c>
      <c r="I1062" s="14">
        <v>88.3</v>
      </c>
      <c r="J1062" s="14" t="s">
        <v>35</v>
      </c>
      <c r="K1062" s="14" t="s">
        <v>35</v>
      </c>
      <c r="L1062" s="183">
        <v>63.883938995688901</v>
      </c>
      <c r="M1062" s="183">
        <v>79.648532434342599</v>
      </c>
      <c r="N1062" s="183">
        <v>62.319210363331699</v>
      </c>
      <c r="O1062" s="183">
        <f t="shared" si="16"/>
        <v>68.617227264454399</v>
      </c>
      <c r="P1062" s="93">
        <v>0.47199999999999998</v>
      </c>
      <c r="Q1062" s="21"/>
    </row>
    <row r="1063" spans="1:17" s="11" customFormat="1">
      <c r="A1063" s="13">
        <v>18</v>
      </c>
      <c r="B1063" s="13">
        <v>1984</v>
      </c>
      <c r="C1063" s="13" t="s">
        <v>30</v>
      </c>
      <c r="D1063" s="91">
        <v>3274.5045620451469</v>
      </c>
      <c r="E1063" s="91" t="s">
        <v>35</v>
      </c>
      <c r="F1063" s="92">
        <v>1.2016789435203492</v>
      </c>
      <c r="G1063" s="92">
        <v>10.5</v>
      </c>
      <c r="H1063" s="91" t="s">
        <v>35</v>
      </c>
      <c r="I1063" s="14">
        <v>88.4</v>
      </c>
      <c r="J1063" s="14" t="s">
        <v>35</v>
      </c>
      <c r="K1063" s="14" t="s">
        <v>35</v>
      </c>
      <c r="L1063" s="183">
        <v>62.657713355343297</v>
      </c>
      <c r="M1063" s="183">
        <v>82.726403592118601</v>
      </c>
      <c r="N1063" s="183">
        <v>51.853755100948099</v>
      </c>
      <c r="O1063" s="183">
        <f t="shared" si="16"/>
        <v>65.745957349470004</v>
      </c>
      <c r="P1063" s="93">
        <v>0.47199999999999998</v>
      </c>
      <c r="Q1063" s="21"/>
    </row>
    <row r="1064" spans="1:17" s="11" customFormat="1">
      <c r="A1064" s="13">
        <v>18</v>
      </c>
      <c r="B1064" s="13">
        <v>1985</v>
      </c>
      <c r="C1064" s="13" t="s">
        <v>30</v>
      </c>
      <c r="D1064" s="91">
        <v>3265.4095642055131</v>
      </c>
      <c r="E1064" s="91" t="s">
        <v>35</v>
      </c>
      <c r="F1064" s="92">
        <v>-0.27775187565943327</v>
      </c>
      <c r="G1064" s="92">
        <v>11.79</v>
      </c>
      <c r="H1064" s="91" t="s">
        <v>35</v>
      </c>
      <c r="I1064" s="14">
        <v>88</v>
      </c>
      <c r="J1064" s="14" t="s">
        <v>35</v>
      </c>
      <c r="K1064" s="14" t="s">
        <v>35</v>
      </c>
      <c r="L1064" s="183">
        <v>60.663513403148798</v>
      </c>
      <c r="M1064" s="183">
        <v>71.490191196213502</v>
      </c>
      <c r="N1064" s="183">
        <v>44.454032438533801</v>
      </c>
      <c r="O1064" s="183">
        <f t="shared" si="16"/>
        <v>58.8692456792987</v>
      </c>
      <c r="P1064" s="93">
        <v>0.443</v>
      </c>
      <c r="Q1064" s="21"/>
    </row>
    <row r="1065" spans="1:17" s="11" customFormat="1">
      <c r="A1065" s="13">
        <v>18</v>
      </c>
      <c r="B1065" s="13">
        <v>1986</v>
      </c>
      <c r="C1065" s="13" t="s">
        <v>30</v>
      </c>
      <c r="D1065" s="91">
        <v>3492.3971117527913</v>
      </c>
      <c r="E1065" s="91" t="s">
        <v>35</v>
      </c>
      <c r="F1065" s="92">
        <v>6.9512734339805462</v>
      </c>
      <c r="G1065" s="92">
        <v>5.32</v>
      </c>
      <c r="H1065" s="91" t="s">
        <v>35</v>
      </c>
      <c r="I1065" s="14">
        <v>83.5</v>
      </c>
      <c r="J1065" s="14" t="s">
        <v>35</v>
      </c>
      <c r="K1065" s="14" t="s">
        <v>35</v>
      </c>
      <c r="L1065" s="183">
        <v>31.3444335336164</v>
      </c>
      <c r="M1065" s="183">
        <v>59.718977740723197</v>
      </c>
      <c r="N1065" s="183">
        <v>42.8435174264186</v>
      </c>
      <c r="O1065" s="183">
        <f t="shared" si="16"/>
        <v>44.635642900252741</v>
      </c>
      <c r="P1065" s="93">
        <v>0.435</v>
      </c>
      <c r="Q1065" s="21"/>
    </row>
    <row r="1066" spans="1:17" s="11" customFormat="1">
      <c r="A1066" s="13">
        <v>18</v>
      </c>
      <c r="B1066" s="13">
        <v>1987</v>
      </c>
      <c r="C1066" s="13" t="s">
        <v>30</v>
      </c>
      <c r="D1066" s="91">
        <v>3746.7130465974242</v>
      </c>
      <c r="E1066" s="91" t="s">
        <v>35</v>
      </c>
      <c r="F1066" s="92">
        <v>7.2819878927512747</v>
      </c>
      <c r="G1066" s="92">
        <v>3.63</v>
      </c>
      <c r="H1066" s="91">
        <v>-280600</v>
      </c>
      <c r="I1066" s="14">
        <v>83.5</v>
      </c>
      <c r="J1066" s="14" t="s">
        <v>35</v>
      </c>
      <c r="K1066" s="14" t="s">
        <v>35</v>
      </c>
      <c r="L1066" s="183">
        <v>32.506869004891101</v>
      </c>
      <c r="M1066" s="183">
        <v>59.269735100745201</v>
      </c>
      <c r="N1066" s="183">
        <v>47.955055459916899</v>
      </c>
      <c r="O1066" s="183">
        <f t="shared" si="16"/>
        <v>46.577219855184403</v>
      </c>
      <c r="P1066" s="93">
        <v>0.439</v>
      </c>
      <c r="Q1066" s="21"/>
    </row>
    <row r="1067" spans="1:17" s="11" customFormat="1">
      <c r="A1067" s="13">
        <v>18</v>
      </c>
      <c r="B1067" s="13">
        <v>1988</v>
      </c>
      <c r="C1067" s="13" t="s">
        <v>30</v>
      </c>
      <c r="D1067" s="91">
        <v>3318.843298826775</v>
      </c>
      <c r="E1067" s="91" t="s">
        <v>35</v>
      </c>
      <c r="F1067" s="92">
        <v>-11.419869695097645</v>
      </c>
      <c r="G1067" s="92" t="s">
        <v>35</v>
      </c>
      <c r="H1067" s="91" t="s">
        <v>35</v>
      </c>
      <c r="I1067" s="14">
        <v>84.4</v>
      </c>
      <c r="J1067" s="14" t="s">
        <v>35</v>
      </c>
      <c r="K1067" s="14" t="s">
        <v>35</v>
      </c>
      <c r="L1067" s="183">
        <v>26.264131428879299</v>
      </c>
      <c r="M1067" s="183">
        <v>69.820025674837396</v>
      </c>
      <c r="N1067" s="183">
        <v>43.658019422625301</v>
      </c>
      <c r="O1067" s="183">
        <f t="shared" si="16"/>
        <v>46.580725508780667</v>
      </c>
      <c r="P1067" s="93">
        <v>0.439</v>
      </c>
      <c r="Q1067" s="21"/>
    </row>
    <row r="1068" spans="1:17" s="11" customFormat="1">
      <c r="A1068" s="13">
        <v>18</v>
      </c>
      <c r="B1068" s="13">
        <v>1989</v>
      </c>
      <c r="C1068" s="13" t="s">
        <v>30</v>
      </c>
      <c r="D1068" s="91">
        <v>2848.191174898212</v>
      </c>
      <c r="E1068" s="91" t="s">
        <v>35</v>
      </c>
      <c r="F1068" s="92">
        <v>-14.181209582716363</v>
      </c>
      <c r="G1068" s="92">
        <v>7.92</v>
      </c>
      <c r="H1068" s="91" t="s">
        <v>35</v>
      </c>
      <c r="I1068" s="14">
        <v>79.5</v>
      </c>
      <c r="J1068" s="14" t="s">
        <v>35</v>
      </c>
      <c r="K1068" s="14" t="s">
        <v>35</v>
      </c>
      <c r="L1068" s="183">
        <v>30.645846764704402</v>
      </c>
      <c r="M1068" s="183">
        <v>68.744649036432804</v>
      </c>
      <c r="N1068" s="183">
        <v>38.224796995110097</v>
      </c>
      <c r="O1068" s="183">
        <f t="shared" si="16"/>
        <v>45.87176426541577</v>
      </c>
      <c r="P1068" s="93">
        <v>0.439</v>
      </c>
      <c r="Q1068" s="21"/>
    </row>
    <row r="1069" spans="1:17" s="11" customFormat="1">
      <c r="A1069" s="13">
        <v>18</v>
      </c>
      <c r="B1069" s="13">
        <v>1990</v>
      </c>
      <c r="C1069" s="13" t="s">
        <v>30</v>
      </c>
      <c r="D1069" s="91">
        <v>2650.2139752497224</v>
      </c>
      <c r="E1069" s="91">
        <v>5249.2003840332454</v>
      </c>
      <c r="F1069" s="92">
        <v>-6.9509800252634051</v>
      </c>
      <c r="G1069" s="92">
        <v>8.6</v>
      </c>
      <c r="H1069" s="91" t="s">
        <v>35</v>
      </c>
      <c r="I1069" s="14">
        <v>81.599999999999994</v>
      </c>
      <c r="J1069" s="14" t="s">
        <v>35</v>
      </c>
      <c r="K1069" s="14" t="s">
        <v>35</v>
      </c>
      <c r="L1069" s="183">
        <v>36.623943740372503</v>
      </c>
      <c r="M1069" s="183">
        <v>61.995953147585602</v>
      </c>
      <c r="N1069" s="183">
        <v>36.116444780317401</v>
      </c>
      <c r="O1069" s="183">
        <f t="shared" si="16"/>
        <v>44.912113889425171</v>
      </c>
      <c r="P1069" s="93">
        <v>0.39200000000000002</v>
      </c>
      <c r="Q1069" s="21"/>
    </row>
    <row r="1070" spans="1:17" s="11" customFormat="1">
      <c r="A1070" s="13">
        <v>18</v>
      </c>
      <c r="B1070" s="13">
        <v>1991</v>
      </c>
      <c r="C1070" s="13" t="s">
        <v>30</v>
      </c>
      <c r="D1070" s="91">
        <v>2654.7880860587193</v>
      </c>
      <c r="E1070" s="91">
        <v>5258.2601899354968</v>
      </c>
      <c r="F1070" s="92">
        <v>0.17259401888732384</v>
      </c>
      <c r="G1070" s="92">
        <v>5.8</v>
      </c>
      <c r="H1070" s="91" t="s">
        <v>35</v>
      </c>
      <c r="I1070" s="14">
        <v>81.400000000000006</v>
      </c>
      <c r="J1070" s="14" t="s">
        <v>35</v>
      </c>
      <c r="K1070" s="14" t="s">
        <v>35</v>
      </c>
      <c r="L1070" s="183">
        <v>32.258220056387003</v>
      </c>
      <c r="M1070" s="183">
        <v>59.564721148624798</v>
      </c>
      <c r="N1070" s="183">
        <v>33.666301842659998</v>
      </c>
      <c r="O1070" s="183">
        <f t="shared" si="16"/>
        <v>41.829747682557269</v>
      </c>
      <c r="P1070" s="93">
        <v>0.39700000000000002</v>
      </c>
      <c r="Q1070" s="21"/>
    </row>
    <row r="1071" spans="1:17" s="11" customFormat="1">
      <c r="A1071" s="13">
        <v>18</v>
      </c>
      <c r="B1071" s="13">
        <v>1992</v>
      </c>
      <c r="C1071" s="13" t="s">
        <v>30</v>
      </c>
      <c r="D1071" s="91">
        <v>2589.3426617534928</v>
      </c>
      <c r="E1071" s="91">
        <v>5128.63437496188</v>
      </c>
      <c r="F1071" s="92">
        <v>-2.4651844962279625</v>
      </c>
      <c r="G1071" s="92">
        <v>9.4</v>
      </c>
      <c r="H1071" s="91">
        <v>-354600</v>
      </c>
      <c r="I1071" s="14">
        <v>83</v>
      </c>
      <c r="J1071" s="14" t="s">
        <v>35</v>
      </c>
      <c r="K1071" s="14" t="s">
        <v>35</v>
      </c>
      <c r="L1071" s="183">
        <v>31.2263954850626</v>
      </c>
      <c r="M1071" s="183">
        <v>57.395348524929901</v>
      </c>
      <c r="N1071" s="183">
        <v>31.486218148894899</v>
      </c>
      <c r="O1071" s="183">
        <f t="shared" si="16"/>
        <v>40.035987386295801</v>
      </c>
      <c r="P1071" s="93">
        <v>0.111</v>
      </c>
      <c r="Q1071" s="21"/>
    </row>
    <row r="1072" spans="1:17" s="11" customFormat="1">
      <c r="A1072" s="13">
        <v>18</v>
      </c>
      <c r="B1072" s="13">
        <v>1993</v>
      </c>
      <c r="C1072" s="13" t="s">
        <v>30</v>
      </c>
      <c r="D1072" s="91">
        <v>2673.7402767253293</v>
      </c>
      <c r="E1072" s="91">
        <v>5295.7982330725863</v>
      </c>
      <c r="F1072" s="92">
        <v>3.2594224093416528</v>
      </c>
      <c r="G1072" s="92">
        <v>9.8699999999999992</v>
      </c>
      <c r="H1072" s="91" t="s">
        <v>35</v>
      </c>
      <c r="I1072" s="14">
        <v>83.1</v>
      </c>
      <c r="J1072" s="14" t="s">
        <v>35</v>
      </c>
      <c r="K1072" s="14" t="s">
        <v>35</v>
      </c>
      <c r="L1072" s="183">
        <v>27.678438923524201</v>
      </c>
      <c r="M1072" s="183">
        <v>56.0814560634035</v>
      </c>
      <c r="N1072" s="183">
        <v>32.044165765723001</v>
      </c>
      <c r="O1072" s="183">
        <f t="shared" si="16"/>
        <v>38.601353584216902</v>
      </c>
      <c r="P1072" s="93">
        <v>0.10100000000000001</v>
      </c>
      <c r="Q1072" s="21"/>
    </row>
    <row r="1073" spans="1:17" s="11" customFormat="1">
      <c r="A1073" s="13">
        <v>18</v>
      </c>
      <c r="B1073" s="13">
        <v>1994</v>
      </c>
      <c r="C1073" s="13" t="s">
        <v>30</v>
      </c>
      <c r="D1073" s="91">
        <v>2947.027403285555</v>
      </c>
      <c r="E1073" s="91">
        <v>5837.0899563403673</v>
      </c>
      <c r="F1073" s="92">
        <v>10.221154572834394</v>
      </c>
      <c r="G1073" s="92" t="s">
        <v>35</v>
      </c>
      <c r="H1073" s="91" t="s">
        <v>35</v>
      </c>
      <c r="I1073" s="14">
        <v>84.9</v>
      </c>
      <c r="J1073" s="14" t="s">
        <v>35</v>
      </c>
      <c r="K1073" s="14" t="s">
        <v>35</v>
      </c>
      <c r="L1073" s="183">
        <v>26.887600810147301</v>
      </c>
      <c r="M1073" s="183">
        <v>65.527732004633194</v>
      </c>
      <c r="N1073" s="183">
        <v>36.046761021854103</v>
      </c>
      <c r="O1073" s="183">
        <f t="shared" si="16"/>
        <v>42.820697945544872</v>
      </c>
      <c r="P1073" s="93">
        <v>0.1</v>
      </c>
      <c r="Q1073" s="21"/>
    </row>
    <row r="1074" spans="1:17" s="11" customFormat="1">
      <c r="A1074" s="13">
        <v>18</v>
      </c>
      <c r="B1074" s="13">
        <v>1995</v>
      </c>
      <c r="C1074" s="13" t="s">
        <v>30</v>
      </c>
      <c r="D1074" s="91">
        <v>3107.1133329313325</v>
      </c>
      <c r="E1074" s="91">
        <v>6154.1674192255105</v>
      </c>
      <c r="F1074" s="92">
        <v>5.4321154077936882</v>
      </c>
      <c r="G1074" s="92" t="s">
        <v>35</v>
      </c>
      <c r="H1074" s="91" t="s">
        <v>35</v>
      </c>
      <c r="I1074" s="14">
        <v>85.2</v>
      </c>
      <c r="J1074" s="14" t="s">
        <v>35</v>
      </c>
      <c r="K1074" s="14" t="s">
        <v>35</v>
      </c>
      <c r="L1074" s="183">
        <v>26.261924785721401</v>
      </c>
      <c r="M1074" s="183">
        <v>64.8040798359783</v>
      </c>
      <c r="N1074" s="183">
        <v>32.801476266121199</v>
      </c>
      <c r="O1074" s="183">
        <f t="shared" si="16"/>
        <v>41.289160295940299</v>
      </c>
      <c r="P1074" s="93">
        <v>0.13300000000000001</v>
      </c>
      <c r="Q1074" s="21"/>
    </row>
    <row r="1075" spans="1:17" s="11" customFormat="1">
      <c r="A1075" s="13">
        <v>18</v>
      </c>
      <c r="B1075" s="13">
        <v>1996</v>
      </c>
      <c r="C1075" s="13" t="s">
        <v>30</v>
      </c>
      <c r="D1075" s="91">
        <v>3135.414469171199</v>
      </c>
      <c r="E1075" s="91">
        <v>6210.2226421645892</v>
      </c>
      <c r="F1075" s="92">
        <v>0.91084982127659941</v>
      </c>
      <c r="G1075" s="92">
        <v>7.07</v>
      </c>
      <c r="H1075" s="91" t="s">
        <v>35</v>
      </c>
      <c r="I1075" s="14">
        <v>84</v>
      </c>
      <c r="J1075" s="14" t="s">
        <v>35</v>
      </c>
      <c r="K1075" s="14" t="s">
        <v>35</v>
      </c>
      <c r="L1075" s="183">
        <v>32.096553512291003</v>
      </c>
      <c r="M1075" s="183">
        <v>64.862615577557506</v>
      </c>
      <c r="N1075" s="183">
        <v>33.626984143699801</v>
      </c>
      <c r="O1075" s="183">
        <f t="shared" si="16"/>
        <v>43.528717744516108</v>
      </c>
      <c r="P1075" s="93">
        <v>0.13900000000000001</v>
      </c>
      <c r="Q1075" s="21"/>
    </row>
    <row r="1076" spans="1:17" s="11" customFormat="1">
      <c r="A1076" s="13">
        <v>18</v>
      </c>
      <c r="B1076" s="13">
        <v>1997</v>
      </c>
      <c r="C1076" s="13" t="s">
        <v>30</v>
      </c>
      <c r="D1076" s="91">
        <v>3277.9553455118794</v>
      </c>
      <c r="E1076" s="91">
        <v>6492.5491372384195</v>
      </c>
      <c r="F1076" s="92">
        <v>4.5461573818136713</v>
      </c>
      <c r="G1076" s="92">
        <v>7.69</v>
      </c>
      <c r="H1076" s="91">
        <v>-255800</v>
      </c>
      <c r="I1076" s="14">
        <v>83.5</v>
      </c>
      <c r="J1076" s="14" t="s">
        <v>35</v>
      </c>
      <c r="K1076" s="14" t="s">
        <v>35</v>
      </c>
      <c r="L1076" s="183">
        <v>31.5377177966737</v>
      </c>
      <c r="M1076" s="183">
        <v>66.474521219155903</v>
      </c>
      <c r="N1076" s="183">
        <v>30.776686081245199</v>
      </c>
      <c r="O1076" s="183">
        <f t="shared" si="16"/>
        <v>42.929641699024934</v>
      </c>
      <c r="P1076" s="93">
        <v>0.13600000000000001</v>
      </c>
      <c r="Q1076" s="21"/>
    </row>
    <row r="1077" spans="1:17" s="11" customFormat="1">
      <c r="A1077" s="13">
        <v>18</v>
      </c>
      <c r="B1077" s="13">
        <v>1998</v>
      </c>
      <c r="C1077" s="13" t="s">
        <v>30</v>
      </c>
      <c r="D1077" s="91">
        <v>3208.2234983198286</v>
      </c>
      <c r="E1077" s="91">
        <v>6354.4333313154775</v>
      </c>
      <c r="F1077" s="92">
        <v>-2.1272970447119235</v>
      </c>
      <c r="G1077" s="92">
        <v>7.75</v>
      </c>
      <c r="H1077" s="91" t="s">
        <v>35</v>
      </c>
      <c r="I1077" s="14">
        <v>75.900000000000006</v>
      </c>
      <c r="J1077" s="14" t="s">
        <v>35</v>
      </c>
      <c r="K1077" s="14" t="s">
        <v>35</v>
      </c>
      <c r="L1077" s="183">
        <v>23.781358079748902</v>
      </c>
      <c r="M1077" s="183">
        <v>59.668481375878997</v>
      </c>
      <c r="N1077" s="183">
        <v>30.0075571704329</v>
      </c>
      <c r="O1077" s="183">
        <f t="shared" si="16"/>
        <v>37.819132208686931</v>
      </c>
      <c r="P1077" s="93">
        <v>0.129</v>
      </c>
      <c r="Q1077" s="21"/>
    </row>
    <row r="1078" spans="1:17" s="11" customFormat="1">
      <c r="A1078" s="13">
        <v>18</v>
      </c>
      <c r="B1078" s="13">
        <v>1999</v>
      </c>
      <c r="C1078" s="13" t="s">
        <v>30</v>
      </c>
      <c r="D1078" s="91">
        <v>3203.7135113719055</v>
      </c>
      <c r="E1078" s="91">
        <v>6345.5005336470194</v>
      </c>
      <c r="F1078" s="92">
        <v>-0.140575834267338</v>
      </c>
      <c r="G1078" s="92">
        <v>7.99</v>
      </c>
      <c r="H1078" s="91" t="s">
        <v>35</v>
      </c>
      <c r="I1078" s="14">
        <v>78.8</v>
      </c>
      <c r="J1078" s="14" t="s">
        <v>35</v>
      </c>
      <c r="K1078" s="14" t="s">
        <v>35</v>
      </c>
      <c r="L1078" s="183">
        <v>30.821270392359501</v>
      </c>
      <c r="M1078" s="183">
        <v>55.292014873376502</v>
      </c>
      <c r="N1078" s="183">
        <v>29.0034510109335</v>
      </c>
      <c r="O1078" s="183">
        <f t="shared" si="16"/>
        <v>38.372245425556507</v>
      </c>
      <c r="P1078" s="93">
        <v>0.129</v>
      </c>
      <c r="Q1078" s="21"/>
    </row>
    <row r="1079" spans="1:17" s="11" customFormat="1">
      <c r="A1079" s="13">
        <v>18</v>
      </c>
      <c r="B1079" s="13">
        <v>2000</v>
      </c>
      <c r="C1079" s="13" t="s">
        <v>30</v>
      </c>
      <c r="D1079" s="91">
        <v>3242.5791573283154</v>
      </c>
      <c r="E1079" s="91">
        <v>6422.480568310395</v>
      </c>
      <c r="F1079" s="92">
        <v>1.2131436165703491</v>
      </c>
      <c r="G1079" s="92">
        <v>7.8</v>
      </c>
      <c r="H1079" s="91" t="s">
        <v>35</v>
      </c>
      <c r="I1079" s="14">
        <v>77.599999999999994</v>
      </c>
      <c r="J1079" s="22" t="s">
        <v>35</v>
      </c>
      <c r="K1079" s="22" t="s">
        <v>35</v>
      </c>
      <c r="L1079" s="183">
        <v>49.516806095367301</v>
      </c>
      <c r="M1079" s="183">
        <v>56.627100182487602</v>
      </c>
      <c r="N1079" s="183">
        <v>29.520363682404501</v>
      </c>
      <c r="O1079" s="183">
        <f t="shared" si="16"/>
        <v>45.221423320086473</v>
      </c>
      <c r="P1079" s="93">
        <v>0.19600000000000001</v>
      </c>
      <c r="Q1079" s="21"/>
    </row>
    <row r="1080" spans="1:17" s="11" customFormat="1">
      <c r="A1080" s="13">
        <v>18</v>
      </c>
      <c r="B1080" s="13">
        <v>2001</v>
      </c>
      <c r="C1080" s="13" t="s">
        <v>30</v>
      </c>
      <c r="D1080" s="91">
        <v>3221.3020664970354</v>
      </c>
      <c r="E1080" s="91">
        <v>6380.3376642257772</v>
      </c>
      <c r="F1080" s="92">
        <v>-0.65617799285463718</v>
      </c>
      <c r="G1080" s="92">
        <v>7.88</v>
      </c>
      <c r="H1080" s="91" t="s">
        <v>35</v>
      </c>
      <c r="I1080" s="14">
        <v>77.5</v>
      </c>
      <c r="J1080" s="23">
        <v>45.1</v>
      </c>
      <c r="K1080" s="23">
        <v>16.3</v>
      </c>
      <c r="L1080" s="183">
        <v>45.923349869098402</v>
      </c>
      <c r="M1080" s="183">
        <v>55.668159786510003</v>
      </c>
      <c r="N1080" s="183">
        <v>29.254810372022199</v>
      </c>
      <c r="O1080" s="183">
        <f t="shared" si="16"/>
        <v>43.615440009210204</v>
      </c>
      <c r="P1080" s="93">
        <v>0.44</v>
      </c>
      <c r="Q1080" s="21"/>
    </row>
    <row r="1081" spans="1:17" s="11" customFormat="1">
      <c r="A1081" s="13">
        <v>18</v>
      </c>
      <c r="B1081" s="13">
        <v>2002</v>
      </c>
      <c r="C1081" s="13" t="s">
        <v>30</v>
      </c>
      <c r="D1081" s="91">
        <v>3359.1631830492238</v>
      </c>
      <c r="E1081" s="91">
        <v>6653.3950975904963</v>
      </c>
      <c r="F1081" s="92">
        <v>4.2796705712887047</v>
      </c>
      <c r="G1081" s="92">
        <v>4.84</v>
      </c>
      <c r="H1081" s="91">
        <v>-909782</v>
      </c>
      <c r="I1081" s="14">
        <v>79.3</v>
      </c>
      <c r="J1081" s="23">
        <v>43.3</v>
      </c>
      <c r="K1081" s="23">
        <v>14.9</v>
      </c>
      <c r="L1081" s="183">
        <v>45.091603922970499</v>
      </c>
      <c r="M1081" s="183">
        <v>58.8295746992723</v>
      </c>
      <c r="N1081" s="183">
        <v>33.178324966535698</v>
      </c>
      <c r="O1081" s="183">
        <f t="shared" si="16"/>
        <v>45.699834529592827</v>
      </c>
      <c r="P1081" s="93">
        <v>0.66100000000000003</v>
      </c>
      <c r="Q1081" s="21"/>
    </row>
    <row r="1082" spans="1:17" s="11" customFormat="1">
      <c r="A1082" s="13">
        <v>18</v>
      </c>
      <c r="B1082" s="13">
        <v>2003</v>
      </c>
      <c r="C1082" s="13" t="s">
        <v>30</v>
      </c>
      <c r="D1082" s="91">
        <v>3464.3980172061188</v>
      </c>
      <c r="E1082" s="91">
        <v>6861.8306190347594</v>
      </c>
      <c r="F1082" s="92">
        <v>3.1327693363610223</v>
      </c>
      <c r="G1082" s="92">
        <v>4.1500000000000004</v>
      </c>
      <c r="H1082" s="91" t="s">
        <v>35</v>
      </c>
      <c r="I1082" s="14">
        <v>78.5</v>
      </c>
      <c r="J1082" s="23">
        <v>63.4</v>
      </c>
      <c r="K1082" s="23">
        <v>25.9</v>
      </c>
      <c r="L1082" s="183">
        <v>52.347799598459297</v>
      </c>
      <c r="M1082" s="183">
        <v>61.237365661047903</v>
      </c>
      <c r="N1082" s="183">
        <v>36.523785981620598</v>
      </c>
      <c r="O1082" s="183">
        <f t="shared" si="16"/>
        <v>50.03631708037593</v>
      </c>
      <c r="P1082" s="93">
        <v>0.66400000000000003</v>
      </c>
      <c r="Q1082" s="21"/>
    </row>
    <row r="1083" spans="1:17" s="11" customFormat="1">
      <c r="A1083" s="13">
        <v>18</v>
      </c>
      <c r="B1083" s="13">
        <v>2004</v>
      </c>
      <c r="C1083" s="13" t="s">
        <v>30</v>
      </c>
      <c r="D1083" s="91">
        <v>3602.9980295704804</v>
      </c>
      <c r="E1083" s="91">
        <v>7136.3515614660091</v>
      </c>
      <c r="F1083" s="92">
        <v>4.0006954072828051</v>
      </c>
      <c r="G1083" s="92">
        <v>4.7</v>
      </c>
      <c r="H1083" s="91" t="s">
        <v>35</v>
      </c>
      <c r="I1083" s="14">
        <v>80.8</v>
      </c>
      <c r="J1083" s="23">
        <v>43.7</v>
      </c>
      <c r="K1083" s="23">
        <v>14.7</v>
      </c>
      <c r="L1083" s="183">
        <v>62.499189533404397</v>
      </c>
      <c r="M1083" s="183">
        <v>66.565301113444903</v>
      </c>
      <c r="N1083" s="183">
        <v>39.951379769386897</v>
      </c>
      <c r="O1083" s="183">
        <f t="shared" si="16"/>
        <v>56.33862347207873</v>
      </c>
      <c r="P1083" s="93">
        <v>0.66300000000000003</v>
      </c>
      <c r="Q1083" s="21"/>
    </row>
    <row r="1084" spans="1:17" s="11" customFormat="1">
      <c r="A1084" s="13">
        <v>18</v>
      </c>
      <c r="B1084" s="13">
        <v>2005</v>
      </c>
      <c r="C1084" s="13" t="s">
        <v>30</v>
      </c>
      <c r="D1084" s="91">
        <v>3796.2040809937712</v>
      </c>
      <c r="E1084" s="91">
        <v>7519.0290693201123</v>
      </c>
      <c r="F1084" s="92">
        <v>5.3623690559254271</v>
      </c>
      <c r="G1084" s="92">
        <v>4.88</v>
      </c>
      <c r="H1084" s="91" t="s">
        <v>35</v>
      </c>
      <c r="I1084" s="14">
        <v>82.6</v>
      </c>
      <c r="J1084" s="23">
        <v>46.8</v>
      </c>
      <c r="K1084" s="23">
        <v>16.100000000000001</v>
      </c>
      <c r="L1084" s="183">
        <v>85.180180730017597</v>
      </c>
      <c r="M1084" s="183">
        <v>69.884890561069398</v>
      </c>
      <c r="N1084" s="183">
        <v>42.127523635253397</v>
      </c>
      <c r="O1084" s="183">
        <f t="shared" si="16"/>
        <v>65.730864975446806</v>
      </c>
      <c r="P1084" s="93">
        <v>0.66500000000000004</v>
      </c>
      <c r="Q1084" s="21"/>
    </row>
    <row r="1085" spans="1:17" s="11" customFormat="1">
      <c r="A1085" s="13">
        <v>18</v>
      </c>
      <c r="B1085" s="13">
        <v>2006</v>
      </c>
      <c r="C1085" s="13" t="s">
        <v>30</v>
      </c>
      <c r="D1085" s="91">
        <v>4047.7481800790392</v>
      </c>
      <c r="E1085" s="91">
        <v>8017.2550215831816</v>
      </c>
      <c r="F1085" s="92">
        <v>6.6262006393349395</v>
      </c>
      <c r="G1085" s="92">
        <v>4.18</v>
      </c>
      <c r="H1085" s="91" t="s">
        <v>35</v>
      </c>
      <c r="I1085" s="14">
        <v>86</v>
      </c>
      <c r="J1085" s="23">
        <v>41.3</v>
      </c>
      <c r="K1085" s="23">
        <v>13.6</v>
      </c>
      <c r="L1085" s="183">
        <v>94.232870316464002</v>
      </c>
      <c r="M1085" s="183">
        <v>84.020702784940596</v>
      </c>
      <c r="N1085" s="183">
        <v>57.346259138415597</v>
      </c>
      <c r="O1085" s="183">
        <f t="shared" si="16"/>
        <v>78.533277413273396</v>
      </c>
      <c r="P1085" s="93">
        <v>0.64900000000000002</v>
      </c>
      <c r="Q1085" s="21"/>
    </row>
    <row r="1086" spans="1:17" s="11" customFormat="1">
      <c r="A1086" s="13">
        <v>18</v>
      </c>
      <c r="B1086" s="13">
        <v>2007</v>
      </c>
      <c r="C1086" s="13" t="s">
        <v>30</v>
      </c>
      <c r="D1086" s="91">
        <v>4356.739272557279</v>
      </c>
      <c r="E1086" s="91">
        <v>8629.2645334365789</v>
      </c>
      <c r="F1086" s="92">
        <v>7.6336540400150739</v>
      </c>
      <c r="G1086" s="92">
        <v>4.04</v>
      </c>
      <c r="H1086" s="91">
        <v>-1202758</v>
      </c>
      <c r="I1086" s="14">
        <v>85.9</v>
      </c>
      <c r="J1086" s="23">
        <v>35.799999999999997</v>
      </c>
      <c r="K1086" s="23">
        <v>11.7</v>
      </c>
      <c r="L1086" s="183">
        <v>97.726409182701005</v>
      </c>
      <c r="M1086" s="183">
        <v>94.121897892805194</v>
      </c>
      <c r="N1086" s="183">
        <v>62.342757117053203</v>
      </c>
      <c r="O1086" s="183">
        <f t="shared" si="16"/>
        <v>84.730354730853136</v>
      </c>
      <c r="P1086" s="93">
        <v>0.629</v>
      </c>
      <c r="Q1086" s="21"/>
    </row>
    <row r="1087" spans="1:17" s="11" customFormat="1">
      <c r="A1087" s="13">
        <v>18</v>
      </c>
      <c r="B1087" s="13">
        <v>2008</v>
      </c>
      <c r="C1087" s="13" t="s">
        <v>30</v>
      </c>
      <c r="D1087" s="91">
        <v>4716.1966018399453</v>
      </c>
      <c r="E1087" s="91">
        <v>9341.2310269105037</v>
      </c>
      <c r="F1087" s="92">
        <v>8.2506045644470163</v>
      </c>
      <c r="G1087" s="92">
        <v>4.04</v>
      </c>
      <c r="H1087" s="91" t="s">
        <v>35</v>
      </c>
      <c r="I1087" s="14">
        <v>83.9</v>
      </c>
      <c r="J1087" s="23">
        <v>31.8</v>
      </c>
      <c r="K1087" s="23">
        <v>10.8</v>
      </c>
      <c r="L1087" s="183">
        <v>125.564825304621</v>
      </c>
      <c r="M1087" s="183">
        <v>102.806160742072</v>
      </c>
      <c r="N1087" s="183">
        <v>70.662411642855403</v>
      </c>
      <c r="O1087" s="183">
        <f t="shared" si="16"/>
        <v>99.677799229849469</v>
      </c>
      <c r="P1087" s="93">
        <v>0.63300000000000001</v>
      </c>
      <c r="Q1087" s="21"/>
    </row>
    <row r="1088" spans="1:17" s="11" customFormat="1">
      <c r="A1088" s="13">
        <v>18</v>
      </c>
      <c r="B1088" s="13">
        <v>2009</v>
      </c>
      <c r="C1088" s="13" t="s">
        <v>30</v>
      </c>
      <c r="D1088" s="91">
        <v>4729.7346623660787</v>
      </c>
      <c r="E1088" s="91">
        <v>9368.0454627170111</v>
      </c>
      <c r="F1088" s="92">
        <v>0.28705462619711852</v>
      </c>
      <c r="G1088" s="92">
        <v>3.98</v>
      </c>
      <c r="H1088" s="91" t="s">
        <v>35</v>
      </c>
      <c r="I1088" s="14">
        <v>83.6</v>
      </c>
      <c r="J1088" s="23">
        <v>28.8</v>
      </c>
      <c r="K1088" s="23">
        <v>8.5</v>
      </c>
      <c r="L1088" s="183">
        <v>82.662871078498895</v>
      </c>
      <c r="M1088" s="183">
        <v>87.0161710168871</v>
      </c>
      <c r="N1088" s="183">
        <v>80.870213604300602</v>
      </c>
      <c r="O1088" s="183">
        <f t="shared" si="16"/>
        <v>83.516418566562194</v>
      </c>
      <c r="P1088" s="93">
        <v>0.629</v>
      </c>
      <c r="Q1088" s="21"/>
    </row>
    <row r="1089" spans="1:17" s="11" customFormat="1">
      <c r="A1089" s="13">
        <v>18</v>
      </c>
      <c r="B1089" s="13">
        <v>2010</v>
      </c>
      <c r="C1089" s="13" t="s">
        <v>30</v>
      </c>
      <c r="D1089" s="91">
        <v>5082.3537061445404</v>
      </c>
      <c r="E1089" s="91">
        <v>10066.467566481264</v>
      </c>
      <c r="F1089" s="92">
        <v>7.4553662932554658</v>
      </c>
      <c r="G1089" s="92">
        <v>3.58</v>
      </c>
      <c r="H1089" s="91" t="s">
        <v>35</v>
      </c>
      <c r="I1089" s="14">
        <v>86.3</v>
      </c>
      <c r="J1089" s="23">
        <v>24.6</v>
      </c>
      <c r="K1089" s="23">
        <v>7</v>
      </c>
      <c r="L1089" s="183">
        <v>100</v>
      </c>
      <c r="M1089" s="183">
        <v>100</v>
      </c>
      <c r="N1089" s="183">
        <v>100</v>
      </c>
      <c r="O1089" s="183">
        <f t="shared" si="16"/>
        <v>100</v>
      </c>
      <c r="P1089" s="93">
        <v>0.64</v>
      </c>
      <c r="Q1089" s="21"/>
    </row>
    <row r="1090" spans="1:17" s="11" customFormat="1">
      <c r="A1090" s="13">
        <v>18</v>
      </c>
      <c r="B1090" s="13">
        <v>2011</v>
      </c>
      <c r="C1090" s="13" t="s">
        <v>30</v>
      </c>
      <c r="D1090" s="91">
        <v>5360.2273650645047</v>
      </c>
      <c r="E1090" s="91">
        <v>10616.843698649218</v>
      </c>
      <c r="F1090" s="92">
        <v>5.4674207067488538</v>
      </c>
      <c r="G1090" s="92">
        <v>3.48</v>
      </c>
      <c r="H1090" s="91" t="s">
        <v>35</v>
      </c>
      <c r="I1090" s="14">
        <v>86.4</v>
      </c>
      <c r="J1090" s="23">
        <v>23.1</v>
      </c>
      <c r="K1090" s="23">
        <v>6.7</v>
      </c>
      <c r="L1090" s="183">
        <v>115.938068414604</v>
      </c>
      <c r="M1090" s="183">
        <v>107.716675393419</v>
      </c>
      <c r="N1090" s="183">
        <v>122.767240315002</v>
      </c>
      <c r="O1090" s="183">
        <f t="shared" si="16"/>
        <v>115.473994707675</v>
      </c>
      <c r="P1090" s="93">
        <v>0.65900000000000003</v>
      </c>
      <c r="Q1090" s="21"/>
    </row>
    <row r="1091" spans="1:17" s="11" customFormat="1">
      <c r="A1091" s="13">
        <v>18</v>
      </c>
      <c r="B1091" s="13">
        <v>2012</v>
      </c>
      <c r="C1091" s="13" t="s">
        <v>30</v>
      </c>
      <c r="D1091" s="91">
        <v>5642.5777326956095</v>
      </c>
      <c r="E1091" s="91">
        <v>11176.086715266949</v>
      </c>
      <c r="F1091" s="92">
        <v>5.2675072977563104</v>
      </c>
      <c r="G1091" s="92">
        <v>3.24</v>
      </c>
      <c r="H1091" s="91">
        <v>-624809</v>
      </c>
      <c r="I1091" s="14">
        <v>85.5</v>
      </c>
      <c r="J1091" s="23">
        <v>20.9</v>
      </c>
      <c r="K1091" s="23">
        <v>6.3</v>
      </c>
      <c r="L1091" s="183">
        <v>115.792648289342</v>
      </c>
      <c r="M1091" s="183">
        <v>99.396437266731795</v>
      </c>
      <c r="N1091" s="183">
        <v>125.6682221773</v>
      </c>
      <c r="O1091" s="183">
        <f t="shared" ref="O1091:O1154" si="17">AVERAGE(L1091:N1091)</f>
        <v>113.61910257779125</v>
      </c>
      <c r="P1091" s="93">
        <v>0.67400000000000004</v>
      </c>
      <c r="Q1091" s="21"/>
    </row>
    <row r="1092" spans="1:17" s="11" customFormat="1">
      <c r="A1092" s="13">
        <v>18</v>
      </c>
      <c r="B1092" s="13">
        <v>2013</v>
      </c>
      <c r="C1092" s="13" t="s">
        <v>30</v>
      </c>
      <c r="D1092" s="91">
        <v>5919.2097670423018</v>
      </c>
      <c r="E1092" s="91">
        <v>11724.003598390216</v>
      </c>
      <c r="F1092" s="92">
        <v>4.90258260411305</v>
      </c>
      <c r="G1092" s="92">
        <v>3.57</v>
      </c>
      <c r="H1092" s="91" t="s">
        <v>35</v>
      </c>
      <c r="I1092" s="14">
        <v>85.5</v>
      </c>
      <c r="J1092" s="23">
        <v>20.5</v>
      </c>
      <c r="K1092" s="23">
        <v>5.7</v>
      </c>
      <c r="L1092" s="183">
        <v>116.14962167448699</v>
      </c>
      <c r="M1092" s="183">
        <v>92.340731377033407</v>
      </c>
      <c r="N1092" s="183">
        <v>104.91576514142599</v>
      </c>
      <c r="O1092" s="183">
        <f t="shared" si="17"/>
        <v>104.46870606431547</v>
      </c>
      <c r="P1092" s="93">
        <v>0.67</v>
      </c>
      <c r="Q1092" s="21"/>
    </row>
    <row r="1093" spans="1:17" s="11" customFormat="1">
      <c r="A1093" s="13">
        <v>18</v>
      </c>
      <c r="B1093" s="13">
        <v>2014</v>
      </c>
      <c r="C1093" s="13" t="s">
        <v>30</v>
      </c>
      <c r="D1093" s="91">
        <v>5996.4943740113304</v>
      </c>
      <c r="E1093" s="91">
        <v>11877.078932069058</v>
      </c>
      <c r="F1093" s="92">
        <v>1.3056575119088336</v>
      </c>
      <c r="G1093" s="92">
        <v>3.21</v>
      </c>
      <c r="H1093" s="91" t="s">
        <v>35</v>
      </c>
      <c r="I1093" s="14">
        <v>85.2</v>
      </c>
      <c r="J1093" s="23">
        <v>19.5</v>
      </c>
      <c r="K1093" s="23">
        <v>5.0999999999999996</v>
      </c>
      <c r="L1093" s="183">
        <v>109.31833481138101</v>
      </c>
      <c r="M1093" s="183">
        <v>89.142462911620697</v>
      </c>
      <c r="N1093" s="183">
        <v>93.443382132127596</v>
      </c>
      <c r="O1093" s="183">
        <f t="shared" si="17"/>
        <v>97.301393285043105</v>
      </c>
      <c r="P1093" s="93">
        <v>0.67300000000000004</v>
      </c>
      <c r="Q1093" s="21"/>
    </row>
    <row r="1094" spans="1:17" s="11" customFormat="1">
      <c r="A1094" s="13">
        <v>18</v>
      </c>
      <c r="B1094" s="13">
        <v>2015</v>
      </c>
      <c r="C1094" s="13" t="s">
        <v>30</v>
      </c>
      <c r="D1094" s="91">
        <v>6114.226210992917</v>
      </c>
      <c r="E1094" s="91">
        <v>12110.266897142124</v>
      </c>
      <c r="F1094" s="92">
        <v>1.9633444082234774</v>
      </c>
      <c r="G1094" s="92">
        <v>3.27</v>
      </c>
      <c r="H1094" s="91" t="s">
        <v>35</v>
      </c>
      <c r="I1094" s="14">
        <v>85</v>
      </c>
      <c r="J1094" s="23">
        <v>19</v>
      </c>
      <c r="K1094" s="23">
        <v>5.4</v>
      </c>
      <c r="L1094" s="183">
        <v>66.205440993654605</v>
      </c>
      <c r="M1094" s="183">
        <v>83.411402171994197</v>
      </c>
      <c r="N1094" s="183">
        <v>92.621245438256807</v>
      </c>
      <c r="O1094" s="183">
        <f t="shared" si="17"/>
        <v>80.746029534635198</v>
      </c>
      <c r="P1094" s="93">
        <v>0.66500000000000004</v>
      </c>
      <c r="Q1094" s="21"/>
    </row>
    <row r="1095" spans="1:17" s="11" customFormat="1">
      <c r="A1095" s="13">
        <v>18</v>
      </c>
      <c r="B1095" s="13">
        <v>2016</v>
      </c>
      <c r="C1095" s="13" t="s">
        <v>30</v>
      </c>
      <c r="D1095" s="91">
        <v>6262.3680946743079</v>
      </c>
      <c r="E1095" s="91">
        <v>12403.68714168615</v>
      </c>
      <c r="F1095" s="92">
        <v>2.4229048545021641</v>
      </c>
      <c r="G1095" s="92">
        <v>3.74</v>
      </c>
      <c r="H1095" s="91" t="s">
        <v>35</v>
      </c>
      <c r="I1095" s="14">
        <v>86.9</v>
      </c>
      <c r="J1095" s="23">
        <v>19.100000000000001</v>
      </c>
      <c r="K1095" s="23">
        <v>5.2</v>
      </c>
      <c r="L1095" s="183">
        <v>58.547046867405498</v>
      </c>
      <c r="M1095" s="183">
        <v>84.397205348130797</v>
      </c>
      <c r="N1095" s="183">
        <v>103.635776559438</v>
      </c>
      <c r="O1095" s="183">
        <f t="shared" si="17"/>
        <v>82.193342924991427</v>
      </c>
      <c r="P1095" s="93">
        <v>0.65200000000000002</v>
      </c>
      <c r="Q1095" s="21"/>
    </row>
    <row r="1096" spans="1:17" s="11" customFormat="1">
      <c r="A1096" s="13">
        <v>18</v>
      </c>
      <c r="B1096" s="13">
        <v>2017</v>
      </c>
      <c r="C1096" s="13" t="s">
        <v>30</v>
      </c>
      <c r="D1096" s="91">
        <v>6314.2910361109925</v>
      </c>
      <c r="E1096" s="91">
        <v>12506.529375058606</v>
      </c>
      <c r="F1096" s="92">
        <v>0.82912630895715722</v>
      </c>
      <c r="G1096" s="92">
        <v>3.69</v>
      </c>
      <c r="H1096" s="91">
        <v>495345</v>
      </c>
      <c r="I1096" s="14">
        <v>88.6</v>
      </c>
      <c r="J1096" s="23">
        <v>18.899999999999999</v>
      </c>
      <c r="K1096" s="23">
        <v>5</v>
      </c>
      <c r="L1096" s="183">
        <v>69.968380303996895</v>
      </c>
      <c r="M1096" s="183">
        <v>86.033349610271301</v>
      </c>
      <c r="N1096" s="183">
        <v>100.535543898407</v>
      </c>
      <c r="O1096" s="183">
        <f t="shared" si="17"/>
        <v>85.512424604225075</v>
      </c>
      <c r="P1096" s="93">
        <v>0.66100000000000003</v>
      </c>
      <c r="Q1096" s="21"/>
    </row>
    <row r="1097" spans="1:17" s="11" customFormat="1">
      <c r="A1097" s="13">
        <v>18</v>
      </c>
      <c r="B1097" s="13">
        <v>2018</v>
      </c>
      <c r="C1097" s="13" t="s">
        <v>30</v>
      </c>
      <c r="D1097" s="91">
        <v>6453.0758980291494</v>
      </c>
      <c r="E1097" s="91">
        <v>12781.416443530181</v>
      </c>
      <c r="F1097" s="92">
        <v>2.1979484493897701</v>
      </c>
      <c r="G1097" s="92">
        <v>3.49</v>
      </c>
      <c r="H1097" s="91" t="s">
        <v>35</v>
      </c>
      <c r="I1097" s="14">
        <v>88.7</v>
      </c>
      <c r="J1097" s="23">
        <v>16.8</v>
      </c>
      <c r="K1097" s="23">
        <v>3.7</v>
      </c>
      <c r="L1097" s="183">
        <v>85.489945806625698</v>
      </c>
      <c r="M1097" s="183">
        <v>83.729137844272202</v>
      </c>
      <c r="N1097" s="183">
        <v>95.473641610553301</v>
      </c>
      <c r="O1097" s="183">
        <f t="shared" si="17"/>
        <v>88.230908420483729</v>
      </c>
      <c r="P1097" s="93">
        <v>0.67900000000000005</v>
      </c>
      <c r="Q1097" s="21"/>
    </row>
    <row r="1098" spans="1:17" s="11" customFormat="1">
      <c r="A1098" s="13">
        <v>18</v>
      </c>
      <c r="B1098" s="13">
        <v>2019</v>
      </c>
      <c r="C1098" s="13" t="s">
        <v>30</v>
      </c>
      <c r="D1098" s="91">
        <v>6489.5663868605416</v>
      </c>
      <c r="E1098" s="91">
        <v>12853.692074772092</v>
      </c>
      <c r="F1098" s="92">
        <v>0.5654743475516284</v>
      </c>
      <c r="G1098" s="92">
        <v>3.38</v>
      </c>
      <c r="H1098" s="91" t="s">
        <v>35</v>
      </c>
      <c r="I1098" s="14">
        <v>88.6</v>
      </c>
      <c r="J1098" s="23">
        <v>15.4</v>
      </c>
      <c r="K1098" s="23">
        <v>3</v>
      </c>
      <c r="L1098" s="183">
        <v>76.329961218168194</v>
      </c>
      <c r="M1098" s="183">
        <v>82.105128069524994</v>
      </c>
      <c r="N1098" s="183">
        <v>105.997721412281</v>
      </c>
      <c r="O1098" s="183">
        <f t="shared" si="17"/>
        <v>88.144270233324733</v>
      </c>
      <c r="P1098" s="93">
        <v>0.66200000000000003</v>
      </c>
      <c r="Q1098" s="21"/>
    </row>
    <row r="1099" spans="1:17" s="11" customFormat="1">
      <c r="A1099" s="13">
        <v>18</v>
      </c>
      <c r="B1099" s="13">
        <v>2020</v>
      </c>
      <c r="C1099" s="13" t="s">
        <v>30</v>
      </c>
      <c r="D1099" s="91">
        <v>5685.3708387019115</v>
      </c>
      <c r="E1099" s="91">
        <v>11260.845753812539</v>
      </c>
      <c r="F1099" s="92">
        <v>-12.392130694384903</v>
      </c>
      <c r="G1099" s="92">
        <v>7.18</v>
      </c>
      <c r="H1099" s="91" t="s">
        <v>35</v>
      </c>
      <c r="I1099" s="13" t="s">
        <v>35</v>
      </c>
      <c r="J1099" s="13" t="s">
        <v>35</v>
      </c>
      <c r="K1099" s="13" t="s">
        <v>35</v>
      </c>
      <c r="L1099" s="183">
        <v>52.441960248604097</v>
      </c>
      <c r="M1099" s="183">
        <v>84.965722246878798</v>
      </c>
      <c r="N1099" s="183">
        <v>134.89886429714599</v>
      </c>
      <c r="O1099" s="183">
        <f t="shared" si="17"/>
        <v>90.768848930876288</v>
      </c>
      <c r="P1099" s="93">
        <v>0.69099999999999995</v>
      </c>
      <c r="Q1099" s="21"/>
    </row>
    <row r="1100" spans="1:17" s="11" customFormat="1">
      <c r="A1100" s="13">
        <v>19</v>
      </c>
      <c r="B1100" s="13">
        <v>1960</v>
      </c>
      <c r="C1100" s="13" t="s">
        <v>32</v>
      </c>
      <c r="D1100" s="91">
        <v>5474.6279967500886</v>
      </c>
      <c r="E1100" s="91" t="s">
        <v>35</v>
      </c>
      <c r="F1100" s="92" t="s">
        <v>35</v>
      </c>
      <c r="G1100" s="92" t="s">
        <v>35</v>
      </c>
      <c r="H1100" s="91" t="s">
        <v>35</v>
      </c>
      <c r="I1100" s="13" t="s">
        <v>35</v>
      </c>
      <c r="J1100" s="13" t="s">
        <v>35</v>
      </c>
      <c r="K1100" s="13" t="s">
        <v>35</v>
      </c>
      <c r="L1100" s="183">
        <v>11.1501758147351</v>
      </c>
      <c r="M1100" s="183">
        <v>96.679859992020994</v>
      </c>
      <c r="N1100" s="183">
        <v>17.075583767544501</v>
      </c>
      <c r="O1100" s="183">
        <f t="shared" si="17"/>
        <v>41.635206524766865</v>
      </c>
      <c r="P1100" s="93">
        <v>0.68799999999999994</v>
      </c>
      <c r="Q1100" s="21"/>
    </row>
    <row r="1101" spans="1:17" s="11" customFormat="1">
      <c r="A1101" s="13">
        <v>19</v>
      </c>
      <c r="B1101" s="13">
        <v>1961</v>
      </c>
      <c r="C1101" s="13" t="s">
        <v>32</v>
      </c>
      <c r="D1101" s="91">
        <v>5539.036183042349</v>
      </c>
      <c r="E1101" s="91" t="s">
        <v>35</v>
      </c>
      <c r="F1101" s="92">
        <v>1.1764851663070885</v>
      </c>
      <c r="G1101" s="92" t="s">
        <v>35</v>
      </c>
      <c r="H1101" s="91" t="s">
        <v>35</v>
      </c>
      <c r="I1101" s="13" t="s">
        <v>35</v>
      </c>
      <c r="J1101" s="13" t="s">
        <v>35</v>
      </c>
      <c r="K1101" s="13" t="s">
        <v>35</v>
      </c>
      <c r="L1101" s="183">
        <v>10.6754491073712</v>
      </c>
      <c r="M1101" s="183">
        <v>94.6956383239704</v>
      </c>
      <c r="N1101" s="183">
        <v>16.794910870340999</v>
      </c>
      <c r="O1101" s="183">
        <f t="shared" si="17"/>
        <v>40.721999433894204</v>
      </c>
      <c r="P1101" s="93">
        <v>0.68799999999999994</v>
      </c>
      <c r="Q1101" s="21"/>
    </row>
    <row r="1102" spans="1:17" s="11" customFormat="1">
      <c r="A1102" s="13">
        <v>19</v>
      </c>
      <c r="B1102" s="13">
        <v>1962</v>
      </c>
      <c r="C1102" s="13" t="s">
        <v>32</v>
      </c>
      <c r="D1102" s="91">
        <v>5384.401234405027</v>
      </c>
      <c r="E1102" s="91" t="s">
        <v>35</v>
      </c>
      <c r="F1102" s="92">
        <v>-2.7917302492215867</v>
      </c>
      <c r="G1102" s="92" t="s">
        <v>35</v>
      </c>
      <c r="H1102" s="91">
        <v>-6000</v>
      </c>
      <c r="I1102" s="13" t="s">
        <v>35</v>
      </c>
      <c r="J1102" s="13" t="s">
        <v>35</v>
      </c>
      <c r="K1102" s="13" t="s">
        <v>35</v>
      </c>
      <c r="L1102" s="183">
        <v>10.2765802129124</v>
      </c>
      <c r="M1102" s="183">
        <v>91.724228853714493</v>
      </c>
      <c r="N1102" s="183">
        <v>17.233560240690899</v>
      </c>
      <c r="O1102" s="183">
        <f t="shared" si="17"/>
        <v>39.744789769105928</v>
      </c>
      <c r="P1102" s="93">
        <v>0.68799999999999994</v>
      </c>
      <c r="Q1102" s="21"/>
    </row>
    <row r="1103" spans="1:17" s="11" customFormat="1">
      <c r="A1103" s="13">
        <v>19</v>
      </c>
      <c r="B1103" s="13">
        <v>1963</v>
      </c>
      <c r="C1103" s="13" t="s">
        <v>32</v>
      </c>
      <c r="D1103" s="91">
        <v>5329.633231408653</v>
      </c>
      <c r="E1103" s="91" t="s">
        <v>35</v>
      </c>
      <c r="F1103" s="92">
        <v>-1.0171605088866471</v>
      </c>
      <c r="G1103" s="92" t="s">
        <v>35</v>
      </c>
      <c r="H1103" s="91" t="s">
        <v>35</v>
      </c>
      <c r="I1103" s="13" t="s">
        <v>35</v>
      </c>
      <c r="J1103" s="13" t="s">
        <v>35</v>
      </c>
      <c r="K1103" s="13" t="s">
        <v>35</v>
      </c>
      <c r="L1103" s="183">
        <v>10.323463166163</v>
      </c>
      <c r="M1103" s="183">
        <v>98.592045034306594</v>
      </c>
      <c r="N1103" s="183">
        <v>18.423256915350301</v>
      </c>
      <c r="O1103" s="183">
        <f t="shared" si="17"/>
        <v>42.44625503860663</v>
      </c>
      <c r="P1103" s="93">
        <v>0.66400000000000003</v>
      </c>
      <c r="Q1103" s="21"/>
    </row>
    <row r="1104" spans="1:17" s="11" customFormat="1">
      <c r="A1104" s="13">
        <v>19</v>
      </c>
      <c r="B1104" s="13">
        <v>1964</v>
      </c>
      <c r="C1104" s="13" t="s">
        <v>32</v>
      </c>
      <c r="D1104" s="91">
        <v>5397.7243056218686</v>
      </c>
      <c r="E1104" s="91" t="s">
        <v>35</v>
      </c>
      <c r="F1104" s="92">
        <v>1.2775939967489762</v>
      </c>
      <c r="G1104" s="92" t="s">
        <v>35</v>
      </c>
      <c r="H1104" s="91" t="s">
        <v>35</v>
      </c>
      <c r="I1104" s="13" t="s">
        <v>35</v>
      </c>
      <c r="J1104" s="13" t="s">
        <v>35</v>
      </c>
      <c r="K1104" s="13" t="s">
        <v>35</v>
      </c>
      <c r="L1104" s="183">
        <v>9.8258898648187003</v>
      </c>
      <c r="M1104" s="183">
        <v>101.432028867932</v>
      </c>
      <c r="N1104" s="183">
        <v>18.315868475135201</v>
      </c>
      <c r="O1104" s="183">
        <f t="shared" si="17"/>
        <v>43.191262402628638</v>
      </c>
      <c r="P1104" s="93">
        <v>0.65800000000000003</v>
      </c>
      <c r="Q1104" s="21"/>
    </row>
    <row r="1105" spans="1:17" s="11" customFormat="1">
      <c r="A1105" s="13">
        <v>19</v>
      </c>
      <c r="B1105" s="13">
        <v>1965</v>
      </c>
      <c r="C1105" s="13" t="s">
        <v>32</v>
      </c>
      <c r="D1105" s="91">
        <v>5395.1508868754245</v>
      </c>
      <c r="E1105" s="91" t="s">
        <v>35</v>
      </c>
      <c r="F1105" s="92">
        <v>-4.7675994562439428E-2</v>
      </c>
      <c r="G1105" s="92" t="s">
        <v>35</v>
      </c>
      <c r="H1105" s="91" t="s">
        <v>35</v>
      </c>
      <c r="I1105" s="13" t="s">
        <v>35</v>
      </c>
      <c r="J1105" s="13" t="s">
        <v>35</v>
      </c>
      <c r="K1105" s="13" t="s">
        <v>35</v>
      </c>
      <c r="L1105" s="183">
        <v>9.7052995756424902</v>
      </c>
      <c r="M1105" s="183">
        <v>101.9698766107</v>
      </c>
      <c r="N1105" s="183">
        <v>18.2452101518648</v>
      </c>
      <c r="O1105" s="183">
        <f t="shared" si="17"/>
        <v>43.306795446069096</v>
      </c>
      <c r="P1105" s="93">
        <v>0.65600000000000003</v>
      </c>
      <c r="Q1105" s="21"/>
    </row>
    <row r="1106" spans="1:17" s="11" customFormat="1">
      <c r="A1106" s="13">
        <v>19</v>
      </c>
      <c r="B1106" s="13">
        <v>1966</v>
      </c>
      <c r="C1106" s="13" t="s">
        <v>32</v>
      </c>
      <c r="D1106" s="91">
        <v>5502.5354986445072</v>
      </c>
      <c r="E1106" s="91" t="s">
        <v>35</v>
      </c>
      <c r="F1106" s="92">
        <v>1.9903912609805019</v>
      </c>
      <c r="G1106" s="92" t="s">
        <v>35</v>
      </c>
      <c r="H1106" s="91" t="s">
        <v>35</v>
      </c>
      <c r="I1106" s="13" t="s">
        <v>35</v>
      </c>
      <c r="J1106" s="13" t="s">
        <v>35</v>
      </c>
      <c r="K1106" s="13" t="s">
        <v>35</v>
      </c>
      <c r="L1106" s="183">
        <v>9.0853083135936501</v>
      </c>
      <c r="M1106" s="183">
        <v>102.211102363873</v>
      </c>
      <c r="N1106" s="183">
        <v>17.6160391373088</v>
      </c>
      <c r="O1106" s="183">
        <f t="shared" si="17"/>
        <v>42.970816604925147</v>
      </c>
      <c r="P1106" s="93">
        <v>0.66200000000000003</v>
      </c>
      <c r="Q1106" s="21"/>
    </row>
    <row r="1107" spans="1:17" s="11" customFormat="1">
      <c r="A1107" s="13">
        <v>19</v>
      </c>
      <c r="B1107" s="13">
        <v>1967</v>
      </c>
      <c r="C1107" s="13" t="s">
        <v>32</v>
      </c>
      <c r="D1107" s="91">
        <v>5248.8452412416882</v>
      </c>
      <c r="E1107" s="91" t="s">
        <v>35</v>
      </c>
      <c r="F1107" s="92">
        <v>-4.6104247299324896</v>
      </c>
      <c r="G1107" s="92" t="s">
        <v>35</v>
      </c>
      <c r="H1107" s="91">
        <v>-34000</v>
      </c>
      <c r="I1107" s="13" t="s">
        <v>35</v>
      </c>
      <c r="J1107" s="13" t="s">
        <v>35</v>
      </c>
      <c r="K1107" s="13" t="s">
        <v>35</v>
      </c>
      <c r="L1107" s="183">
        <v>8.93027221276426</v>
      </c>
      <c r="M1107" s="183">
        <v>97.516277137853606</v>
      </c>
      <c r="N1107" s="183">
        <v>18.662088637408601</v>
      </c>
      <c r="O1107" s="183">
        <f t="shared" si="17"/>
        <v>41.70287932934216</v>
      </c>
      <c r="P1107" s="93">
        <v>0.66200000000000003</v>
      </c>
      <c r="Q1107" s="21"/>
    </row>
    <row r="1108" spans="1:17" s="11" customFormat="1">
      <c r="A1108" s="13">
        <v>19</v>
      </c>
      <c r="B1108" s="13">
        <v>1968</v>
      </c>
      <c r="C1108" s="13" t="s">
        <v>32</v>
      </c>
      <c r="D1108" s="91">
        <v>5300.4430758690905</v>
      </c>
      <c r="E1108" s="91" t="s">
        <v>35</v>
      </c>
      <c r="F1108" s="92">
        <v>0.98303211956003622</v>
      </c>
      <c r="G1108" s="92" t="s">
        <v>35</v>
      </c>
      <c r="H1108" s="91" t="s">
        <v>35</v>
      </c>
      <c r="I1108" s="13" t="s">
        <v>35</v>
      </c>
      <c r="J1108" s="13" t="s">
        <v>35</v>
      </c>
      <c r="K1108" s="13" t="s">
        <v>35</v>
      </c>
      <c r="L1108" s="183">
        <v>8.9451350378277397</v>
      </c>
      <c r="M1108" s="183">
        <v>96.320176706744903</v>
      </c>
      <c r="N1108" s="183">
        <v>22.813658586060299</v>
      </c>
      <c r="O1108" s="183">
        <f t="shared" si="17"/>
        <v>42.692990110210985</v>
      </c>
      <c r="P1108" s="93">
        <v>0.50700000000000001</v>
      </c>
      <c r="Q1108" s="21"/>
    </row>
    <row r="1109" spans="1:17" s="11" customFormat="1">
      <c r="A1109" s="13">
        <v>19</v>
      </c>
      <c r="B1109" s="13">
        <v>1969</v>
      </c>
      <c r="C1109" s="13" t="s">
        <v>32</v>
      </c>
      <c r="D1109" s="91">
        <v>5570.5943329131906</v>
      </c>
      <c r="E1109" s="91" t="s">
        <v>35</v>
      </c>
      <c r="F1109" s="92">
        <v>5.0967674433481989</v>
      </c>
      <c r="G1109" s="92" t="s">
        <v>35</v>
      </c>
      <c r="H1109" s="91" t="s">
        <v>35</v>
      </c>
      <c r="I1109" s="13" t="s">
        <v>35</v>
      </c>
      <c r="J1109" s="13" t="s">
        <v>35</v>
      </c>
      <c r="K1109" s="13" t="s">
        <v>35</v>
      </c>
      <c r="L1109" s="183">
        <v>8.3054309076896509</v>
      </c>
      <c r="M1109" s="183">
        <v>96.356965004930998</v>
      </c>
      <c r="N1109" s="183">
        <v>20.824098915881699</v>
      </c>
      <c r="O1109" s="183">
        <f t="shared" si="17"/>
        <v>41.828831609500781</v>
      </c>
      <c r="P1109" s="93">
        <v>0.505</v>
      </c>
      <c r="Q1109" s="21"/>
    </row>
    <row r="1110" spans="1:17" s="11" customFormat="1">
      <c r="A1110" s="13">
        <v>19</v>
      </c>
      <c r="B1110" s="13">
        <v>1970</v>
      </c>
      <c r="C1110" s="13" t="s">
        <v>32</v>
      </c>
      <c r="D1110" s="91">
        <v>5670.6187876854574</v>
      </c>
      <c r="E1110" s="91" t="s">
        <v>35</v>
      </c>
      <c r="F1110" s="92">
        <v>1.7955795880034771</v>
      </c>
      <c r="G1110" s="92">
        <v>7.5</v>
      </c>
      <c r="H1110" s="91" t="s">
        <v>35</v>
      </c>
      <c r="I1110" s="14">
        <v>80</v>
      </c>
      <c r="J1110" s="14" t="s">
        <v>35</v>
      </c>
      <c r="K1110" s="14" t="s">
        <v>35</v>
      </c>
      <c r="L1110" s="183">
        <v>9.1025213585986204</v>
      </c>
      <c r="M1110" s="183">
        <v>95.025298999133199</v>
      </c>
      <c r="N1110" s="183">
        <v>18.162733651383</v>
      </c>
      <c r="O1110" s="183">
        <f t="shared" si="17"/>
        <v>40.763518003038278</v>
      </c>
      <c r="P1110" s="93">
        <v>0.45800000000000002</v>
      </c>
      <c r="Q1110" s="21"/>
    </row>
    <row r="1111" spans="1:17" s="11" customFormat="1">
      <c r="A1111" s="13">
        <v>19</v>
      </c>
      <c r="B1111" s="13">
        <v>1971</v>
      </c>
      <c r="C1111" s="13" t="s">
        <v>32</v>
      </c>
      <c r="D1111" s="91">
        <v>5639.3176441069572</v>
      </c>
      <c r="E1111" s="91" t="s">
        <v>35</v>
      </c>
      <c r="F1111" s="92">
        <v>-0.55198814715734557</v>
      </c>
      <c r="G1111" s="92">
        <v>7.6</v>
      </c>
      <c r="H1111" s="91" t="s">
        <v>35</v>
      </c>
      <c r="I1111" s="14">
        <v>80.099999999999994</v>
      </c>
      <c r="J1111" s="14" t="s">
        <v>35</v>
      </c>
      <c r="K1111" s="14" t="s">
        <v>35</v>
      </c>
      <c r="L1111" s="183">
        <v>11.0973105181316</v>
      </c>
      <c r="M1111" s="183">
        <v>88.372538244244396</v>
      </c>
      <c r="N1111" s="183">
        <v>17.589662579193799</v>
      </c>
      <c r="O1111" s="183">
        <f t="shared" si="17"/>
        <v>39.019837113856596</v>
      </c>
      <c r="P1111" s="93">
        <v>0.433</v>
      </c>
      <c r="Q1111" s="21"/>
    </row>
    <row r="1112" spans="1:17" s="11" customFormat="1">
      <c r="A1112" s="13">
        <v>19</v>
      </c>
      <c r="B1112" s="13">
        <v>1972</v>
      </c>
      <c r="C1112" s="13" t="s">
        <v>32</v>
      </c>
      <c r="D1112" s="91">
        <v>5558.6406966190116</v>
      </c>
      <c r="E1112" s="91" t="s">
        <v>35</v>
      </c>
      <c r="F1112" s="92">
        <v>-1.4306154144775149</v>
      </c>
      <c r="G1112" s="92">
        <v>7.7</v>
      </c>
      <c r="H1112" s="91">
        <v>-136000</v>
      </c>
      <c r="I1112" s="14">
        <v>81.7</v>
      </c>
      <c r="J1112" s="14" t="s">
        <v>35</v>
      </c>
      <c r="K1112" s="14" t="s">
        <v>35</v>
      </c>
      <c r="L1112" s="183">
        <v>10.9838267647691</v>
      </c>
      <c r="M1112" s="183">
        <v>84.646850291007596</v>
      </c>
      <c r="N1112" s="183">
        <v>20.7851743549007</v>
      </c>
      <c r="O1112" s="183">
        <f t="shared" si="17"/>
        <v>38.805283803559135</v>
      </c>
      <c r="P1112" s="93">
        <v>0.35799999999999998</v>
      </c>
      <c r="Q1112" s="21"/>
    </row>
    <row r="1113" spans="1:17" s="11" customFormat="1">
      <c r="A1113" s="13">
        <v>19</v>
      </c>
      <c r="B1113" s="13">
        <v>1973</v>
      </c>
      <c r="C1113" s="13" t="s">
        <v>32</v>
      </c>
      <c r="D1113" s="91">
        <v>5572.6463426582404</v>
      </c>
      <c r="E1113" s="91" t="s">
        <v>35</v>
      </c>
      <c r="F1113" s="92">
        <v>0.25196170797201489</v>
      </c>
      <c r="G1113" s="92">
        <v>8.9</v>
      </c>
      <c r="H1113" s="91" t="s">
        <v>35</v>
      </c>
      <c r="I1113" s="15" t="s">
        <v>35</v>
      </c>
      <c r="J1113" s="15" t="s">
        <v>35</v>
      </c>
      <c r="K1113" s="15" t="s">
        <v>35</v>
      </c>
      <c r="L1113" s="183">
        <v>13.513983062905201</v>
      </c>
      <c r="M1113" s="183">
        <v>113.87149398928</v>
      </c>
      <c r="N1113" s="183">
        <v>28.797574235433199</v>
      </c>
      <c r="O1113" s="183">
        <f t="shared" si="17"/>
        <v>52.061017095872792</v>
      </c>
      <c r="P1113" s="93">
        <v>5.8999999999999997E-2</v>
      </c>
      <c r="Q1113" s="21"/>
    </row>
    <row r="1114" spans="1:17" s="11" customFormat="1">
      <c r="A1114" s="13">
        <v>19</v>
      </c>
      <c r="B1114" s="13">
        <v>1974</v>
      </c>
      <c r="C1114" s="13" t="s">
        <v>32</v>
      </c>
      <c r="D1114" s="91">
        <v>5729.9674086311034</v>
      </c>
      <c r="E1114" s="91" t="s">
        <v>35</v>
      </c>
      <c r="F1114" s="92">
        <v>2.8230943845939152</v>
      </c>
      <c r="G1114" s="92">
        <v>8.1</v>
      </c>
      <c r="H1114" s="91" t="s">
        <v>35</v>
      </c>
      <c r="I1114" s="14">
        <v>77.8</v>
      </c>
      <c r="J1114" s="14" t="s">
        <v>35</v>
      </c>
      <c r="K1114" s="14" t="s">
        <v>35</v>
      </c>
      <c r="L1114" s="183">
        <v>36.671052788075997</v>
      </c>
      <c r="M1114" s="183">
        <v>125.89574862672799</v>
      </c>
      <c r="N1114" s="183">
        <v>39.624164796887598</v>
      </c>
      <c r="O1114" s="183">
        <f t="shared" si="17"/>
        <v>67.396988737230529</v>
      </c>
      <c r="P1114" s="93">
        <v>4.7E-2</v>
      </c>
      <c r="Q1114" s="21"/>
    </row>
    <row r="1115" spans="1:17" s="11" customFormat="1">
      <c r="A1115" s="13">
        <v>19</v>
      </c>
      <c r="B1115" s="13">
        <v>1975</v>
      </c>
      <c r="C1115" s="13" t="s">
        <v>32</v>
      </c>
      <c r="D1115" s="91">
        <v>6066.2649812935051</v>
      </c>
      <c r="E1115" s="91" t="s">
        <v>35</v>
      </c>
      <c r="F1115" s="92">
        <v>5.8691009682853235</v>
      </c>
      <c r="G1115" s="92" t="s">
        <v>35</v>
      </c>
      <c r="H1115" s="91" t="s">
        <v>35</v>
      </c>
      <c r="I1115" s="14">
        <v>70</v>
      </c>
      <c r="J1115" s="14" t="s">
        <v>35</v>
      </c>
      <c r="K1115" s="14" t="s">
        <v>35</v>
      </c>
      <c r="L1115" s="183">
        <v>33.130179085776902</v>
      </c>
      <c r="M1115" s="183">
        <v>92.3738202919169</v>
      </c>
      <c r="N1115" s="183">
        <v>35.225232956529197</v>
      </c>
      <c r="O1115" s="183">
        <f t="shared" si="17"/>
        <v>53.57641077807434</v>
      </c>
      <c r="P1115" s="93">
        <v>4.7E-2</v>
      </c>
      <c r="Q1115" s="21"/>
    </row>
    <row r="1116" spans="1:17" s="11" customFormat="1">
      <c r="A1116" s="13">
        <v>19</v>
      </c>
      <c r="B1116" s="13">
        <v>1976</v>
      </c>
      <c r="C1116" s="13" t="s">
        <v>32</v>
      </c>
      <c r="D1116" s="91">
        <v>6280.1504542321682</v>
      </c>
      <c r="E1116" s="91" t="s">
        <v>35</v>
      </c>
      <c r="F1116" s="92">
        <v>3.525818169800047</v>
      </c>
      <c r="G1116" s="92" t="s">
        <v>35</v>
      </c>
      <c r="H1116" s="91" t="s">
        <v>35</v>
      </c>
      <c r="I1116" s="14">
        <v>66.2</v>
      </c>
      <c r="J1116" s="14" t="s">
        <v>35</v>
      </c>
      <c r="K1116" s="14" t="s">
        <v>35</v>
      </c>
      <c r="L1116" s="183">
        <v>36.322337874808902</v>
      </c>
      <c r="M1116" s="183">
        <v>95.053349031452797</v>
      </c>
      <c r="N1116" s="183">
        <v>29.173421169853398</v>
      </c>
      <c r="O1116" s="183">
        <f t="shared" si="17"/>
        <v>53.516369358705028</v>
      </c>
      <c r="P1116" s="93">
        <v>4.5999999999999999E-2</v>
      </c>
      <c r="Q1116" s="21"/>
    </row>
    <row r="1117" spans="1:17" s="11" customFormat="1">
      <c r="A1117" s="13">
        <v>19</v>
      </c>
      <c r="B1117" s="13">
        <v>1977</v>
      </c>
      <c r="C1117" s="13" t="s">
        <v>32</v>
      </c>
      <c r="D1117" s="91">
        <v>6336.793653928903</v>
      </c>
      <c r="E1117" s="91" t="s">
        <v>35</v>
      </c>
      <c r="F1117" s="92">
        <v>0.90194017021619288</v>
      </c>
      <c r="G1117" s="92" t="s">
        <v>35</v>
      </c>
      <c r="H1117" s="91">
        <v>-60000</v>
      </c>
      <c r="I1117" s="14">
        <v>60.9</v>
      </c>
      <c r="J1117" s="14" t="s">
        <v>35</v>
      </c>
      <c r="K1117" s="14" t="s">
        <v>35</v>
      </c>
      <c r="L1117" s="183">
        <v>37.048427942247002</v>
      </c>
      <c r="M1117" s="183">
        <v>102.166230262708</v>
      </c>
      <c r="N1117" s="183">
        <v>30.738881355535199</v>
      </c>
      <c r="O1117" s="183">
        <f t="shared" si="17"/>
        <v>56.651179853496735</v>
      </c>
      <c r="P1117" s="93">
        <v>4.4999999999999998E-2</v>
      </c>
      <c r="Q1117" s="21"/>
    </row>
    <row r="1118" spans="1:17" s="11" customFormat="1">
      <c r="A1118" s="13">
        <v>19</v>
      </c>
      <c r="B1118" s="13">
        <v>1978</v>
      </c>
      <c r="C1118" s="13" t="s">
        <v>32</v>
      </c>
      <c r="D1118" s="91">
        <v>6633.7580112123333</v>
      </c>
      <c r="E1118" s="91" t="s">
        <v>35</v>
      </c>
      <c r="F1118" s="92">
        <v>4.6863504400101164</v>
      </c>
      <c r="G1118" s="92" t="s">
        <v>35</v>
      </c>
      <c r="H1118" s="91" t="s">
        <v>35</v>
      </c>
      <c r="I1118" s="14">
        <v>57.5</v>
      </c>
      <c r="J1118" s="14" t="s">
        <v>35</v>
      </c>
      <c r="K1118" s="14" t="s">
        <v>35</v>
      </c>
      <c r="L1118" s="183">
        <v>33.434988225937097</v>
      </c>
      <c r="M1118" s="183">
        <v>88.675673098493803</v>
      </c>
      <c r="N1118" s="183">
        <v>33.665186134461401</v>
      </c>
      <c r="O1118" s="183">
        <f t="shared" si="17"/>
        <v>51.925282486297441</v>
      </c>
      <c r="P1118" s="93">
        <v>4.4999999999999998E-2</v>
      </c>
      <c r="Q1118" s="21"/>
    </row>
    <row r="1119" spans="1:17" s="11" customFormat="1">
      <c r="A1119" s="13">
        <v>19</v>
      </c>
      <c r="B1119" s="13">
        <v>1979</v>
      </c>
      <c r="C1119" s="13" t="s">
        <v>32</v>
      </c>
      <c r="D1119" s="91">
        <v>6996.4335753326568</v>
      </c>
      <c r="E1119" s="91" t="s">
        <v>35</v>
      </c>
      <c r="F1119" s="92">
        <v>5.4671208010200303</v>
      </c>
      <c r="G1119" s="92" t="s">
        <v>35</v>
      </c>
      <c r="H1119" s="91" t="s">
        <v>35</v>
      </c>
      <c r="I1119" s="14">
        <v>52.6</v>
      </c>
      <c r="J1119" s="14" t="s">
        <v>35</v>
      </c>
      <c r="K1119" s="14" t="s">
        <v>35</v>
      </c>
      <c r="L1119" s="183">
        <v>64.195115609327203</v>
      </c>
      <c r="M1119" s="183">
        <v>92.4803050009305</v>
      </c>
      <c r="N1119" s="183">
        <v>51.954065548043602</v>
      </c>
      <c r="O1119" s="183">
        <f t="shared" si="17"/>
        <v>69.543162052767101</v>
      </c>
      <c r="P1119" s="93">
        <v>4.4999999999999998E-2</v>
      </c>
      <c r="Q1119" s="21"/>
    </row>
    <row r="1120" spans="1:17" s="11" customFormat="1">
      <c r="A1120" s="13">
        <v>19</v>
      </c>
      <c r="B1120" s="13">
        <v>1980</v>
      </c>
      <c r="C1120" s="13" t="s">
        <v>32</v>
      </c>
      <c r="D1120" s="91">
        <v>7355.2088138302852</v>
      </c>
      <c r="E1120" s="91" t="s">
        <v>35</v>
      </c>
      <c r="F1120" s="92">
        <v>5.1279731971238078</v>
      </c>
      <c r="G1120" s="92">
        <v>7.3</v>
      </c>
      <c r="H1120" s="91" t="s">
        <v>35</v>
      </c>
      <c r="I1120" s="14">
        <v>62.1</v>
      </c>
      <c r="J1120" s="14" t="s">
        <v>35</v>
      </c>
      <c r="K1120" s="14" t="s">
        <v>35</v>
      </c>
      <c r="L1120" s="183">
        <v>70.514664663519298</v>
      </c>
      <c r="M1120" s="183">
        <v>91.991910725589307</v>
      </c>
      <c r="N1120" s="183">
        <v>91.281344051760499</v>
      </c>
      <c r="O1120" s="183">
        <f t="shared" si="17"/>
        <v>84.595973146956368</v>
      </c>
      <c r="P1120" s="93">
        <v>4.7E-2</v>
      </c>
      <c r="Q1120" s="21"/>
    </row>
    <row r="1121" spans="1:17" s="11" customFormat="1">
      <c r="A1121" s="13">
        <v>19</v>
      </c>
      <c r="B1121" s="13">
        <v>1981</v>
      </c>
      <c r="C1121" s="13" t="s">
        <v>32</v>
      </c>
      <c r="D1121" s="91">
        <v>7420.9561025210751</v>
      </c>
      <c r="E1121" s="91" t="s">
        <v>35</v>
      </c>
      <c r="F1121" s="92">
        <v>0.89388745248353985</v>
      </c>
      <c r="G1121" s="92">
        <v>6.6</v>
      </c>
      <c r="H1121" s="91" t="s">
        <v>35</v>
      </c>
      <c r="I1121" s="14">
        <v>70.3</v>
      </c>
      <c r="J1121" s="14" t="s">
        <v>35</v>
      </c>
      <c r="K1121" s="14" t="s">
        <v>35</v>
      </c>
      <c r="L1121" s="183">
        <v>70.263236037919199</v>
      </c>
      <c r="M1121" s="183">
        <v>80.380607265871106</v>
      </c>
      <c r="N1121" s="183">
        <v>61.256814736659301</v>
      </c>
      <c r="O1121" s="183">
        <f t="shared" si="17"/>
        <v>70.633552680149862</v>
      </c>
      <c r="P1121" s="93">
        <v>4.8000000000000001E-2</v>
      </c>
      <c r="Q1121" s="21"/>
    </row>
    <row r="1122" spans="1:17" s="11" customFormat="1">
      <c r="A1122" s="13">
        <v>19</v>
      </c>
      <c r="B1122" s="13">
        <v>1982</v>
      </c>
      <c r="C1122" s="13" t="s">
        <v>32</v>
      </c>
      <c r="D1122" s="91">
        <v>6653.2359639420374</v>
      </c>
      <c r="E1122" s="91" t="s">
        <v>35</v>
      </c>
      <c r="F1122" s="92">
        <v>-10.345299554032195</v>
      </c>
      <c r="G1122" s="92">
        <v>11.7</v>
      </c>
      <c r="H1122" s="91">
        <v>-30000</v>
      </c>
      <c r="I1122" s="14">
        <v>68</v>
      </c>
      <c r="J1122" s="14" t="s">
        <v>35</v>
      </c>
      <c r="K1122" s="14" t="s">
        <v>35</v>
      </c>
      <c r="L1122" s="183">
        <v>68.588539177327107</v>
      </c>
      <c r="M1122" s="183">
        <v>70.405227093750995</v>
      </c>
      <c r="N1122" s="183">
        <v>50.4912295138706</v>
      </c>
      <c r="O1122" s="183">
        <f t="shared" si="17"/>
        <v>63.161665261649567</v>
      </c>
      <c r="P1122" s="93">
        <v>4.9000000000000002E-2</v>
      </c>
      <c r="Q1122" s="21"/>
    </row>
    <row r="1123" spans="1:17" s="11" customFormat="1">
      <c r="A1123" s="13">
        <v>19</v>
      </c>
      <c r="B1123" s="13">
        <v>1983</v>
      </c>
      <c r="C1123" s="13" t="s">
        <v>32</v>
      </c>
      <c r="D1123" s="91">
        <v>5931.1118228567948</v>
      </c>
      <c r="E1123" s="91" t="s">
        <v>35</v>
      </c>
      <c r="F1123" s="92">
        <v>-10.853728095604538</v>
      </c>
      <c r="G1123" s="92" t="s">
        <v>35</v>
      </c>
      <c r="H1123" s="91" t="s">
        <v>35</v>
      </c>
      <c r="I1123" s="14">
        <v>70.5</v>
      </c>
      <c r="J1123" s="14" t="s">
        <v>35</v>
      </c>
      <c r="K1123" s="14" t="s">
        <v>35</v>
      </c>
      <c r="L1123" s="183">
        <v>63.883938995688901</v>
      </c>
      <c r="M1123" s="183">
        <v>79.648532434342599</v>
      </c>
      <c r="N1123" s="183">
        <v>62.319210363331699</v>
      </c>
      <c r="O1123" s="183">
        <f t="shared" si="17"/>
        <v>68.617227264454399</v>
      </c>
      <c r="P1123" s="93">
        <v>4.9000000000000002E-2</v>
      </c>
      <c r="Q1123" s="21"/>
    </row>
    <row r="1124" spans="1:17" s="11" customFormat="1">
      <c r="A1124" s="13">
        <v>19</v>
      </c>
      <c r="B1124" s="13">
        <v>1984</v>
      </c>
      <c r="C1124" s="13" t="s">
        <v>32</v>
      </c>
      <c r="D1124" s="91">
        <v>5825.7154052923206</v>
      </c>
      <c r="E1124" s="91" t="s">
        <v>35</v>
      </c>
      <c r="F1124" s="92">
        <v>-1.7770094497005999</v>
      </c>
      <c r="G1124" s="92">
        <v>9.94</v>
      </c>
      <c r="H1124" s="91" t="s">
        <v>35</v>
      </c>
      <c r="I1124" s="14">
        <v>63.2</v>
      </c>
      <c r="J1124" s="14" t="s">
        <v>35</v>
      </c>
      <c r="K1124" s="14" t="s">
        <v>35</v>
      </c>
      <c r="L1124" s="183">
        <v>62.657713355343297</v>
      </c>
      <c r="M1124" s="183">
        <v>82.726403592118601</v>
      </c>
      <c r="N1124" s="183">
        <v>51.853755100948099</v>
      </c>
      <c r="O1124" s="183">
        <f t="shared" si="17"/>
        <v>65.745957349470004</v>
      </c>
      <c r="P1124" s="93">
        <v>5.8999999999999997E-2</v>
      </c>
      <c r="Q1124" s="21"/>
    </row>
    <row r="1125" spans="1:17" s="11" customFormat="1">
      <c r="A1125" s="13">
        <v>19</v>
      </c>
      <c r="B1125" s="13">
        <v>1985</v>
      </c>
      <c r="C1125" s="13" t="s">
        <v>32</v>
      </c>
      <c r="D1125" s="91">
        <v>5873.3295180694049</v>
      </c>
      <c r="E1125" s="91" t="s">
        <v>35</v>
      </c>
      <c r="F1125" s="92">
        <v>0.81730928245877976</v>
      </c>
      <c r="G1125" s="92" t="s">
        <v>35</v>
      </c>
      <c r="H1125" s="91" t="s">
        <v>35</v>
      </c>
      <c r="I1125" s="14">
        <v>65</v>
      </c>
      <c r="J1125" s="14" t="s">
        <v>35</v>
      </c>
      <c r="K1125" s="14" t="s">
        <v>35</v>
      </c>
      <c r="L1125" s="183">
        <v>60.663513403148798</v>
      </c>
      <c r="M1125" s="183">
        <v>71.490191196213502</v>
      </c>
      <c r="N1125" s="183">
        <v>44.454032438533801</v>
      </c>
      <c r="O1125" s="183">
        <f t="shared" si="17"/>
        <v>58.8692456792987</v>
      </c>
      <c r="P1125" s="93">
        <v>0.54200000000000004</v>
      </c>
      <c r="Q1125" s="21"/>
    </row>
    <row r="1126" spans="1:17" s="11" customFormat="1">
      <c r="A1126" s="13">
        <v>19</v>
      </c>
      <c r="B1126" s="13">
        <v>1986</v>
      </c>
      <c r="C1126" s="13" t="s">
        <v>32</v>
      </c>
      <c r="D1126" s="91">
        <v>6350.4147840111254</v>
      </c>
      <c r="E1126" s="91" t="s">
        <v>35</v>
      </c>
      <c r="F1126" s="92">
        <v>8.122909918027915</v>
      </c>
      <c r="G1126" s="92">
        <v>10.7</v>
      </c>
      <c r="H1126" s="91" t="s">
        <v>35</v>
      </c>
      <c r="I1126" s="14">
        <v>64.900000000000006</v>
      </c>
      <c r="J1126" s="14" t="s">
        <v>35</v>
      </c>
      <c r="K1126" s="14" t="s">
        <v>35</v>
      </c>
      <c r="L1126" s="183">
        <v>31.3444335336164</v>
      </c>
      <c r="M1126" s="183">
        <v>59.718977740723197</v>
      </c>
      <c r="N1126" s="183">
        <v>42.8435174264186</v>
      </c>
      <c r="O1126" s="183">
        <f t="shared" si="17"/>
        <v>44.635642900252741</v>
      </c>
      <c r="P1126" s="93">
        <v>0.71199999999999997</v>
      </c>
      <c r="Q1126" s="21"/>
    </row>
    <row r="1127" spans="1:17" s="11" customFormat="1">
      <c r="A1127" s="13">
        <v>19</v>
      </c>
      <c r="B1127" s="13">
        <v>1987</v>
      </c>
      <c r="C1127" s="13" t="s">
        <v>32</v>
      </c>
      <c r="D1127" s="91">
        <v>6815.4416566410509</v>
      </c>
      <c r="E1127" s="91" t="s">
        <v>35</v>
      </c>
      <c r="F1127" s="92">
        <v>7.3227795104148896</v>
      </c>
      <c r="G1127" s="92">
        <v>9.1</v>
      </c>
      <c r="H1127" s="91">
        <v>-30000</v>
      </c>
      <c r="I1127" s="14">
        <v>56.3</v>
      </c>
      <c r="J1127" s="14" t="s">
        <v>35</v>
      </c>
      <c r="K1127" s="14" t="s">
        <v>35</v>
      </c>
      <c r="L1127" s="183">
        <v>32.506869004891101</v>
      </c>
      <c r="M1127" s="183">
        <v>59.269735100745201</v>
      </c>
      <c r="N1127" s="183">
        <v>47.955055459916899</v>
      </c>
      <c r="O1127" s="183">
        <f t="shared" si="17"/>
        <v>46.577219855184403</v>
      </c>
      <c r="P1127" s="93">
        <v>0.73599999999999999</v>
      </c>
      <c r="Q1127" s="21"/>
    </row>
    <row r="1128" spans="1:17" s="11" customFormat="1">
      <c r="A1128" s="13">
        <v>19</v>
      </c>
      <c r="B1128" s="13">
        <v>1988</v>
      </c>
      <c r="C1128" s="13" t="s">
        <v>32</v>
      </c>
      <c r="D1128" s="91">
        <v>6873.2514660710003</v>
      </c>
      <c r="E1128" s="91" t="s">
        <v>35</v>
      </c>
      <c r="F1128" s="92">
        <v>0.84821809564780892</v>
      </c>
      <c r="G1128" s="92" t="s">
        <v>35</v>
      </c>
      <c r="H1128" s="91" t="s">
        <v>35</v>
      </c>
      <c r="I1128" s="14">
        <v>62</v>
      </c>
      <c r="J1128" s="14" t="s">
        <v>35</v>
      </c>
      <c r="K1128" s="14" t="s">
        <v>35</v>
      </c>
      <c r="L1128" s="183">
        <v>26.264131428879299</v>
      </c>
      <c r="M1128" s="183">
        <v>69.820025674837396</v>
      </c>
      <c r="N1128" s="183">
        <v>43.658019422625301</v>
      </c>
      <c r="O1128" s="183">
        <f t="shared" si="17"/>
        <v>46.580725508780667</v>
      </c>
      <c r="P1128" s="93">
        <v>0.73599999999999999</v>
      </c>
      <c r="Q1128" s="21"/>
    </row>
    <row r="1129" spans="1:17" s="11" customFormat="1">
      <c r="A1129" s="13">
        <v>19</v>
      </c>
      <c r="B1129" s="13">
        <v>1989</v>
      </c>
      <c r="C1129" s="13" t="s">
        <v>32</v>
      </c>
      <c r="D1129" s="91">
        <v>6904.376599462269</v>
      </c>
      <c r="E1129" s="91" t="s">
        <v>35</v>
      </c>
      <c r="F1129" s="92">
        <v>0.45284438587638931</v>
      </c>
      <c r="G1129" s="92" t="s">
        <v>35</v>
      </c>
      <c r="H1129" s="91" t="s">
        <v>35</v>
      </c>
      <c r="I1129" s="14">
        <v>59.8</v>
      </c>
      <c r="J1129" s="14" t="s">
        <v>35</v>
      </c>
      <c r="K1129" s="14" t="s">
        <v>35</v>
      </c>
      <c r="L1129" s="183">
        <v>30.645846764704402</v>
      </c>
      <c r="M1129" s="183">
        <v>68.744649036432804</v>
      </c>
      <c r="N1129" s="183">
        <v>38.224796995110097</v>
      </c>
      <c r="O1129" s="183">
        <f t="shared" si="17"/>
        <v>45.87176426541577</v>
      </c>
      <c r="P1129" s="93">
        <v>0.73699999999999999</v>
      </c>
      <c r="Q1129" s="21"/>
    </row>
    <row r="1130" spans="1:17" s="11" customFormat="1">
      <c r="A1130" s="13">
        <v>19</v>
      </c>
      <c r="B1130" s="13">
        <v>1990</v>
      </c>
      <c r="C1130" s="13" t="s">
        <v>32</v>
      </c>
      <c r="D1130" s="91">
        <v>6878.1519212342237</v>
      </c>
      <c r="E1130" s="91">
        <v>11066.128864315515</v>
      </c>
      <c r="F1130" s="92">
        <v>-0.37982688009934407</v>
      </c>
      <c r="G1130" s="92">
        <v>8.5299999999999994</v>
      </c>
      <c r="H1130" s="91" t="s">
        <v>35</v>
      </c>
      <c r="I1130" s="14">
        <v>61.2</v>
      </c>
      <c r="J1130" s="14" t="s">
        <v>35</v>
      </c>
      <c r="K1130" s="14" t="s">
        <v>35</v>
      </c>
      <c r="L1130" s="183">
        <v>36.623943740372503</v>
      </c>
      <c r="M1130" s="183">
        <v>61.995953147585602</v>
      </c>
      <c r="N1130" s="183">
        <v>36.116444780317401</v>
      </c>
      <c r="O1130" s="183">
        <f t="shared" si="17"/>
        <v>44.912113889425171</v>
      </c>
      <c r="P1130" s="93">
        <v>0.76700000000000002</v>
      </c>
      <c r="Q1130" s="21"/>
    </row>
    <row r="1131" spans="1:17" s="11" customFormat="1">
      <c r="A1131" s="13">
        <v>19</v>
      </c>
      <c r="B1131" s="13">
        <v>1991</v>
      </c>
      <c r="C1131" s="13" t="s">
        <v>32</v>
      </c>
      <c r="D1131" s="91">
        <v>7071.3931932814176</v>
      </c>
      <c r="E1131" s="91">
        <v>11377.03110126331</v>
      </c>
      <c r="F1131" s="92">
        <v>2.8094940946363494</v>
      </c>
      <c r="G1131" s="92">
        <v>8.9499999999999993</v>
      </c>
      <c r="H1131" s="91" t="s">
        <v>35</v>
      </c>
      <c r="I1131" s="14">
        <v>59.9</v>
      </c>
      <c r="J1131" s="14" t="s">
        <v>35</v>
      </c>
      <c r="K1131" s="14" t="s">
        <v>35</v>
      </c>
      <c r="L1131" s="183">
        <v>32.258220056387003</v>
      </c>
      <c r="M1131" s="183">
        <v>59.564721148624798</v>
      </c>
      <c r="N1131" s="183">
        <v>33.666301842659998</v>
      </c>
      <c r="O1131" s="183">
        <f t="shared" si="17"/>
        <v>41.829747682557269</v>
      </c>
      <c r="P1131" s="93">
        <v>0.77</v>
      </c>
      <c r="Q1131" s="21"/>
    </row>
    <row r="1132" spans="1:17" s="11" customFormat="1">
      <c r="A1132" s="13">
        <v>19</v>
      </c>
      <c r="B1132" s="13">
        <v>1992</v>
      </c>
      <c r="C1132" s="13" t="s">
        <v>32</v>
      </c>
      <c r="D1132" s="91">
        <v>7577.0971711705579</v>
      </c>
      <c r="E1132" s="91">
        <v>12190.648690784945</v>
      </c>
      <c r="F1132" s="92">
        <v>7.1514051625585608</v>
      </c>
      <c r="G1132" s="92">
        <v>8.9600000000000009</v>
      </c>
      <c r="H1132" s="91">
        <v>-20000</v>
      </c>
      <c r="I1132" s="14">
        <v>59.2</v>
      </c>
      <c r="J1132" s="14" t="s">
        <v>35</v>
      </c>
      <c r="K1132" s="14" t="s">
        <v>35</v>
      </c>
      <c r="L1132" s="183">
        <v>31.2263954850626</v>
      </c>
      <c r="M1132" s="183">
        <v>57.395348524929901</v>
      </c>
      <c r="N1132" s="183">
        <v>31.486218148894899</v>
      </c>
      <c r="O1132" s="183">
        <f t="shared" si="17"/>
        <v>40.035987386295801</v>
      </c>
      <c r="P1132" s="93">
        <v>0.77</v>
      </c>
      <c r="Q1132" s="21"/>
    </row>
    <row r="1133" spans="1:17" s="11" customFormat="1">
      <c r="A1133" s="13">
        <v>19</v>
      </c>
      <c r="B1133" s="13">
        <v>1993</v>
      </c>
      <c r="C1133" s="13" t="s">
        <v>32</v>
      </c>
      <c r="D1133" s="91">
        <v>7721.489442370801</v>
      </c>
      <c r="E1133" s="91">
        <v>12422.95869184499</v>
      </c>
      <c r="F1133" s="92">
        <v>1.9056410118326994</v>
      </c>
      <c r="G1133" s="92">
        <v>8.35</v>
      </c>
      <c r="H1133" s="91" t="s">
        <v>35</v>
      </c>
      <c r="I1133" s="14">
        <v>57.7</v>
      </c>
      <c r="J1133" s="14" t="s">
        <v>35</v>
      </c>
      <c r="K1133" s="14" t="s">
        <v>35</v>
      </c>
      <c r="L1133" s="183">
        <v>27.678438923524201</v>
      </c>
      <c r="M1133" s="183">
        <v>56.0814560634035</v>
      </c>
      <c r="N1133" s="183">
        <v>32.044165765723001</v>
      </c>
      <c r="O1133" s="183">
        <f t="shared" si="17"/>
        <v>38.601353584216902</v>
      </c>
      <c r="P1133" s="93">
        <v>0.77</v>
      </c>
      <c r="Q1133" s="21"/>
    </row>
    <row r="1134" spans="1:17" s="11" customFormat="1">
      <c r="A1134" s="13">
        <v>19</v>
      </c>
      <c r="B1134" s="13">
        <v>1994</v>
      </c>
      <c r="C1134" s="13" t="s">
        <v>32</v>
      </c>
      <c r="D1134" s="91">
        <v>8223.1257876457457</v>
      </c>
      <c r="E1134" s="91">
        <v>13230.031943992744</v>
      </c>
      <c r="F1134" s="92">
        <v>6.4966267067888737</v>
      </c>
      <c r="G1134" s="92">
        <v>9.0399999999999991</v>
      </c>
      <c r="H1134" s="91" t="s">
        <v>35</v>
      </c>
      <c r="I1134" s="14">
        <v>57.3</v>
      </c>
      <c r="J1134" s="14" t="s">
        <v>35</v>
      </c>
      <c r="K1134" s="14" t="s">
        <v>35</v>
      </c>
      <c r="L1134" s="183">
        <v>26.887600810147301</v>
      </c>
      <c r="M1134" s="183">
        <v>65.527732004633194</v>
      </c>
      <c r="N1134" s="183">
        <v>36.046761021854103</v>
      </c>
      <c r="O1134" s="183">
        <f t="shared" si="17"/>
        <v>42.820697945544872</v>
      </c>
      <c r="P1134" s="93">
        <v>0.76800000000000002</v>
      </c>
      <c r="Q1134" s="21"/>
    </row>
    <row r="1135" spans="1:17" s="11" customFormat="1">
      <c r="A1135" s="13">
        <v>19</v>
      </c>
      <c r="B1135" s="13">
        <v>1995</v>
      </c>
      <c r="C1135" s="13" t="s">
        <v>32</v>
      </c>
      <c r="D1135" s="91">
        <v>8045.9616156479678</v>
      </c>
      <c r="E1135" s="91">
        <v>12944.995850007288</v>
      </c>
      <c r="F1135" s="92">
        <v>-2.1544626286021895</v>
      </c>
      <c r="G1135" s="92">
        <v>10.02</v>
      </c>
      <c r="H1135" s="91" t="s">
        <v>35</v>
      </c>
      <c r="I1135" s="14">
        <v>61.2</v>
      </c>
      <c r="J1135" s="14" t="s">
        <v>35</v>
      </c>
      <c r="K1135" s="14" t="s">
        <v>35</v>
      </c>
      <c r="L1135" s="183">
        <v>26.261924785721401</v>
      </c>
      <c r="M1135" s="183">
        <v>64.8040798359783</v>
      </c>
      <c r="N1135" s="183">
        <v>32.801476266121199</v>
      </c>
      <c r="O1135" s="183">
        <f t="shared" si="17"/>
        <v>41.289160295940299</v>
      </c>
      <c r="P1135" s="93">
        <v>0.79200000000000004</v>
      </c>
      <c r="Q1135" s="21"/>
    </row>
    <row r="1136" spans="1:17" s="11" customFormat="1">
      <c r="A1136" s="13">
        <v>19</v>
      </c>
      <c r="B1136" s="13">
        <v>1996</v>
      </c>
      <c r="C1136" s="13" t="s">
        <v>32</v>
      </c>
      <c r="D1136" s="91">
        <v>8434.3142174904006</v>
      </c>
      <c r="E1136" s="91">
        <v>13569.809024533593</v>
      </c>
      <c r="F1136" s="92">
        <v>4.8266772872387946</v>
      </c>
      <c r="G1136" s="92">
        <v>11.93</v>
      </c>
      <c r="H1136" s="91" t="s">
        <v>35</v>
      </c>
      <c r="I1136" s="14">
        <v>63.9</v>
      </c>
      <c r="J1136" s="14" t="s">
        <v>35</v>
      </c>
      <c r="K1136" s="14" t="s">
        <v>35</v>
      </c>
      <c r="L1136" s="183">
        <v>32.096553512291003</v>
      </c>
      <c r="M1136" s="183">
        <v>64.862615577557506</v>
      </c>
      <c r="N1136" s="183">
        <v>33.626984143699801</v>
      </c>
      <c r="O1136" s="183">
        <f t="shared" si="17"/>
        <v>43.528717744516108</v>
      </c>
      <c r="P1136" s="93">
        <v>0.79500000000000004</v>
      </c>
      <c r="Q1136" s="21"/>
    </row>
    <row r="1137" spans="1:17" s="11" customFormat="1">
      <c r="A1137" s="13">
        <v>19</v>
      </c>
      <c r="B1137" s="13">
        <v>1997</v>
      </c>
      <c r="C1137" s="13" t="s">
        <v>32</v>
      </c>
      <c r="D1137" s="91">
        <v>9091.4909628084788</v>
      </c>
      <c r="E1137" s="91">
        <v>14627.12829191848</v>
      </c>
      <c r="F1137" s="92">
        <v>7.7917033723415159</v>
      </c>
      <c r="G1137" s="92">
        <v>11.44</v>
      </c>
      <c r="H1137" s="91">
        <v>-26000</v>
      </c>
      <c r="I1137" s="14">
        <v>63.1</v>
      </c>
      <c r="J1137" s="14" t="s">
        <v>35</v>
      </c>
      <c r="K1137" s="14" t="s">
        <v>35</v>
      </c>
      <c r="L1137" s="183">
        <v>31.5377177966737</v>
      </c>
      <c r="M1137" s="183">
        <v>66.474521219155903</v>
      </c>
      <c r="N1137" s="183">
        <v>30.776686081245199</v>
      </c>
      <c r="O1137" s="183">
        <f t="shared" si="17"/>
        <v>42.929641699024934</v>
      </c>
      <c r="P1137" s="93">
        <v>0.79400000000000004</v>
      </c>
      <c r="Q1137" s="21"/>
    </row>
    <row r="1138" spans="1:17" s="11" customFormat="1">
      <c r="A1138" s="13">
        <v>19</v>
      </c>
      <c r="B1138" s="13">
        <v>1998</v>
      </c>
      <c r="C1138" s="13" t="s">
        <v>32</v>
      </c>
      <c r="D1138" s="91">
        <v>9441.9948815771277</v>
      </c>
      <c r="E1138" s="91">
        <v>15191.047434292621</v>
      </c>
      <c r="F1138" s="92">
        <v>3.8552963447083783</v>
      </c>
      <c r="G1138" s="92">
        <v>9.36</v>
      </c>
      <c r="H1138" s="91" t="s">
        <v>35</v>
      </c>
      <c r="I1138" s="14">
        <v>61.3</v>
      </c>
      <c r="J1138" s="14" t="s">
        <v>35</v>
      </c>
      <c r="K1138" s="14" t="s">
        <v>35</v>
      </c>
      <c r="L1138" s="183">
        <v>23.781358079748902</v>
      </c>
      <c r="M1138" s="183">
        <v>59.668481375878997</v>
      </c>
      <c r="N1138" s="183">
        <v>30.0075571704329</v>
      </c>
      <c r="O1138" s="183">
        <f t="shared" si="17"/>
        <v>37.819132208686931</v>
      </c>
      <c r="P1138" s="93">
        <v>0.80700000000000005</v>
      </c>
      <c r="Q1138" s="21"/>
    </row>
    <row r="1139" spans="1:17" s="11" customFormat="1">
      <c r="A1139" s="13">
        <v>19</v>
      </c>
      <c r="B1139" s="13">
        <v>1999</v>
      </c>
      <c r="C1139" s="13" t="s">
        <v>32</v>
      </c>
      <c r="D1139" s="91">
        <v>9211.4470047499253</v>
      </c>
      <c r="E1139" s="91">
        <v>14820.123304732781</v>
      </c>
      <c r="F1139" s="92">
        <v>-2.4417284664815782</v>
      </c>
      <c r="G1139" s="92">
        <v>10.47</v>
      </c>
      <c r="H1139" s="91" t="s">
        <v>35</v>
      </c>
      <c r="I1139" s="14">
        <v>61.7</v>
      </c>
      <c r="J1139" s="14" t="s">
        <v>35</v>
      </c>
      <c r="K1139" s="14" t="s">
        <v>35</v>
      </c>
      <c r="L1139" s="183">
        <v>30.821270392359501</v>
      </c>
      <c r="M1139" s="183">
        <v>55.292014873376502</v>
      </c>
      <c r="N1139" s="183">
        <v>29.0034510109335</v>
      </c>
      <c r="O1139" s="183">
        <f t="shared" si="17"/>
        <v>38.372245425556507</v>
      </c>
      <c r="P1139" s="93">
        <v>0.80600000000000005</v>
      </c>
      <c r="Q1139" s="21"/>
    </row>
    <row r="1140" spans="1:17" s="11" customFormat="1">
      <c r="A1140" s="13">
        <v>19</v>
      </c>
      <c r="B1140" s="13">
        <v>2000</v>
      </c>
      <c r="C1140" s="13" t="s">
        <v>32</v>
      </c>
      <c r="D1140" s="91">
        <v>9001.7554685492778</v>
      </c>
      <c r="E1140" s="91">
        <v>14482.754548135696</v>
      </c>
      <c r="F1140" s="92">
        <v>-2.2764234120059257</v>
      </c>
      <c r="G1140" s="92">
        <v>12.63</v>
      </c>
      <c r="H1140" s="91" t="s">
        <v>35</v>
      </c>
      <c r="I1140" s="14">
        <v>58.1</v>
      </c>
      <c r="J1140" s="22" t="s">
        <v>35</v>
      </c>
      <c r="K1140" s="22" t="s">
        <v>35</v>
      </c>
      <c r="L1140" s="183">
        <v>49.516806095367301</v>
      </c>
      <c r="M1140" s="183">
        <v>56.627100182487602</v>
      </c>
      <c r="N1140" s="183">
        <v>29.520363682404501</v>
      </c>
      <c r="O1140" s="183">
        <f t="shared" si="17"/>
        <v>45.221423320086473</v>
      </c>
      <c r="P1140" s="93">
        <v>0.80100000000000005</v>
      </c>
      <c r="Q1140" s="21"/>
    </row>
    <row r="1141" spans="1:17" s="11" customFormat="1">
      <c r="A1141" s="13">
        <v>19</v>
      </c>
      <c r="B1141" s="13">
        <v>2001</v>
      </c>
      <c r="C1141" s="13" t="s">
        <v>32</v>
      </c>
      <c r="D1141" s="91">
        <v>8640.7837158461025</v>
      </c>
      <c r="E1141" s="91">
        <v>13901.993905228233</v>
      </c>
      <c r="F1141" s="92">
        <v>-4.0100150905493308</v>
      </c>
      <c r="G1141" s="92">
        <v>15.05</v>
      </c>
      <c r="H1141" s="91" t="s">
        <v>35</v>
      </c>
      <c r="I1141" s="14">
        <v>58</v>
      </c>
      <c r="J1141" s="22" t="s">
        <v>35</v>
      </c>
      <c r="K1141" s="22" t="s">
        <v>35</v>
      </c>
      <c r="L1141" s="183">
        <v>45.923349869098402</v>
      </c>
      <c r="M1141" s="183">
        <v>55.668159786510003</v>
      </c>
      <c r="N1141" s="183">
        <v>29.254810372022199</v>
      </c>
      <c r="O1141" s="183">
        <f t="shared" si="17"/>
        <v>43.615440009210204</v>
      </c>
      <c r="P1141" s="93">
        <v>0.80700000000000005</v>
      </c>
      <c r="Q1141" s="21"/>
    </row>
    <row r="1142" spans="1:17" s="11" customFormat="1">
      <c r="A1142" s="13">
        <v>19</v>
      </c>
      <c r="B1142" s="13">
        <v>2002</v>
      </c>
      <c r="C1142" s="13" t="s">
        <v>32</v>
      </c>
      <c r="D1142" s="91">
        <v>7971.2993961456123</v>
      </c>
      <c r="E1142" s="91">
        <v>12824.873213611578</v>
      </c>
      <c r="F1142" s="92">
        <v>-7.7479583069848417</v>
      </c>
      <c r="G1142" s="92">
        <v>16.649999999999999</v>
      </c>
      <c r="H1142" s="91">
        <v>-104000</v>
      </c>
      <c r="I1142" s="14">
        <v>63.3</v>
      </c>
      <c r="J1142" s="22" t="s">
        <v>35</v>
      </c>
      <c r="K1142" s="22" t="s">
        <v>35</v>
      </c>
      <c r="L1142" s="183">
        <v>45.091603922970499</v>
      </c>
      <c r="M1142" s="183">
        <v>58.8295746992723</v>
      </c>
      <c r="N1142" s="183">
        <v>33.178324966535698</v>
      </c>
      <c r="O1142" s="183">
        <f t="shared" si="17"/>
        <v>45.699834529592827</v>
      </c>
      <c r="P1142" s="93">
        <v>0.80700000000000005</v>
      </c>
      <c r="Q1142" s="21"/>
    </row>
    <row r="1143" spans="1:17" s="11" customFormat="1">
      <c r="A1143" s="13">
        <v>19</v>
      </c>
      <c r="B1143" s="13">
        <v>2003</v>
      </c>
      <c r="C1143" s="13" t="s">
        <v>32</v>
      </c>
      <c r="D1143" s="91">
        <v>8041.2571133862493</v>
      </c>
      <c r="E1143" s="91">
        <v>12937.426865072555</v>
      </c>
      <c r="F1143" s="92">
        <v>0.87761999347893038</v>
      </c>
      <c r="G1143" s="92">
        <v>16.66</v>
      </c>
      <c r="H1143" s="91" t="s">
        <v>35</v>
      </c>
      <c r="I1143" s="14">
        <v>65.900000000000006</v>
      </c>
      <c r="J1143" s="22" t="s">
        <v>35</v>
      </c>
      <c r="K1143" s="22" t="s">
        <v>35</v>
      </c>
      <c r="L1143" s="183">
        <v>52.347799598459297</v>
      </c>
      <c r="M1143" s="183">
        <v>61.237365661047903</v>
      </c>
      <c r="N1143" s="183">
        <v>36.523785981620598</v>
      </c>
      <c r="O1143" s="183">
        <f t="shared" si="17"/>
        <v>50.03631708037593</v>
      </c>
      <c r="P1143" s="93">
        <v>0.79400000000000004</v>
      </c>
      <c r="Q1143" s="21"/>
    </row>
    <row r="1144" spans="1:17" s="11" customFormat="1">
      <c r="A1144" s="13">
        <v>19</v>
      </c>
      <c r="B1144" s="13">
        <v>2004</v>
      </c>
      <c r="C1144" s="13" t="s">
        <v>32</v>
      </c>
      <c r="D1144" s="91">
        <v>8449.1836484535233</v>
      </c>
      <c r="E1144" s="91">
        <v>13593.732171486628</v>
      </c>
      <c r="F1144" s="92">
        <v>5.0729199342252116</v>
      </c>
      <c r="G1144" s="92">
        <v>12.98</v>
      </c>
      <c r="H1144" s="91" t="s">
        <v>35</v>
      </c>
      <c r="I1144" s="14">
        <v>68.099999999999994</v>
      </c>
      <c r="J1144" s="22" t="s">
        <v>35</v>
      </c>
      <c r="K1144" s="22" t="s">
        <v>35</v>
      </c>
      <c r="L1144" s="183">
        <v>62.499189533404397</v>
      </c>
      <c r="M1144" s="183">
        <v>66.565301113444903</v>
      </c>
      <c r="N1144" s="183">
        <v>39.951379769386897</v>
      </c>
      <c r="O1144" s="183">
        <f t="shared" si="17"/>
        <v>56.33862347207873</v>
      </c>
      <c r="P1144" s="93">
        <v>0.80700000000000005</v>
      </c>
      <c r="Q1144" s="21"/>
    </row>
    <row r="1145" spans="1:17" s="11" customFormat="1">
      <c r="A1145" s="13">
        <v>19</v>
      </c>
      <c r="B1145" s="13">
        <v>2005</v>
      </c>
      <c r="C1145" s="13" t="s">
        <v>32</v>
      </c>
      <c r="D1145" s="91">
        <v>9078.6483873967427</v>
      </c>
      <c r="E1145" s="91">
        <v>14606.46611462385</v>
      </c>
      <c r="F1145" s="92">
        <v>7.4500065939320876</v>
      </c>
      <c r="G1145" s="92">
        <v>12.01</v>
      </c>
      <c r="H1145" s="91" t="s">
        <v>35</v>
      </c>
      <c r="I1145" s="14">
        <v>68.099999999999994</v>
      </c>
      <c r="J1145" s="22" t="s">
        <v>35</v>
      </c>
      <c r="K1145" s="22" t="s">
        <v>35</v>
      </c>
      <c r="L1145" s="183">
        <v>85.180180730017597</v>
      </c>
      <c r="M1145" s="183">
        <v>69.884890561069398</v>
      </c>
      <c r="N1145" s="183">
        <v>42.127523635253397</v>
      </c>
      <c r="O1145" s="183">
        <f t="shared" si="17"/>
        <v>65.730864975446806</v>
      </c>
      <c r="P1145" s="93">
        <v>0.81899999999999995</v>
      </c>
      <c r="Q1145" s="21"/>
    </row>
    <row r="1146" spans="1:17" s="11" customFormat="1">
      <c r="A1146" s="13">
        <v>19</v>
      </c>
      <c r="B1146" s="13">
        <v>2006</v>
      </c>
      <c r="C1146" s="13" t="s">
        <v>32</v>
      </c>
      <c r="D1146" s="91">
        <v>9440.5013030003138</v>
      </c>
      <c r="E1146" s="91">
        <v>15188.644443897923</v>
      </c>
      <c r="F1146" s="92">
        <v>3.9857575727451291</v>
      </c>
      <c r="G1146" s="92">
        <v>10.84</v>
      </c>
      <c r="H1146" s="91" t="s">
        <v>35</v>
      </c>
      <c r="I1146" s="14">
        <v>68.3</v>
      </c>
      <c r="J1146" s="22" t="s">
        <v>35</v>
      </c>
      <c r="K1146" s="22" t="s">
        <v>35</v>
      </c>
      <c r="L1146" s="183">
        <v>94.232870316464002</v>
      </c>
      <c r="M1146" s="183">
        <v>84.020702784940596</v>
      </c>
      <c r="N1146" s="183">
        <v>57.346259138415597</v>
      </c>
      <c r="O1146" s="183">
        <f t="shared" si="17"/>
        <v>78.533277413273396</v>
      </c>
      <c r="P1146" s="93">
        <v>0.82099999999999995</v>
      </c>
      <c r="Q1146" s="21"/>
    </row>
    <row r="1147" spans="1:17" s="11" customFormat="1">
      <c r="A1147" s="13">
        <v>19</v>
      </c>
      <c r="B1147" s="13">
        <v>2007</v>
      </c>
      <c r="C1147" s="13" t="s">
        <v>32</v>
      </c>
      <c r="D1147" s="91">
        <v>10038.883040471079</v>
      </c>
      <c r="E1147" s="91">
        <v>16151.36953237144</v>
      </c>
      <c r="F1147" s="92">
        <v>6.3384529938107477</v>
      </c>
      <c r="G1147" s="92">
        <v>9.4</v>
      </c>
      <c r="H1147" s="91">
        <v>-50000</v>
      </c>
      <c r="I1147" s="14">
        <v>68.400000000000006</v>
      </c>
      <c r="J1147" s="23">
        <v>19.3</v>
      </c>
      <c r="K1147" s="23">
        <v>2.6</v>
      </c>
      <c r="L1147" s="183">
        <v>97.726409182701005</v>
      </c>
      <c r="M1147" s="183">
        <v>94.121897892805194</v>
      </c>
      <c r="N1147" s="183">
        <v>62.342757117053203</v>
      </c>
      <c r="O1147" s="183">
        <f t="shared" si="17"/>
        <v>84.730354730853136</v>
      </c>
      <c r="P1147" s="93">
        <v>0.82099999999999995</v>
      </c>
      <c r="Q1147" s="21"/>
    </row>
    <row r="1148" spans="1:17" s="11" customFormat="1">
      <c r="A1148" s="13">
        <v>19</v>
      </c>
      <c r="B1148" s="13">
        <v>2008</v>
      </c>
      <c r="C1148" s="13" t="s">
        <v>32</v>
      </c>
      <c r="D1148" s="91">
        <v>10732.01127724061</v>
      </c>
      <c r="E1148" s="91">
        <v>17266.530476099339</v>
      </c>
      <c r="F1148" s="92">
        <v>6.9044358219458388</v>
      </c>
      <c r="G1148" s="92">
        <v>8.0299999999999994</v>
      </c>
      <c r="H1148" s="91" t="s">
        <v>35</v>
      </c>
      <c r="I1148" s="14">
        <v>71</v>
      </c>
      <c r="J1148" s="23">
        <v>14.2</v>
      </c>
      <c r="K1148" s="23">
        <v>1.1000000000000001</v>
      </c>
      <c r="L1148" s="183">
        <v>125.564825304621</v>
      </c>
      <c r="M1148" s="183">
        <v>102.806160742072</v>
      </c>
      <c r="N1148" s="183">
        <v>70.662411642855403</v>
      </c>
      <c r="O1148" s="183">
        <f t="shared" si="17"/>
        <v>99.677799229849469</v>
      </c>
      <c r="P1148" s="93">
        <v>0.82</v>
      </c>
      <c r="Q1148" s="21"/>
    </row>
    <row r="1149" spans="1:17" s="11" customFormat="1">
      <c r="A1149" s="13">
        <v>19</v>
      </c>
      <c r="B1149" s="13">
        <v>2009</v>
      </c>
      <c r="C1149" s="13" t="s">
        <v>32</v>
      </c>
      <c r="D1149" s="91">
        <v>11155.845245894285</v>
      </c>
      <c r="E1149" s="91">
        <v>17948.428952304297</v>
      </c>
      <c r="F1149" s="92">
        <v>3.9492501238095059</v>
      </c>
      <c r="G1149" s="92">
        <v>7.74</v>
      </c>
      <c r="H1149" s="91" t="s">
        <v>35</v>
      </c>
      <c r="I1149" s="14">
        <v>74.400000000000006</v>
      </c>
      <c r="J1149" s="23">
        <v>11.5</v>
      </c>
      <c r="K1149" s="23">
        <v>0.7</v>
      </c>
      <c r="L1149" s="183">
        <v>82.662871078498895</v>
      </c>
      <c r="M1149" s="183">
        <v>87.0161710168871</v>
      </c>
      <c r="N1149" s="183">
        <v>80.870213604300602</v>
      </c>
      <c r="O1149" s="183">
        <f t="shared" si="17"/>
        <v>83.516418566562194</v>
      </c>
      <c r="P1149" s="93">
        <v>0.82299999999999995</v>
      </c>
      <c r="Q1149" s="21"/>
    </row>
    <row r="1150" spans="1:17" s="11" customFormat="1">
      <c r="A1150" s="13">
        <v>19</v>
      </c>
      <c r="B1150" s="13">
        <v>2010</v>
      </c>
      <c r="C1150" s="13" t="s">
        <v>32</v>
      </c>
      <c r="D1150" s="91">
        <v>11992.02376582734</v>
      </c>
      <c r="E1150" s="91">
        <v>19293.740797857638</v>
      </c>
      <c r="F1150" s="92">
        <v>7.4954295394228154</v>
      </c>
      <c r="G1150" s="92">
        <v>7.16</v>
      </c>
      <c r="H1150" s="91" t="s">
        <v>35</v>
      </c>
      <c r="I1150" s="14">
        <v>74</v>
      </c>
      <c r="J1150" s="23">
        <v>9.6999999999999993</v>
      </c>
      <c r="K1150" s="23">
        <v>0.5</v>
      </c>
      <c r="L1150" s="183">
        <v>100</v>
      </c>
      <c r="M1150" s="183">
        <v>100</v>
      </c>
      <c r="N1150" s="183">
        <v>100</v>
      </c>
      <c r="O1150" s="183">
        <f t="shared" si="17"/>
        <v>100</v>
      </c>
      <c r="P1150" s="93">
        <v>0.83799999999999997</v>
      </c>
      <c r="Q1150" s="21"/>
    </row>
    <row r="1151" spans="1:17" s="11" customFormat="1">
      <c r="A1151" s="13">
        <v>19</v>
      </c>
      <c r="B1151" s="13">
        <v>2011</v>
      </c>
      <c r="C1151" s="13" t="s">
        <v>32</v>
      </c>
      <c r="D1151" s="91">
        <v>12574.933431295365</v>
      </c>
      <c r="E1151" s="91">
        <v>20231.573161578777</v>
      </c>
      <c r="F1151" s="92">
        <v>4.8608114597729042</v>
      </c>
      <c r="G1151" s="92">
        <v>6.31</v>
      </c>
      <c r="H1151" s="91" t="s">
        <v>35</v>
      </c>
      <c r="I1151" s="14">
        <v>72</v>
      </c>
      <c r="J1151" s="23">
        <v>6.9</v>
      </c>
      <c r="K1151" s="23">
        <v>0.2</v>
      </c>
      <c r="L1151" s="183">
        <v>115.938068414604</v>
      </c>
      <c r="M1151" s="183">
        <v>107.716675393419</v>
      </c>
      <c r="N1151" s="183">
        <v>122.767240315002</v>
      </c>
      <c r="O1151" s="183">
        <f t="shared" si="17"/>
        <v>115.473994707675</v>
      </c>
      <c r="P1151" s="93">
        <v>0.83699999999999997</v>
      </c>
      <c r="Q1151" s="21"/>
    </row>
    <row r="1152" spans="1:17" s="11" customFormat="1">
      <c r="A1152" s="13">
        <v>19</v>
      </c>
      <c r="B1152" s="13">
        <v>2012</v>
      </c>
      <c r="C1152" s="13" t="s">
        <v>32</v>
      </c>
      <c r="D1152" s="91">
        <v>12981.136269548884</v>
      </c>
      <c r="E1152" s="91">
        <v>20885.105244708102</v>
      </c>
      <c r="F1152" s="92">
        <v>3.2302583586057096</v>
      </c>
      <c r="G1152" s="92">
        <v>6.45</v>
      </c>
      <c r="H1152" s="91">
        <v>-30000</v>
      </c>
      <c r="I1152" s="14">
        <v>75.900000000000006</v>
      </c>
      <c r="J1152" s="23">
        <v>6.1</v>
      </c>
      <c r="K1152" s="23">
        <v>0.2</v>
      </c>
      <c r="L1152" s="183">
        <v>115.792648289342</v>
      </c>
      <c r="M1152" s="183">
        <v>99.396437266731795</v>
      </c>
      <c r="N1152" s="183">
        <v>125.6682221773</v>
      </c>
      <c r="O1152" s="183">
        <f t="shared" si="17"/>
        <v>113.61910257779125</v>
      </c>
      <c r="P1152" s="93">
        <v>0.83699999999999997</v>
      </c>
      <c r="Q1152" s="21"/>
    </row>
    <row r="1153" spans="1:17" s="11" customFormat="1">
      <c r="A1153" s="13">
        <v>19</v>
      </c>
      <c r="B1153" s="13">
        <v>2013</v>
      </c>
      <c r="C1153" s="13" t="s">
        <v>32</v>
      </c>
      <c r="D1153" s="91">
        <v>13541.219094507886</v>
      </c>
      <c r="E1153" s="91">
        <v>21786.211935380627</v>
      </c>
      <c r="F1153" s="92">
        <v>4.3145901354786815</v>
      </c>
      <c r="G1153" s="92">
        <v>6.44</v>
      </c>
      <c r="H1153" s="91" t="s">
        <v>35</v>
      </c>
      <c r="I1153" s="14">
        <v>75.599999999999994</v>
      </c>
      <c r="J1153" s="23">
        <v>5.7</v>
      </c>
      <c r="K1153" s="23">
        <v>0.3</v>
      </c>
      <c r="L1153" s="183">
        <v>116.14962167448699</v>
      </c>
      <c r="M1153" s="183">
        <v>92.340731377033407</v>
      </c>
      <c r="N1153" s="183">
        <v>104.91576514142599</v>
      </c>
      <c r="O1153" s="183">
        <f t="shared" si="17"/>
        <v>104.46870606431547</v>
      </c>
      <c r="P1153" s="93">
        <v>0.82899999999999996</v>
      </c>
      <c r="Q1153" s="21"/>
    </row>
    <row r="1154" spans="1:17" s="11" customFormat="1">
      <c r="A1154" s="13">
        <v>19</v>
      </c>
      <c r="B1154" s="13">
        <v>2014</v>
      </c>
      <c r="C1154" s="13" t="s">
        <v>32</v>
      </c>
      <c r="D1154" s="91">
        <v>13934.555679538091</v>
      </c>
      <c r="E1154" s="91">
        <v>22419.043746430969</v>
      </c>
      <c r="F1154" s="92">
        <v>2.9047354029574564</v>
      </c>
      <c r="G1154" s="92">
        <v>6.55</v>
      </c>
      <c r="H1154" s="91" t="s">
        <v>35</v>
      </c>
      <c r="I1154" s="14">
        <v>76.3</v>
      </c>
      <c r="J1154" s="23">
        <v>4.5</v>
      </c>
      <c r="K1154" s="23">
        <v>0.2</v>
      </c>
      <c r="L1154" s="183">
        <v>109.31833481138101</v>
      </c>
      <c r="M1154" s="183">
        <v>89.142462911620697</v>
      </c>
      <c r="N1154" s="183">
        <v>93.443382132127596</v>
      </c>
      <c r="O1154" s="183">
        <f t="shared" si="17"/>
        <v>97.301393285043105</v>
      </c>
      <c r="P1154" s="93">
        <v>0.82799999999999996</v>
      </c>
      <c r="Q1154" s="21"/>
    </row>
    <row r="1155" spans="1:17" s="11" customFormat="1">
      <c r="A1155" s="13">
        <v>19</v>
      </c>
      <c r="B1155" s="13">
        <v>2015</v>
      </c>
      <c r="C1155" s="13" t="s">
        <v>32</v>
      </c>
      <c r="D1155" s="91">
        <v>13938.77372765351</v>
      </c>
      <c r="E1155" s="91">
        <v>22425.830084467063</v>
      </c>
      <c r="F1155" s="92">
        <v>3.0270417029612418E-2</v>
      </c>
      <c r="G1155" s="92">
        <v>7.49</v>
      </c>
      <c r="H1155" s="91" t="s">
        <v>35</v>
      </c>
      <c r="I1155" s="14">
        <v>74.8</v>
      </c>
      <c r="J1155" s="23">
        <v>4.0999999999999996</v>
      </c>
      <c r="K1155" s="23">
        <v>0.2</v>
      </c>
      <c r="L1155" s="183">
        <v>66.205440993654605</v>
      </c>
      <c r="M1155" s="183">
        <v>83.411402171994197</v>
      </c>
      <c r="N1155" s="183">
        <v>92.621245438256807</v>
      </c>
      <c r="O1155" s="183">
        <f t="shared" ref="O1155:O1218" si="18">AVERAGE(L1155:N1155)</f>
        <v>80.746029534635198</v>
      </c>
      <c r="P1155" s="93">
        <v>0.81499999999999995</v>
      </c>
      <c r="Q1155" s="21"/>
    </row>
    <row r="1156" spans="1:17" s="11" customFormat="1">
      <c r="A1156" s="13">
        <v>19</v>
      </c>
      <c r="B1156" s="13">
        <v>2016</v>
      </c>
      <c r="C1156" s="13" t="s">
        <v>32</v>
      </c>
      <c r="D1156" s="91">
        <v>14124.114983433825</v>
      </c>
      <c r="E1156" s="91">
        <v>22724.022134283114</v>
      </c>
      <c r="F1156" s="92">
        <v>1.3296812144429424</v>
      </c>
      <c r="G1156" s="92">
        <v>7.84</v>
      </c>
      <c r="H1156" s="91" t="s">
        <v>35</v>
      </c>
      <c r="I1156" s="14">
        <v>77.900000000000006</v>
      </c>
      <c r="J1156" s="23">
        <v>3.5</v>
      </c>
      <c r="K1156" s="23">
        <v>0.2</v>
      </c>
      <c r="L1156" s="183">
        <v>58.547046867405498</v>
      </c>
      <c r="M1156" s="183">
        <v>84.397205348130797</v>
      </c>
      <c r="N1156" s="183">
        <v>103.635776559438</v>
      </c>
      <c r="O1156" s="183">
        <f t="shared" si="18"/>
        <v>82.193342924991427</v>
      </c>
      <c r="P1156" s="93">
        <v>0.81499999999999995</v>
      </c>
      <c r="Q1156" s="21"/>
    </row>
    <row r="1157" spans="1:17" s="11" customFormat="1">
      <c r="A1157" s="13">
        <v>19</v>
      </c>
      <c r="B1157" s="13">
        <v>2017</v>
      </c>
      <c r="C1157" s="13" t="s">
        <v>32</v>
      </c>
      <c r="D1157" s="91">
        <v>14301.786340459221</v>
      </c>
      <c r="E1157" s="91">
        <v>23009.87422869106</v>
      </c>
      <c r="F1157" s="92">
        <v>1.257929132082154</v>
      </c>
      <c r="G1157" s="92">
        <v>7.89</v>
      </c>
      <c r="H1157" s="91">
        <v>-15000</v>
      </c>
      <c r="I1157" s="14">
        <v>79.8</v>
      </c>
      <c r="J1157" s="23">
        <v>2.7</v>
      </c>
      <c r="K1157" s="23">
        <v>0.1</v>
      </c>
      <c r="L1157" s="183">
        <v>69.968380303996895</v>
      </c>
      <c r="M1157" s="183">
        <v>86.033349610271301</v>
      </c>
      <c r="N1157" s="183">
        <v>100.535543898407</v>
      </c>
      <c r="O1157" s="183">
        <f t="shared" si="18"/>
        <v>85.512424604225075</v>
      </c>
      <c r="P1157" s="93">
        <v>0.80400000000000005</v>
      </c>
      <c r="Q1157" s="21"/>
    </row>
    <row r="1158" spans="1:17" s="11" customFormat="1">
      <c r="A1158" s="13">
        <v>19</v>
      </c>
      <c r="B1158" s="13">
        <v>2018</v>
      </c>
      <c r="C1158" s="13" t="s">
        <v>32</v>
      </c>
      <c r="D1158" s="91">
        <v>14317.455092375272</v>
      </c>
      <c r="E1158" s="91">
        <v>23035.083388045441</v>
      </c>
      <c r="F1158" s="92">
        <v>0.1095580058536143</v>
      </c>
      <c r="G1158" s="92">
        <v>8.34</v>
      </c>
      <c r="H1158" s="91" t="s">
        <v>35</v>
      </c>
      <c r="I1158" s="14">
        <v>77.7</v>
      </c>
      <c r="J1158" s="23">
        <v>2.9</v>
      </c>
      <c r="K1158" s="23">
        <v>0.1</v>
      </c>
      <c r="L1158" s="183">
        <v>85.489945806625698</v>
      </c>
      <c r="M1158" s="183">
        <v>83.729137844272202</v>
      </c>
      <c r="N1158" s="183">
        <v>95.473641610553301</v>
      </c>
      <c r="O1158" s="183">
        <f t="shared" si="18"/>
        <v>88.230908420483729</v>
      </c>
      <c r="P1158" s="93">
        <v>0.81799999999999995</v>
      </c>
      <c r="Q1158" s="21"/>
    </row>
    <row r="1159" spans="1:17" s="11" customFormat="1">
      <c r="A1159" s="13">
        <v>19</v>
      </c>
      <c r="B1159" s="13">
        <v>2019</v>
      </c>
      <c r="C1159" s="13" t="s">
        <v>32</v>
      </c>
      <c r="D1159" s="91">
        <v>14315.994857410842</v>
      </c>
      <c r="E1159" s="91">
        <v>23032.734043559652</v>
      </c>
      <c r="F1159" s="92">
        <v>-1.0198984072303574E-2</v>
      </c>
      <c r="G1159" s="92">
        <v>8.8800000000000008</v>
      </c>
      <c r="H1159" s="91" t="s">
        <v>35</v>
      </c>
      <c r="I1159" s="15" t="s">
        <v>35</v>
      </c>
      <c r="J1159" s="23">
        <v>3</v>
      </c>
      <c r="K1159" s="23">
        <v>0.1</v>
      </c>
      <c r="L1159" s="183">
        <v>76.329961218168194</v>
      </c>
      <c r="M1159" s="183">
        <v>82.105128069524994</v>
      </c>
      <c r="N1159" s="183">
        <v>105.997721412281</v>
      </c>
      <c r="O1159" s="183">
        <f t="shared" si="18"/>
        <v>88.144270233324733</v>
      </c>
      <c r="P1159" s="93">
        <v>0.81499999999999995</v>
      </c>
      <c r="Q1159" s="21"/>
    </row>
    <row r="1160" spans="1:17" s="11" customFormat="1">
      <c r="A1160" s="13">
        <v>19</v>
      </c>
      <c r="B1160" s="13">
        <v>2020</v>
      </c>
      <c r="C1160" s="13" t="s">
        <v>32</v>
      </c>
      <c r="D1160" s="91">
        <v>13430.718908634102</v>
      </c>
      <c r="E1160" s="91">
        <v>21608.430271001416</v>
      </c>
      <c r="F1160" s="92">
        <v>-6.1838241602780784</v>
      </c>
      <c r="G1160" s="92">
        <v>10.35</v>
      </c>
      <c r="H1160" s="91" t="s">
        <v>35</v>
      </c>
      <c r="I1160" s="13" t="s">
        <v>35</v>
      </c>
      <c r="J1160" s="13" t="s">
        <v>35</v>
      </c>
      <c r="K1160" s="13" t="s">
        <v>35</v>
      </c>
      <c r="L1160" s="183">
        <v>52.441960248604097</v>
      </c>
      <c r="M1160" s="183">
        <v>84.965722246878798</v>
      </c>
      <c r="N1160" s="183">
        <v>134.89886429714599</v>
      </c>
      <c r="O1160" s="183">
        <f t="shared" si="18"/>
        <v>90.768848930876288</v>
      </c>
      <c r="P1160" s="93">
        <v>0.79500000000000004</v>
      </c>
      <c r="Q1160" s="21"/>
    </row>
    <row r="1161" spans="1:17" s="11" customFormat="1">
      <c r="A1161" s="13">
        <v>20</v>
      </c>
      <c r="B1161" s="13">
        <v>1960</v>
      </c>
      <c r="C1161" s="13" t="s">
        <v>33</v>
      </c>
      <c r="D1161" s="91">
        <v>12457.210021892928</v>
      </c>
      <c r="E1161" s="91" t="s">
        <v>35</v>
      </c>
      <c r="F1161" s="92" t="s">
        <v>35</v>
      </c>
      <c r="G1161" s="92" t="s">
        <v>35</v>
      </c>
      <c r="H1161" s="91" t="s">
        <v>35</v>
      </c>
      <c r="I1161" s="13" t="s">
        <v>35</v>
      </c>
      <c r="J1161" s="13" t="s">
        <v>35</v>
      </c>
      <c r="K1161" s="13" t="s">
        <v>35</v>
      </c>
      <c r="L1161" s="183">
        <v>11.1501758147351</v>
      </c>
      <c r="M1161" s="183">
        <v>96.679859992020994</v>
      </c>
      <c r="N1161" s="183">
        <v>17.075583767544501</v>
      </c>
      <c r="O1161" s="183">
        <f t="shared" si="18"/>
        <v>41.635206524766865</v>
      </c>
      <c r="P1161" s="93">
        <v>0.52500000000000002</v>
      </c>
      <c r="Q1161" s="21"/>
    </row>
    <row r="1162" spans="1:17" s="11" customFormat="1">
      <c r="A1162" s="13">
        <v>20</v>
      </c>
      <c r="B1162" s="13">
        <v>1961</v>
      </c>
      <c r="C1162" s="13" t="s">
        <v>33</v>
      </c>
      <c r="D1162" s="91">
        <v>12401.867699882421</v>
      </c>
      <c r="E1162" s="91" t="s">
        <v>35</v>
      </c>
      <c r="F1162" s="92">
        <v>-0.44425936396066845</v>
      </c>
      <c r="G1162" s="92" t="s">
        <v>35</v>
      </c>
      <c r="H1162" s="91" t="s">
        <v>35</v>
      </c>
      <c r="I1162" s="13" t="s">
        <v>35</v>
      </c>
      <c r="J1162" s="13" t="s">
        <v>35</v>
      </c>
      <c r="K1162" s="13" t="s">
        <v>35</v>
      </c>
      <c r="L1162" s="183">
        <v>10.6754491073712</v>
      </c>
      <c r="M1162" s="183">
        <v>94.6956383239704</v>
      </c>
      <c r="N1162" s="183">
        <v>16.794910870340999</v>
      </c>
      <c r="O1162" s="183">
        <f t="shared" si="18"/>
        <v>40.721999433894204</v>
      </c>
      <c r="P1162" s="93">
        <v>0.53900000000000003</v>
      </c>
      <c r="Q1162" s="21"/>
    </row>
    <row r="1163" spans="1:17" s="11" customFormat="1">
      <c r="A1163" s="13">
        <v>20</v>
      </c>
      <c r="B1163" s="13">
        <v>1962</v>
      </c>
      <c r="C1163" s="13" t="s">
        <v>33</v>
      </c>
      <c r="D1163" s="91">
        <v>12992.822489341517</v>
      </c>
      <c r="E1163" s="91" t="s">
        <v>35</v>
      </c>
      <c r="F1163" s="92">
        <v>4.7650467152193556</v>
      </c>
      <c r="G1163" s="92" t="s">
        <v>35</v>
      </c>
      <c r="H1163" s="91">
        <v>18870</v>
      </c>
      <c r="I1163" s="14">
        <v>93.9</v>
      </c>
      <c r="J1163" s="14" t="s">
        <v>35</v>
      </c>
      <c r="K1163" s="14" t="s">
        <v>35</v>
      </c>
      <c r="L1163" s="183">
        <v>10.2765802129124</v>
      </c>
      <c r="M1163" s="183">
        <v>91.724228853714493</v>
      </c>
      <c r="N1163" s="183">
        <v>17.233560240690899</v>
      </c>
      <c r="O1163" s="183">
        <f t="shared" si="18"/>
        <v>39.744789769105928</v>
      </c>
      <c r="P1163" s="93">
        <v>0.53300000000000003</v>
      </c>
      <c r="Q1163" s="21"/>
    </row>
    <row r="1164" spans="1:17" s="11" customFormat="1">
      <c r="A1164" s="13">
        <v>20</v>
      </c>
      <c r="B1164" s="13">
        <v>1963</v>
      </c>
      <c r="C1164" s="13" t="s">
        <v>33</v>
      </c>
      <c r="D1164" s="91">
        <v>13037.601795600296</v>
      </c>
      <c r="E1164" s="91" t="s">
        <v>35</v>
      </c>
      <c r="F1164" s="92">
        <v>0.34464648690084232</v>
      </c>
      <c r="G1164" s="92" t="s">
        <v>35</v>
      </c>
      <c r="H1164" s="91" t="s">
        <v>35</v>
      </c>
      <c r="I1164" s="14">
        <v>98.7</v>
      </c>
      <c r="J1164" s="14" t="s">
        <v>35</v>
      </c>
      <c r="K1164" s="14" t="s">
        <v>35</v>
      </c>
      <c r="L1164" s="183">
        <v>10.323463166163</v>
      </c>
      <c r="M1164" s="183">
        <v>98.592045034306594</v>
      </c>
      <c r="N1164" s="183">
        <v>18.423256915350301</v>
      </c>
      <c r="O1164" s="183">
        <f t="shared" si="18"/>
        <v>42.44625503860663</v>
      </c>
      <c r="P1164" s="93">
        <v>0.53200000000000003</v>
      </c>
      <c r="Q1164" s="21"/>
    </row>
    <row r="1165" spans="1:17" s="11" customFormat="1">
      <c r="A1165" s="13">
        <v>20</v>
      </c>
      <c r="B1165" s="13">
        <v>1964</v>
      </c>
      <c r="C1165" s="13" t="s">
        <v>33</v>
      </c>
      <c r="D1165" s="91">
        <v>13999.206298619549</v>
      </c>
      <c r="E1165" s="91" t="s">
        <v>35</v>
      </c>
      <c r="F1165" s="92">
        <v>7.3756241224038206</v>
      </c>
      <c r="G1165" s="92" t="s">
        <v>35</v>
      </c>
      <c r="H1165" s="91" t="s">
        <v>35</v>
      </c>
      <c r="I1165" s="14">
        <v>98.3</v>
      </c>
      <c r="J1165" s="14" t="s">
        <v>35</v>
      </c>
      <c r="K1165" s="14" t="s">
        <v>35</v>
      </c>
      <c r="L1165" s="183">
        <v>9.8258898648187003</v>
      </c>
      <c r="M1165" s="183">
        <v>101.432028867932</v>
      </c>
      <c r="N1165" s="183">
        <v>18.315868475135201</v>
      </c>
      <c r="O1165" s="183">
        <f t="shared" si="18"/>
        <v>43.191262402628638</v>
      </c>
      <c r="P1165" s="93">
        <v>0.51800000000000002</v>
      </c>
      <c r="Q1165" s="21"/>
    </row>
    <row r="1166" spans="1:17" s="11" customFormat="1">
      <c r="A1166" s="13">
        <v>20</v>
      </c>
      <c r="B1166" s="13">
        <v>1965</v>
      </c>
      <c r="C1166" s="13" t="s">
        <v>33</v>
      </c>
      <c r="D1166" s="91">
        <v>14095.752354074701</v>
      </c>
      <c r="E1166" s="91" t="s">
        <v>35</v>
      </c>
      <c r="F1166" s="92">
        <v>0.68965378033377078</v>
      </c>
      <c r="G1166" s="92" t="s">
        <v>35</v>
      </c>
      <c r="H1166" s="91" t="s">
        <v>35</v>
      </c>
      <c r="I1166" s="14">
        <v>98.3</v>
      </c>
      <c r="J1166" s="14" t="s">
        <v>35</v>
      </c>
      <c r="K1166" s="14" t="s">
        <v>35</v>
      </c>
      <c r="L1166" s="183">
        <v>9.7052995756424902</v>
      </c>
      <c r="M1166" s="183">
        <v>101.9698766107</v>
      </c>
      <c r="N1166" s="183">
        <v>18.2452101518648</v>
      </c>
      <c r="O1166" s="183">
        <f t="shared" si="18"/>
        <v>43.306795446069096</v>
      </c>
      <c r="P1166" s="93">
        <v>0.51900000000000002</v>
      </c>
      <c r="Q1166" s="21"/>
    </row>
    <row r="1167" spans="1:17" s="11" customFormat="1">
      <c r="A1167" s="13">
        <v>20</v>
      </c>
      <c r="B1167" s="13">
        <v>1966</v>
      </c>
      <c r="C1167" s="13" t="s">
        <v>33</v>
      </c>
      <c r="D1167" s="91">
        <v>13837.068925270332</v>
      </c>
      <c r="E1167" s="91" t="s">
        <v>35</v>
      </c>
      <c r="F1167" s="92">
        <v>-1.8351870996768014</v>
      </c>
      <c r="G1167" s="92" t="s">
        <v>35</v>
      </c>
      <c r="H1167" s="91" t="s">
        <v>35</v>
      </c>
      <c r="I1167" s="14">
        <v>99</v>
      </c>
      <c r="J1167" s="14" t="s">
        <v>35</v>
      </c>
      <c r="K1167" s="14" t="s">
        <v>35</v>
      </c>
      <c r="L1167" s="183">
        <v>9.0853083135936501</v>
      </c>
      <c r="M1167" s="183">
        <v>102.211102363873</v>
      </c>
      <c r="N1167" s="183">
        <v>17.6160391373088</v>
      </c>
      <c r="O1167" s="183">
        <f t="shared" si="18"/>
        <v>42.970816604925147</v>
      </c>
      <c r="P1167" s="93">
        <v>0.51900000000000002</v>
      </c>
      <c r="Q1167" s="21"/>
    </row>
    <row r="1168" spans="1:17" s="11" customFormat="1">
      <c r="A1168" s="13">
        <v>20</v>
      </c>
      <c r="B1168" s="13">
        <v>1967</v>
      </c>
      <c r="C1168" s="13" t="s">
        <v>33</v>
      </c>
      <c r="D1168" s="91">
        <v>13766.116286039995</v>
      </c>
      <c r="E1168" s="91" t="s">
        <v>35</v>
      </c>
      <c r="F1168" s="92">
        <v>-0.51277217460959434</v>
      </c>
      <c r="G1168" s="92" t="s">
        <v>35</v>
      </c>
      <c r="H1168" s="91">
        <v>3160</v>
      </c>
      <c r="I1168" s="14">
        <v>98.6</v>
      </c>
      <c r="J1168" s="14" t="s">
        <v>35</v>
      </c>
      <c r="K1168" s="14" t="s">
        <v>35</v>
      </c>
      <c r="L1168" s="183">
        <v>8.93027221276426</v>
      </c>
      <c r="M1168" s="183">
        <v>97.516277137853606</v>
      </c>
      <c r="N1168" s="183">
        <v>18.662088637408601</v>
      </c>
      <c r="O1168" s="183">
        <f t="shared" si="18"/>
        <v>41.70287932934216</v>
      </c>
      <c r="P1168" s="93">
        <v>0.51900000000000002</v>
      </c>
      <c r="Q1168" s="21"/>
    </row>
    <row r="1169" spans="1:17" s="11" customFormat="1">
      <c r="A1169" s="13">
        <v>20</v>
      </c>
      <c r="B1169" s="13">
        <v>1968</v>
      </c>
      <c r="C1169" s="13" t="s">
        <v>33</v>
      </c>
      <c r="D1169" s="91">
        <v>14303.238366441166</v>
      </c>
      <c r="E1169" s="91" t="s">
        <v>35</v>
      </c>
      <c r="F1169" s="92">
        <v>3.9017691645236283</v>
      </c>
      <c r="G1169" s="92" t="s">
        <v>35</v>
      </c>
      <c r="H1169" s="91" t="s">
        <v>35</v>
      </c>
      <c r="I1169" s="14">
        <v>98.9</v>
      </c>
      <c r="J1169" s="14" t="s">
        <v>35</v>
      </c>
      <c r="K1169" s="14" t="s">
        <v>35</v>
      </c>
      <c r="L1169" s="183">
        <v>8.9451350378277397</v>
      </c>
      <c r="M1169" s="183">
        <v>96.320176706744903</v>
      </c>
      <c r="N1169" s="183">
        <v>22.813658586060299</v>
      </c>
      <c r="O1169" s="183">
        <f t="shared" si="18"/>
        <v>42.692990110210985</v>
      </c>
      <c r="P1169" s="93">
        <v>0.52300000000000002</v>
      </c>
      <c r="Q1169" s="21"/>
    </row>
    <row r="1170" spans="1:17" s="11" customFormat="1">
      <c r="A1170" s="13">
        <v>20</v>
      </c>
      <c r="B1170" s="13">
        <v>1969</v>
      </c>
      <c r="C1170" s="13" t="s">
        <v>33</v>
      </c>
      <c r="D1170" s="91">
        <v>13953.157684272854</v>
      </c>
      <c r="E1170" s="91" t="s">
        <v>35</v>
      </c>
      <c r="F1170" s="92">
        <v>-2.4475623855202429</v>
      </c>
      <c r="G1170" s="92" t="s">
        <v>35</v>
      </c>
      <c r="H1170" s="91" t="s">
        <v>35</v>
      </c>
      <c r="I1170" s="14">
        <v>98.7</v>
      </c>
      <c r="J1170" s="14" t="s">
        <v>35</v>
      </c>
      <c r="K1170" s="14" t="s">
        <v>35</v>
      </c>
      <c r="L1170" s="183">
        <v>8.3054309076896509</v>
      </c>
      <c r="M1170" s="183">
        <v>96.356965004930998</v>
      </c>
      <c r="N1170" s="183">
        <v>20.824098915881699</v>
      </c>
      <c r="O1170" s="183">
        <f t="shared" si="18"/>
        <v>41.828831609500781</v>
      </c>
      <c r="P1170" s="93">
        <v>0.55400000000000005</v>
      </c>
      <c r="Q1170" s="21"/>
    </row>
    <row r="1171" spans="1:17" s="11" customFormat="1">
      <c r="A1171" s="13">
        <v>20</v>
      </c>
      <c r="B1171" s="13">
        <v>1970</v>
      </c>
      <c r="C1171" s="13" t="s">
        <v>33</v>
      </c>
      <c r="D1171" s="91">
        <v>14570.097033921837</v>
      </c>
      <c r="E1171" s="91" t="s">
        <v>35</v>
      </c>
      <c r="F1171" s="92">
        <v>4.4215034589937972</v>
      </c>
      <c r="G1171" s="92" t="s">
        <v>35</v>
      </c>
      <c r="H1171" s="91" t="s">
        <v>35</v>
      </c>
      <c r="I1171" s="14">
        <v>98.6</v>
      </c>
      <c r="J1171" s="14" t="s">
        <v>35</v>
      </c>
      <c r="K1171" s="14" t="s">
        <v>35</v>
      </c>
      <c r="L1171" s="183">
        <v>9.1025213585986204</v>
      </c>
      <c r="M1171" s="183">
        <v>95.025298999133199</v>
      </c>
      <c r="N1171" s="183">
        <v>18.162733651383</v>
      </c>
      <c r="O1171" s="183">
        <f t="shared" si="18"/>
        <v>40.763518003038278</v>
      </c>
      <c r="P1171" s="93">
        <v>0.56599999999999995</v>
      </c>
      <c r="Q1171" s="21"/>
    </row>
    <row r="1172" spans="1:17" s="11" customFormat="1">
      <c r="A1172" s="13">
        <v>20</v>
      </c>
      <c r="B1172" s="13">
        <v>1971</v>
      </c>
      <c r="C1172" s="13" t="s">
        <v>33</v>
      </c>
      <c r="D1172" s="91">
        <v>14345.615259585678</v>
      </c>
      <c r="E1172" s="91" t="s">
        <v>35</v>
      </c>
      <c r="F1172" s="92">
        <v>-1.5407019858105571</v>
      </c>
      <c r="G1172" s="92" t="s">
        <v>35</v>
      </c>
      <c r="H1172" s="91" t="s">
        <v>35</v>
      </c>
      <c r="I1172" s="14">
        <v>98.7</v>
      </c>
      <c r="J1172" s="14" t="s">
        <v>35</v>
      </c>
      <c r="K1172" s="14" t="s">
        <v>35</v>
      </c>
      <c r="L1172" s="183">
        <v>11.0973105181316</v>
      </c>
      <c r="M1172" s="183">
        <v>88.372538244244396</v>
      </c>
      <c r="N1172" s="183">
        <v>17.589662579193799</v>
      </c>
      <c r="O1172" s="183">
        <f t="shared" si="18"/>
        <v>39.019837113856596</v>
      </c>
      <c r="P1172" s="93">
        <v>0.56799999999999995</v>
      </c>
      <c r="Q1172" s="21"/>
    </row>
    <row r="1173" spans="1:17" s="11" customFormat="1">
      <c r="A1173" s="13">
        <v>20</v>
      </c>
      <c r="B1173" s="13">
        <v>1972</v>
      </c>
      <c r="C1173" s="13" t="s">
        <v>33</v>
      </c>
      <c r="D1173" s="91">
        <v>14107.188016852098</v>
      </c>
      <c r="E1173" s="91" t="s">
        <v>35</v>
      </c>
      <c r="F1173" s="92">
        <v>-1.662021728724838</v>
      </c>
      <c r="G1173" s="92" t="s">
        <v>35</v>
      </c>
      <c r="H1173" s="91">
        <v>940</v>
      </c>
      <c r="I1173" s="14">
        <v>98.1</v>
      </c>
      <c r="J1173" s="14" t="s">
        <v>35</v>
      </c>
      <c r="K1173" s="14" t="s">
        <v>35</v>
      </c>
      <c r="L1173" s="183">
        <v>10.9838267647691</v>
      </c>
      <c r="M1173" s="183">
        <v>84.646850291007596</v>
      </c>
      <c r="N1173" s="183">
        <v>20.7851743549007</v>
      </c>
      <c r="O1173" s="183">
        <f t="shared" si="18"/>
        <v>38.805283803559135</v>
      </c>
      <c r="P1173" s="93">
        <v>0.57699999999999996</v>
      </c>
      <c r="Q1173" s="21"/>
    </row>
    <row r="1174" spans="1:17" s="11" customFormat="1">
      <c r="A1174" s="13">
        <v>20</v>
      </c>
      <c r="B1174" s="13">
        <v>1973</v>
      </c>
      <c r="C1174" s="13" t="s">
        <v>33</v>
      </c>
      <c r="D1174" s="91">
        <v>14678.249198419964</v>
      </c>
      <c r="E1174" s="91" t="s">
        <v>35</v>
      </c>
      <c r="F1174" s="92">
        <v>4.0480156703496704</v>
      </c>
      <c r="G1174" s="92" t="s">
        <v>35</v>
      </c>
      <c r="H1174" s="91" t="s">
        <v>35</v>
      </c>
      <c r="I1174" s="14">
        <v>98.2</v>
      </c>
      <c r="J1174" s="14" t="s">
        <v>35</v>
      </c>
      <c r="K1174" s="14" t="s">
        <v>35</v>
      </c>
      <c r="L1174" s="183">
        <v>13.513983062905201</v>
      </c>
      <c r="M1174" s="183">
        <v>113.87149398928</v>
      </c>
      <c r="N1174" s="183">
        <v>28.797574235433199</v>
      </c>
      <c r="O1174" s="183">
        <f t="shared" si="18"/>
        <v>52.061017095872792</v>
      </c>
      <c r="P1174" s="93">
        <v>0.57599999999999996</v>
      </c>
      <c r="Q1174" s="21"/>
    </row>
    <row r="1175" spans="1:17" s="11" customFormat="1">
      <c r="A1175" s="13">
        <v>20</v>
      </c>
      <c r="B1175" s="13">
        <v>1974</v>
      </c>
      <c r="C1175" s="13" t="s">
        <v>33</v>
      </c>
      <c r="D1175" s="91">
        <v>14557.386816101201</v>
      </c>
      <c r="E1175" s="91" t="s">
        <v>35</v>
      </c>
      <c r="F1175" s="92">
        <v>-0.8234114347355046</v>
      </c>
      <c r="G1175" s="92" t="s">
        <v>35</v>
      </c>
      <c r="H1175" s="91" t="s">
        <v>35</v>
      </c>
      <c r="I1175" s="14">
        <v>98.6</v>
      </c>
      <c r="J1175" s="14" t="s">
        <v>35</v>
      </c>
      <c r="K1175" s="14" t="s">
        <v>35</v>
      </c>
      <c r="L1175" s="183">
        <v>36.671052788075997</v>
      </c>
      <c r="M1175" s="183">
        <v>125.89574862672799</v>
      </c>
      <c r="N1175" s="183">
        <v>39.624164796887598</v>
      </c>
      <c r="O1175" s="183">
        <f t="shared" si="18"/>
        <v>67.396988737230529</v>
      </c>
      <c r="P1175" s="93">
        <v>0.6</v>
      </c>
      <c r="Q1175" s="21"/>
    </row>
    <row r="1176" spans="1:17" s="11" customFormat="1">
      <c r="A1176" s="13">
        <v>20</v>
      </c>
      <c r="B1176" s="13">
        <v>1975</v>
      </c>
      <c r="C1176" s="13" t="s">
        <v>33</v>
      </c>
      <c r="D1176" s="91">
        <v>14555.902357238827</v>
      </c>
      <c r="E1176" s="91" t="s">
        <v>35</v>
      </c>
      <c r="F1176" s="92">
        <v>-1.0197289397666509E-2</v>
      </c>
      <c r="G1176" s="92">
        <v>7.01</v>
      </c>
      <c r="H1176" s="91" t="s">
        <v>35</v>
      </c>
      <c r="I1176" s="14">
        <v>98.6</v>
      </c>
      <c r="J1176" s="14" t="s">
        <v>35</v>
      </c>
      <c r="K1176" s="14" t="s">
        <v>35</v>
      </c>
      <c r="L1176" s="183">
        <v>33.130179085776902</v>
      </c>
      <c r="M1176" s="183">
        <v>92.3738202919169</v>
      </c>
      <c r="N1176" s="183">
        <v>35.225232956529197</v>
      </c>
      <c r="O1176" s="183">
        <f t="shared" si="18"/>
        <v>53.57641077807434</v>
      </c>
      <c r="P1176" s="93">
        <v>0.59799999999999998</v>
      </c>
      <c r="Q1176" s="21"/>
    </row>
    <row r="1177" spans="1:17" s="11" customFormat="1">
      <c r="A1177" s="13">
        <v>20</v>
      </c>
      <c r="B1177" s="13">
        <v>1976</v>
      </c>
      <c r="C1177" s="13" t="s">
        <v>33</v>
      </c>
      <c r="D1177" s="91">
        <v>15238.590745595335</v>
      </c>
      <c r="E1177" s="91" t="s">
        <v>35</v>
      </c>
      <c r="F1177" s="92">
        <v>4.6901138218820222</v>
      </c>
      <c r="G1177" s="92">
        <v>6.34</v>
      </c>
      <c r="H1177" s="91" t="s">
        <v>35</v>
      </c>
      <c r="I1177" s="14">
        <v>98</v>
      </c>
      <c r="J1177" s="14" t="s">
        <v>35</v>
      </c>
      <c r="K1177" s="14" t="s">
        <v>35</v>
      </c>
      <c r="L1177" s="183">
        <v>36.322337874808902</v>
      </c>
      <c r="M1177" s="183">
        <v>95.053349031452797</v>
      </c>
      <c r="N1177" s="183">
        <v>29.173421169853398</v>
      </c>
      <c r="O1177" s="183">
        <f t="shared" si="18"/>
        <v>53.516369358705028</v>
      </c>
      <c r="P1177" s="93">
        <v>0.59899999999999998</v>
      </c>
      <c r="Q1177" s="21"/>
    </row>
    <row r="1178" spans="1:17" s="11" customFormat="1">
      <c r="A1178" s="13">
        <v>20</v>
      </c>
      <c r="B1178" s="13">
        <v>1977</v>
      </c>
      <c r="C1178" s="13" t="s">
        <v>33</v>
      </c>
      <c r="D1178" s="91">
        <v>15739.382648623767</v>
      </c>
      <c r="E1178" s="91" t="s">
        <v>35</v>
      </c>
      <c r="F1178" s="92">
        <v>3.2863399994726024</v>
      </c>
      <c r="G1178" s="92">
        <v>5.1100000000000003</v>
      </c>
      <c r="H1178" s="91">
        <v>1120</v>
      </c>
      <c r="I1178" s="14">
        <v>98.6</v>
      </c>
      <c r="J1178" s="14" t="s">
        <v>35</v>
      </c>
      <c r="K1178" s="14" t="s">
        <v>35</v>
      </c>
      <c r="L1178" s="183">
        <v>37.048427942247002</v>
      </c>
      <c r="M1178" s="183">
        <v>102.166230262708</v>
      </c>
      <c r="N1178" s="183">
        <v>30.738881355535199</v>
      </c>
      <c r="O1178" s="183">
        <f t="shared" si="18"/>
        <v>56.651179853496735</v>
      </c>
      <c r="P1178" s="93">
        <v>0.59899999999999998</v>
      </c>
      <c r="Q1178" s="21"/>
    </row>
    <row r="1179" spans="1:17" s="11" customFormat="1">
      <c r="A1179" s="13">
        <v>20</v>
      </c>
      <c r="B1179" s="13">
        <v>1978</v>
      </c>
      <c r="C1179" s="13" t="s">
        <v>33</v>
      </c>
      <c r="D1179" s="91">
        <v>15659.813656335329</v>
      </c>
      <c r="E1179" s="91" t="s">
        <v>35</v>
      </c>
      <c r="F1179" s="92">
        <v>-0.50554074492494294</v>
      </c>
      <c r="G1179" s="92">
        <v>4.9800000000000004</v>
      </c>
      <c r="H1179" s="91" t="s">
        <v>35</v>
      </c>
      <c r="I1179" s="14">
        <v>98.5</v>
      </c>
      <c r="J1179" s="14" t="s">
        <v>35</v>
      </c>
      <c r="K1179" s="14" t="s">
        <v>35</v>
      </c>
      <c r="L1179" s="183">
        <v>33.434988225937097</v>
      </c>
      <c r="M1179" s="183">
        <v>88.675673098493803</v>
      </c>
      <c r="N1179" s="183">
        <v>33.665186134461401</v>
      </c>
      <c r="O1179" s="183">
        <f t="shared" si="18"/>
        <v>51.925282486297441</v>
      </c>
      <c r="P1179" s="93">
        <v>0.59899999999999998</v>
      </c>
      <c r="Q1179" s="21"/>
    </row>
    <row r="1180" spans="1:17" s="11" customFormat="1">
      <c r="A1180" s="13">
        <v>20</v>
      </c>
      <c r="B1180" s="13">
        <v>1979</v>
      </c>
      <c r="C1180" s="13" t="s">
        <v>33</v>
      </c>
      <c r="D1180" s="91">
        <v>15345.21683806299</v>
      </c>
      <c r="E1180" s="91" t="s">
        <v>35</v>
      </c>
      <c r="F1180" s="92">
        <v>-2.0089435620140108</v>
      </c>
      <c r="G1180" s="92">
        <v>5.81</v>
      </c>
      <c r="H1180" s="91" t="s">
        <v>35</v>
      </c>
      <c r="I1180" s="14">
        <v>98.4</v>
      </c>
      <c r="J1180" s="14" t="s">
        <v>35</v>
      </c>
      <c r="K1180" s="14" t="s">
        <v>35</v>
      </c>
      <c r="L1180" s="183">
        <v>64.195115609327203</v>
      </c>
      <c r="M1180" s="183">
        <v>92.4803050009305</v>
      </c>
      <c r="N1180" s="183">
        <v>51.954065548043602</v>
      </c>
      <c r="O1180" s="183">
        <f t="shared" si="18"/>
        <v>69.543162052767101</v>
      </c>
      <c r="P1180" s="93">
        <v>0.6</v>
      </c>
      <c r="Q1180" s="21"/>
    </row>
    <row r="1181" spans="1:17" s="11" customFormat="1">
      <c r="A1181" s="13">
        <v>20</v>
      </c>
      <c r="B1181" s="13">
        <v>1980</v>
      </c>
      <c r="C1181" s="13" t="s">
        <v>33</v>
      </c>
      <c r="D1181" s="91">
        <v>14269.385662156203</v>
      </c>
      <c r="E1181" s="91" t="s">
        <v>35</v>
      </c>
      <c r="F1181" s="92">
        <v>-7.0108567852768715</v>
      </c>
      <c r="G1181" s="92">
        <v>5.89</v>
      </c>
      <c r="H1181" s="91" t="s">
        <v>35</v>
      </c>
      <c r="I1181" s="14">
        <v>98.3</v>
      </c>
      <c r="J1181" s="14" t="s">
        <v>35</v>
      </c>
      <c r="K1181" s="14" t="s">
        <v>35</v>
      </c>
      <c r="L1181" s="183">
        <v>70.514664663519298</v>
      </c>
      <c r="M1181" s="183">
        <v>91.991910725589307</v>
      </c>
      <c r="N1181" s="183">
        <v>91.281344051760499</v>
      </c>
      <c r="O1181" s="183">
        <f t="shared" si="18"/>
        <v>84.595973146956368</v>
      </c>
      <c r="P1181" s="93">
        <v>0.60199999999999998</v>
      </c>
      <c r="Q1181" s="21"/>
    </row>
    <row r="1182" spans="1:17" s="11" customFormat="1">
      <c r="A1182" s="13">
        <v>20</v>
      </c>
      <c r="B1182" s="13">
        <v>1981</v>
      </c>
      <c r="C1182" s="13" t="s">
        <v>33</v>
      </c>
      <c r="D1182" s="91">
        <v>13839.099495929448</v>
      </c>
      <c r="E1182" s="91" t="s">
        <v>35</v>
      </c>
      <c r="F1182" s="92">
        <v>-3.01544983375085</v>
      </c>
      <c r="G1182" s="92">
        <v>7</v>
      </c>
      <c r="H1182" s="91" t="s">
        <v>35</v>
      </c>
      <c r="I1182" s="14">
        <v>97.6</v>
      </c>
      <c r="J1182" s="14" t="s">
        <v>35</v>
      </c>
      <c r="K1182" s="14" t="s">
        <v>35</v>
      </c>
      <c r="L1182" s="183">
        <v>70.263236037919199</v>
      </c>
      <c r="M1182" s="183">
        <v>80.380607265871106</v>
      </c>
      <c r="N1182" s="183">
        <v>61.256814736659301</v>
      </c>
      <c r="O1182" s="183">
        <f t="shared" si="18"/>
        <v>70.633552680149862</v>
      </c>
      <c r="P1182" s="93">
        <v>0.59299999999999997</v>
      </c>
      <c r="Q1182" s="21"/>
    </row>
    <row r="1183" spans="1:17" s="11" customFormat="1">
      <c r="A1183" s="13">
        <v>20</v>
      </c>
      <c r="B1183" s="13">
        <v>1982</v>
      </c>
      <c r="C1183" s="13" t="s">
        <v>33</v>
      </c>
      <c r="D1183" s="91">
        <v>13197.388850869533</v>
      </c>
      <c r="E1183" s="91" t="s">
        <v>35</v>
      </c>
      <c r="F1183" s="92">
        <v>-4.6369393127686038</v>
      </c>
      <c r="G1183" s="92">
        <v>8.0500000000000007</v>
      </c>
      <c r="H1183" s="91">
        <v>1380</v>
      </c>
      <c r="I1183" s="14">
        <v>97.9</v>
      </c>
      <c r="J1183" s="14" t="s">
        <v>35</v>
      </c>
      <c r="K1183" s="14" t="s">
        <v>35</v>
      </c>
      <c r="L1183" s="183">
        <v>68.588539177327107</v>
      </c>
      <c r="M1183" s="183">
        <v>70.405227093750995</v>
      </c>
      <c r="N1183" s="183">
        <v>50.4912295138706</v>
      </c>
      <c r="O1183" s="183">
        <f t="shared" si="18"/>
        <v>63.161665261649567</v>
      </c>
      <c r="P1183" s="93">
        <v>0.59699999999999998</v>
      </c>
      <c r="Q1183" s="21"/>
    </row>
    <row r="1184" spans="1:17" s="11" customFormat="1">
      <c r="A1184" s="13">
        <v>20</v>
      </c>
      <c r="B1184" s="13">
        <v>1983</v>
      </c>
      <c r="C1184" s="13" t="s">
        <v>33</v>
      </c>
      <c r="D1184" s="91">
        <v>12371.833939622566</v>
      </c>
      <c r="E1184" s="91" t="s">
        <v>35</v>
      </c>
      <c r="F1184" s="92">
        <v>-6.2554412889984263</v>
      </c>
      <c r="G1184" s="92">
        <v>11.49</v>
      </c>
      <c r="H1184" s="91" t="s">
        <v>35</v>
      </c>
      <c r="I1184" s="14">
        <v>98.4</v>
      </c>
      <c r="J1184" s="14" t="s">
        <v>35</v>
      </c>
      <c r="K1184" s="14" t="s">
        <v>35</v>
      </c>
      <c r="L1184" s="183">
        <v>63.883938995688901</v>
      </c>
      <c r="M1184" s="183">
        <v>79.648532434342599</v>
      </c>
      <c r="N1184" s="183">
        <v>62.319210363331699</v>
      </c>
      <c r="O1184" s="183">
        <f t="shared" si="18"/>
        <v>68.617227264454399</v>
      </c>
      <c r="P1184" s="93">
        <v>0.59699999999999998</v>
      </c>
      <c r="Q1184" s="21"/>
    </row>
    <row r="1185" spans="1:17" s="11" customFormat="1">
      <c r="A1185" s="13">
        <v>20</v>
      </c>
      <c r="B1185" s="13">
        <v>1984</v>
      </c>
      <c r="C1185" s="13" t="s">
        <v>33</v>
      </c>
      <c r="D1185" s="91">
        <v>12227.830777138321</v>
      </c>
      <c r="E1185" s="91" t="s">
        <v>35</v>
      </c>
      <c r="F1185" s="92">
        <v>-1.1639597103147139</v>
      </c>
      <c r="G1185" s="92">
        <v>12.86</v>
      </c>
      <c r="H1185" s="91" t="s">
        <v>35</v>
      </c>
      <c r="I1185" s="14">
        <v>96.5</v>
      </c>
      <c r="J1185" s="14" t="s">
        <v>35</v>
      </c>
      <c r="K1185" s="14" t="s">
        <v>35</v>
      </c>
      <c r="L1185" s="183">
        <v>62.657713355343297</v>
      </c>
      <c r="M1185" s="183">
        <v>82.726403592118601</v>
      </c>
      <c r="N1185" s="183">
        <v>51.853755100948099</v>
      </c>
      <c r="O1185" s="183">
        <f t="shared" si="18"/>
        <v>65.745957349470004</v>
      </c>
      <c r="P1185" s="93">
        <v>0.59599999999999997</v>
      </c>
      <c r="Q1185" s="21"/>
    </row>
    <row r="1186" spans="1:17" s="11" customFormat="1">
      <c r="A1186" s="13">
        <v>20</v>
      </c>
      <c r="B1186" s="13">
        <v>1985</v>
      </c>
      <c r="C1186" s="13" t="s">
        <v>33</v>
      </c>
      <c r="D1186" s="91">
        <v>11938.232509387783</v>
      </c>
      <c r="E1186" s="91" t="s">
        <v>35</v>
      </c>
      <c r="F1186" s="92">
        <v>-2.3683535782322309</v>
      </c>
      <c r="G1186" s="92">
        <v>13.16</v>
      </c>
      <c r="H1186" s="91" t="s">
        <v>35</v>
      </c>
      <c r="I1186" s="14">
        <v>90</v>
      </c>
      <c r="J1186" s="14" t="s">
        <v>35</v>
      </c>
      <c r="K1186" s="14" t="s">
        <v>35</v>
      </c>
      <c r="L1186" s="183">
        <v>60.663513403148798</v>
      </c>
      <c r="M1186" s="183">
        <v>71.490191196213502</v>
      </c>
      <c r="N1186" s="183">
        <v>44.454032438533801</v>
      </c>
      <c r="O1186" s="183">
        <f t="shared" si="18"/>
        <v>58.8692456792987</v>
      </c>
      <c r="P1186" s="93">
        <v>0.59099999999999997</v>
      </c>
      <c r="Q1186" s="21"/>
    </row>
    <row r="1187" spans="1:17" s="11" customFormat="1">
      <c r="A1187" s="13">
        <v>20</v>
      </c>
      <c r="B1187" s="13">
        <v>1986</v>
      </c>
      <c r="C1187" s="13" t="s">
        <v>33</v>
      </c>
      <c r="D1187" s="91">
        <v>12391.708712049887</v>
      </c>
      <c r="E1187" s="91" t="s">
        <v>35</v>
      </c>
      <c r="F1187" s="92">
        <v>3.7985204451790509</v>
      </c>
      <c r="G1187" s="92">
        <v>10.93</v>
      </c>
      <c r="H1187" s="91" t="s">
        <v>35</v>
      </c>
      <c r="I1187" s="14">
        <v>92</v>
      </c>
      <c r="J1187" s="14" t="s">
        <v>35</v>
      </c>
      <c r="K1187" s="14" t="s">
        <v>35</v>
      </c>
      <c r="L1187" s="183">
        <v>31.3444335336164</v>
      </c>
      <c r="M1187" s="183">
        <v>59.718977740723197</v>
      </c>
      <c r="N1187" s="183">
        <v>42.8435174264186</v>
      </c>
      <c r="O1187" s="183">
        <f t="shared" si="18"/>
        <v>44.635642900252741</v>
      </c>
      <c r="P1187" s="93">
        <v>0.59199999999999997</v>
      </c>
      <c r="Q1187" s="21"/>
    </row>
    <row r="1188" spans="1:17" s="11" customFormat="1">
      <c r="A1188" s="13">
        <v>20</v>
      </c>
      <c r="B1188" s="13">
        <v>1987</v>
      </c>
      <c r="C1188" s="13" t="s">
        <v>33</v>
      </c>
      <c r="D1188" s="91">
        <v>12511.188082762972</v>
      </c>
      <c r="E1188" s="91" t="s">
        <v>35</v>
      </c>
      <c r="F1188" s="92">
        <v>0.96418801869431547</v>
      </c>
      <c r="G1188" s="92">
        <v>9.1</v>
      </c>
      <c r="H1188" s="91">
        <v>920</v>
      </c>
      <c r="I1188" s="14">
        <v>93.3</v>
      </c>
      <c r="J1188" s="14" t="s">
        <v>35</v>
      </c>
      <c r="K1188" s="14" t="s">
        <v>35</v>
      </c>
      <c r="L1188" s="183">
        <v>32.506869004891101</v>
      </c>
      <c r="M1188" s="183">
        <v>59.269735100745201</v>
      </c>
      <c r="N1188" s="183">
        <v>47.955055459916899</v>
      </c>
      <c r="O1188" s="183">
        <f t="shared" si="18"/>
        <v>46.577219855184403</v>
      </c>
      <c r="P1188" s="93">
        <v>0.59199999999999997</v>
      </c>
      <c r="Q1188" s="21"/>
    </row>
    <row r="1189" spans="1:17" s="11" customFormat="1">
      <c r="A1189" s="13">
        <v>20</v>
      </c>
      <c r="B1189" s="13">
        <v>1988</v>
      </c>
      <c r="C1189" s="13" t="s">
        <v>33</v>
      </c>
      <c r="D1189" s="91">
        <v>12909.481535364705</v>
      </c>
      <c r="E1189" s="91" t="s">
        <v>35</v>
      </c>
      <c r="F1189" s="92">
        <v>3.1834982414697492</v>
      </c>
      <c r="G1189" s="92">
        <v>7.28</v>
      </c>
      <c r="H1189" s="91" t="s">
        <v>35</v>
      </c>
      <c r="I1189" s="14">
        <v>92</v>
      </c>
      <c r="J1189" s="14" t="s">
        <v>35</v>
      </c>
      <c r="K1189" s="14" t="s">
        <v>35</v>
      </c>
      <c r="L1189" s="183">
        <v>26.264131428879299</v>
      </c>
      <c r="M1189" s="183">
        <v>69.820025674837396</v>
      </c>
      <c r="N1189" s="183">
        <v>43.658019422625301</v>
      </c>
      <c r="O1189" s="183">
        <f t="shared" si="18"/>
        <v>46.580725508780667</v>
      </c>
      <c r="P1189" s="93">
        <v>0.59</v>
      </c>
      <c r="Q1189" s="21"/>
    </row>
    <row r="1190" spans="1:17" s="11" customFormat="1">
      <c r="A1190" s="13">
        <v>20</v>
      </c>
      <c r="B1190" s="13">
        <v>1989</v>
      </c>
      <c r="C1190" s="13" t="s">
        <v>33</v>
      </c>
      <c r="D1190" s="91">
        <v>11515.180616880469</v>
      </c>
      <c r="E1190" s="91" t="s">
        <v>35</v>
      </c>
      <c r="F1190" s="92">
        <v>-10.800595784305017</v>
      </c>
      <c r="G1190" s="92">
        <v>9.74</v>
      </c>
      <c r="H1190" s="91" t="s">
        <v>35</v>
      </c>
      <c r="I1190" s="14">
        <v>88.4</v>
      </c>
      <c r="J1190" s="14" t="s">
        <v>35</v>
      </c>
      <c r="K1190" s="14" t="s">
        <v>35</v>
      </c>
      <c r="L1190" s="183">
        <v>30.645846764704402</v>
      </c>
      <c r="M1190" s="183">
        <v>68.744649036432804</v>
      </c>
      <c r="N1190" s="183">
        <v>38.224796995110097</v>
      </c>
      <c r="O1190" s="183">
        <f t="shared" si="18"/>
        <v>45.87176426541577</v>
      </c>
      <c r="P1190" s="93">
        <v>0.59499999999999997</v>
      </c>
      <c r="Q1190" s="21"/>
    </row>
    <row r="1191" spans="1:17" s="11" customFormat="1">
      <c r="A1191" s="13">
        <v>20</v>
      </c>
      <c r="B1191" s="13">
        <v>1990</v>
      </c>
      <c r="C1191" s="13" t="s">
        <v>33</v>
      </c>
      <c r="D1191" s="91">
        <v>11968.854216709427</v>
      </c>
      <c r="E1191" s="91" t="s">
        <v>35</v>
      </c>
      <c r="F1191" s="92">
        <v>3.9397870942979836</v>
      </c>
      <c r="G1191" s="92">
        <v>13.96</v>
      </c>
      <c r="H1191" s="91" t="s">
        <v>35</v>
      </c>
      <c r="I1191" s="14">
        <v>89.6</v>
      </c>
      <c r="J1191" s="14" t="s">
        <v>35</v>
      </c>
      <c r="K1191" s="14" t="s">
        <v>35</v>
      </c>
      <c r="L1191" s="183">
        <v>36.623943740372503</v>
      </c>
      <c r="M1191" s="183">
        <v>61.995953147585602</v>
      </c>
      <c r="N1191" s="183">
        <v>36.116444780317401</v>
      </c>
      <c r="O1191" s="183">
        <f t="shared" si="18"/>
        <v>44.912113889425171</v>
      </c>
      <c r="P1191" s="93">
        <v>0.60699999999999998</v>
      </c>
      <c r="Q1191" s="21"/>
    </row>
    <row r="1192" spans="1:17" s="11" customFormat="1">
      <c r="A1192" s="13">
        <v>20</v>
      </c>
      <c r="B1192" s="13">
        <v>1991</v>
      </c>
      <c r="C1192" s="13" t="s">
        <v>33</v>
      </c>
      <c r="D1192" s="91">
        <v>12830.404879294987</v>
      </c>
      <c r="E1192" s="91" t="s">
        <v>35</v>
      </c>
      <c r="F1192" s="92">
        <v>7.1982718394444873</v>
      </c>
      <c r="G1192" s="92">
        <v>9.4499998092651403</v>
      </c>
      <c r="H1192" s="91" t="s">
        <v>35</v>
      </c>
      <c r="I1192" s="14">
        <v>90.6</v>
      </c>
      <c r="J1192" s="14" t="s">
        <v>35</v>
      </c>
      <c r="K1192" s="14" t="s">
        <v>35</v>
      </c>
      <c r="L1192" s="183">
        <v>32.258220056387003</v>
      </c>
      <c r="M1192" s="183">
        <v>59.564721148624798</v>
      </c>
      <c r="N1192" s="183">
        <v>33.666301842659998</v>
      </c>
      <c r="O1192" s="183">
        <f t="shared" si="18"/>
        <v>41.829747682557269</v>
      </c>
      <c r="P1192" s="93">
        <v>0.626</v>
      </c>
      <c r="Q1192" s="21"/>
    </row>
    <row r="1193" spans="1:17" s="11" customFormat="1">
      <c r="A1193" s="13">
        <v>20</v>
      </c>
      <c r="B1193" s="13">
        <v>1992</v>
      </c>
      <c r="C1193" s="13" t="s">
        <v>33</v>
      </c>
      <c r="D1193" s="91">
        <v>13302.581627046782</v>
      </c>
      <c r="E1193" s="91" t="s">
        <v>35</v>
      </c>
      <c r="F1193" s="92">
        <v>3.6801391085776913</v>
      </c>
      <c r="G1193" s="92">
        <v>7.6900000572204599</v>
      </c>
      <c r="H1193" s="91">
        <v>-2270</v>
      </c>
      <c r="I1193" s="14">
        <v>89.2</v>
      </c>
      <c r="J1193" s="14" t="s">
        <v>35</v>
      </c>
      <c r="K1193" s="14" t="s">
        <v>35</v>
      </c>
      <c r="L1193" s="183">
        <v>31.2263954850626</v>
      </c>
      <c r="M1193" s="183">
        <v>57.395348524929901</v>
      </c>
      <c r="N1193" s="183">
        <v>31.486218148894899</v>
      </c>
      <c r="O1193" s="183">
        <f t="shared" si="18"/>
        <v>40.035987386295801</v>
      </c>
      <c r="P1193" s="93">
        <v>0.623</v>
      </c>
      <c r="Q1193" s="21"/>
    </row>
    <row r="1194" spans="1:17" s="11" customFormat="1">
      <c r="A1194" s="13">
        <v>20</v>
      </c>
      <c r="B1194" s="13">
        <v>1993</v>
      </c>
      <c r="C1194" s="13" t="s">
        <v>33</v>
      </c>
      <c r="D1194" s="91">
        <v>13047.761925011222</v>
      </c>
      <c r="E1194" s="91" t="s">
        <v>35</v>
      </c>
      <c r="F1194" s="92">
        <v>-1.9155657839938272</v>
      </c>
      <c r="G1194" s="92">
        <v>6.5999999046325701</v>
      </c>
      <c r="H1194" s="91" t="s">
        <v>35</v>
      </c>
      <c r="I1194" s="14">
        <v>86.6</v>
      </c>
      <c r="J1194" s="14" t="s">
        <v>35</v>
      </c>
      <c r="K1194" s="14" t="s">
        <v>35</v>
      </c>
      <c r="L1194" s="183">
        <v>27.678438923524201</v>
      </c>
      <c r="M1194" s="183">
        <v>56.0814560634035</v>
      </c>
      <c r="N1194" s="183">
        <v>32.044165765723001</v>
      </c>
      <c r="O1194" s="183">
        <f t="shared" si="18"/>
        <v>38.601353584216902</v>
      </c>
      <c r="P1194" s="93">
        <v>0.622</v>
      </c>
      <c r="Q1194" s="21"/>
    </row>
    <row r="1195" spans="1:17" s="11" customFormat="1">
      <c r="A1195" s="13">
        <v>20</v>
      </c>
      <c r="B1195" s="13">
        <v>1994</v>
      </c>
      <c r="C1195" s="13" t="s">
        <v>33</v>
      </c>
      <c r="D1195" s="91">
        <v>12469.670709773636</v>
      </c>
      <c r="E1195" s="91" t="s">
        <v>35</v>
      </c>
      <c r="F1195" s="92">
        <v>-4.4305775853362661</v>
      </c>
      <c r="G1195" s="92">
        <v>8.56</v>
      </c>
      <c r="H1195" s="91" t="s">
        <v>35</v>
      </c>
      <c r="I1195" s="14">
        <v>86</v>
      </c>
      <c r="J1195" s="14" t="s">
        <v>35</v>
      </c>
      <c r="K1195" s="14" t="s">
        <v>35</v>
      </c>
      <c r="L1195" s="183">
        <v>26.887600810147301</v>
      </c>
      <c r="M1195" s="183">
        <v>65.527732004633194</v>
      </c>
      <c r="N1195" s="183">
        <v>36.046761021854103</v>
      </c>
      <c r="O1195" s="183">
        <f t="shared" si="18"/>
        <v>42.820697945544872</v>
      </c>
      <c r="P1195" s="93">
        <v>0.61799999999999999</v>
      </c>
      <c r="Q1195" s="21"/>
    </row>
    <row r="1196" spans="1:17" s="11" customFormat="1">
      <c r="A1196" s="13">
        <v>20</v>
      </c>
      <c r="B1196" s="13">
        <v>1995</v>
      </c>
      <c r="C1196" s="13" t="s">
        <v>33</v>
      </c>
      <c r="D1196" s="91">
        <v>12692.594347076125</v>
      </c>
      <c r="E1196" s="91" t="s">
        <v>35</v>
      </c>
      <c r="F1196" s="92">
        <v>1.7877267370642187</v>
      </c>
      <c r="G1196" s="92">
        <v>10.24</v>
      </c>
      <c r="H1196" s="91" t="s">
        <v>35</v>
      </c>
      <c r="I1196" s="14">
        <v>85.8</v>
      </c>
      <c r="J1196" s="14" t="s">
        <v>35</v>
      </c>
      <c r="K1196" s="14" t="s">
        <v>35</v>
      </c>
      <c r="L1196" s="183">
        <v>26.261924785721401</v>
      </c>
      <c r="M1196" s="183">
        <v>64.8040798359783</v>
      </c>
      <c r="N1196" s="183">
        <v>32.801476266121199</v>
      </c>
      <c r="O1196" s="183">
        <f t="shared" si="18"/>
        <v>41.289160295940299</v>
      </c>
      <c r="P1196" s="93">
        <v>0.62</v>
      </c>
      <c r="Q1196" s="21"/>
    </row>
    <row r="1197" spans="1:17" s="11" customFormat="1">
      <c r="A1197" s="13">
        <v>20</v>
      </c>
      <c r="B1197" s="13">
        <v>1996</v>
      </c>
      <c r="C1197" s="13" t="s">
        <v>33</v>
      </c>
      <c r="D1197" s="91">
        <v>12410.257748322343</v>
      </c>
      <c r="E1197" s="91" t="s">
        <v>35</v>
      </c>
      <c r="F1197" s="92">
        <v>-2.2244199336506938</v>
      </c>
      <c r="G1197" s="92">
        <v>11.77</v>
      </c>
      <c r="H1197" s="91" t="s">
        <v>35</v>
      </c>
      <c r="I1197" s="14">
        <v>88</v>
      </c>
      <c r="J1197" s="14" t="s">
        <v>35</v>
      </c>
      <c r="K1197" s="14" t="s">
        <v>35</v>
      </c>
      <c r="L1197" s="183">
        <v>32.096553512291003</v>
      </c>
      <c r="M1197" s="183">
        <v>64.862615577557506</v>
      </c>
      <c r="N1197" s="183">
        <v>33.626984143699801</v>
      </c>
      <c r="O1197" s="183">
        <f t="shared" si="18"/>
        <v>43.528717744516108</v>
      </c>
      <c r="P1197" s="93">
        <v>0.62</v>
      </c>
      <c r="Q1197" s="21"/>
    </row>
    <row r="1198" spans="1:17" s="11" customFormat="1">
      <c r="A1198" s="13">
        <v>20</v>
      </c>
      <c r="B1198" s="13">
        <v>1997</v>
      </c>
      <c r="C1198" s="13" t="s">
        <v>33</v>
      </c>
      <c r="D1198" s="91">
        <v>12939.583317229683</v>
      </c>
      <c r="E1198" s="91" t="s">
        <v>35</v>
      </c>
      <c r="F1198" s="92">
        <v>4.2652262317347578</v>
      </c>
      <c r="G1198" s="92">
        <v>11.1599998474121</v>
      </c>
      <c r="H1198" s="91">
        <v>-4540</v>
      </c>
      <c r="I1198" s="14">
        <v>86.4</v>
      </c>
      <c r="J1198" s="14" t="s">
        <v>35</v>
      </c>
      <c r="K1198" s="14" t="s">
        <v>35</v>
      </c>
      <c r="L1198" s="183">
        <v>31.5377177966737</v>
      </c>
      <c r="M1198" s="183">
        <v>66.474521219155903</v>
      </c>
      <c r="N1198" s="183">
        <v>30.776686081245199</v>
      </c>
      <c r="O1198" s="183">
        <f t="shared" si="18"/>
        <v>42.929641699024934</v>
      </c>
      <c r="P1198" s="93">
        <v>0.61899999999999999</v>
      </c>
      <c r="Q1198" s="21"/>
    </row>
    <row r="1199" spans="1:17" s="11" customFormat="1">
      <c r="A1199" s="13">
        <v>20</v>
      </c>
      <c r="B1199" s="13">
        <v>1998</v>
      </c>
      <c r="C1199" s="13" t="s">
        <v>33</v>
      </c>
      <c r="D1199" s="91">
        <v>12726.409628964851</v>
      </c>
      <c r="E1199" s="91" t="s">
        <v>35</v>
      </c>
      <c r="F1199" s="92">
        <v>-1.6474540411280429</v>
      </c>
      <c r="G1199" s="92">
        <v>11.1499996185303</v>
      </c>
      <c r="H1199" s="91" t="s">
        <v>35</v>
      </c>
      <c r="I1199" s="14">
        <v>81.5</v>
      </c>
      <c r="J1199" s="14" t="s">
        <v>35</v>
      </c>
      <c r="K1199" s="14" t="s">
        <v>35</v>
      </c>
      <c r="L1199" s="183">
        <v>23.781358079748902</v>
      </c>
      <c r="M1199" s="183">
        <v>59.668481375878997</v>
      </c>
      <c r="N1199" s="183">
        <v>30.0075571704329</v>
      </c>
      <c r="O1199" s="183">
        <f t="shared" si="18"/>
        <v>37.819132208686931</v>
      </c>
      <c r="P1199" s="93">
        <v>0.59699999999999998</v>
      </c>
      <c r="Q1199" s="21"/>
    </row>
    <row r="1200" spans="1:17" s="11" customFormat="1">
      <c r="A1200" s="13">
        <v>20</v>
      </c>
      <c r="B1200" s="13">
        <v>1999</v>
      </c>
      <c r="C1200" s="13" t="s">
        <v>33</v>
      </c>
      <c r="D1200" s="91">
        <v>11739.113132595887</v>
      </c>
      <c r="E1200" s="91" t="s">
        <v>35</v>
      </c>
      <c r="F1200" s="92">
        <v>-7.7578557122812697</v>
      </c>
      <c r="G1200" s="92">
        <v>14.5299997329712</v>
      </c>
      <c r="H1200" s="91" t="s">
        <v>35</v>
      </c>
      <c r="I1200" s="14">
        <v>88.3</v>
      </c>
      <c r="J1200" s="14" t="s">
        <v>35</v>
      </c>
      <c r="K1200" s="14" t="s">
        <v>35</v>
      </c>
      <c r="L1200" s="183">
        <v>30.821270392359501</v>
      </c>
      <c r="M1200" s="183">
        <v>55.292014873376502</v>
      </c>
      <c r="N1200" s="183">
        <v>29.0034510109335</v>
      </c>
      <c r="O1200" s="183">
        <f t="shared" si="18"/>
        <v>38.372245425556507</v>
      </c>
      <c r="P1200" s="93">
        <v>0.47499999999999998</v>
      </c>
      <c r="Q1200" s="21"/>
    </row>
    <row r="1201" spans="1:17" s="11" customFormat="1">
      <c r="A1201" s="13">
        <v>20</v>
      </c>
      <c r="B1201" s="13">
        <v>2000</v>
      </c>
      <c r="C1201" s="13" t="s">
        <v>33</v>
      </c>
      <c r="D1201" s="91">
        <v>11944.204356607992</v>
      </c>
      <c r="E1201" s="91" t="s">
        <v>35</v>
      </c>
      <c r="F1201" s="92">
        <v>1.7470759647304988</v>
      </c>
      <c r="G1201" s="92">
        <v>13.9899997711182</v>
      </c>
      <c r="H1201" s="91" t="s">
        <v>35</v>
      </c>
      <c r="I1201" s="14">
        <v>90.9</v>
      </c>
      <c r="J1201" s="23">
        <v>44.2</v>
      </c>
      <c r="K1201" s="23">
        <v>4.8</v>
      </c>
      <c r="L1201" s="183">
        <v>49.516806095367301</v>
      </c>
      <c r="M1201" s="183">
        <v>56.627100182487602</v>
      </c>
      <c r="N1201" s="183">
        <v>29.520363682404501</v>
      </c>
      <c r="O1201" s="183">
        <f t="shared" si="18"/>
        <v>45.221423320086473</v>
      </c>
      <c r="P1201" s="93">
        <v>0.32400000000000001</v>
      </c>
      <c r="Q1201" s="21"/>
    </row>
    <row r="1202" spans="1:17" s="11" customFormat="1">
      <c r="A1202" s="13">
        <v>20</v>
      </c>
      <c r="B1202" s="13">
        <v>2001</v>
      </c>
      <c r="C1202" s="13" t="s">
        <v>33</v>
      </c>
      <c r="D1202" s="91">
        <v>12122.121835893204</v>
      </c>
      <c r="E1202" s="91" t="s">
        <v>35</v>
      </c>
      <c r="F1202" s="92">
        <v>1.4895716279902871</v>
      </c>
      <c r="G1202" s="92">
        <v>8.83</v>
      </c>
      <c r="H1202" s="91" t="s">
        <v>35</v>
      </c>
      <c r="I1202" s="14">
        <v>88.8</v>
      </c>
      <c r="J1202" s="23">
        <v>42.9</v>
      </c>
      <c r="K1202" s="23">
        <v>4.4000000000000004</v>
      </c>
      <c r="L1202" s="183">
        <v>45.923349869098402</v>
      </c>
      <c r="M1202" s="183">
        <v>55.668159786510003</v>
      </c>
      <c r="N1202" s="183">
        <v>29.254810372022199</v>
      </c>
      <c r="O1202" s="183">
        <f t="shared" si="18"/>
        <v>43.615440009210204</v>
      </c>
      <c r="P1202" s="93">
        <v>0.28999999999999998</v>
      </c>
      <c r="Q1202" s="21"/>
    </row>
    <row r="1203" spans="1:17" s="11" customFormat="1">
      <c r="A1203" s="13">
        <v>20</v>
      </c>
      <c r="B1203" s="13">
        <v>2002</v>
      </c>
      <c r="C1203" s="13" t="s">
        <v>33</v>
      </c>
      <c r="D1203" s="91">
        <v>10848.817149900207</v>
      </c>
      <c r="E1203" s="91" t="s">
        <v>35</v>
      </c>
      <c r="F1203" s="92">
        <v>-10.503975320746108</v>
      </c>
      <c r="G1203" s="92">
        <v>16.170000000000002</v>
      </c>
      <c r="H1203" s="91">
        <v>-22740</v>
      </c>
      <c r="I1203" s="14">
        <v>86.2</v>
      </c>
      <c r="J1203" s="23">
        <v>51.7</v>
      </c>
      <c r="K1203" s="23">
        <v>7.2</v>
      </c>
      <c r="L1203" s="183">
        <v>45.091603922970499</v>
      </c>
      <c r="M1203" s="183">
        <v>58.8295746992723</v>
      </c>
      <c r="N1203" s="183">
        <v>33.178324966535698</v>
      </c>
      <c r="O1203" s="183">
        <f t="shared" si="18"/>
        <v>45.699834529592827</v>
      </c>
      <c r="P1203" s="93">
        <v>0.26200000000000001</v>
      </c>
      <c r="Q1203" s="21"/>
    </row>
    <row r="1204" spans="1:17" s="11" customFormat="1">
      <c r="A1204" s="13">
        <v>20</v>
      </c>
      <c r="B1204" s="13">
        <v>2003</v>
      </c>
      <c r="C1204" s="13" t="s">
        <v>33</v>
      </c>
      <c r="D1204" s="91">
        <v>9830.7367712079704</v>
      </c>
      <c r="E1204" s="91" t="s">
        <v>35</v>
      </c>
      <c r="F1204" s="92">
        <v>-9.3842523532770628</v>
      </c>
      <c r="G1204" s="92">
        <v>16.78</v>
      </c>
      <c r="H1204" s="91" t="s">
        <v>35</v>
      </c>
      <c r="I1204" s="14">
        <v>87.3</v>
      </c>
      <c r="J1204" s="23">
        <v>57.2</v>
      </c>
      <c r="K1204" s="23">
        <v>9.1999999999999993</v>
      </c>
      <c r="L1204" s="183">
        <v>52.347799598459297</v>
      </c>
      <c r="M1204" s="183">
        <v>61.237365661047903</v>
      </c>
      <c r="N1204" s="183">
        <v>36.523785981620598</v>
      </c>
      <c r="O1204" s="183">
        <f t="shared" si="18"/>
        <v>50.03631708037593</v>
      </c>
      <c r="P1204" s="93">
        <v>0.248</v>
      </c>
      <c r="Q1204" s="21"/>
    </row>
    <row r="1205" spans="1:17" s="11" customFormat="1">
      <c r="A1205" s="13">
        <v>20</v>
      </c>
      <c r="B1205" s="13">
        <v>2004</v>
      </c>
      <c r="C1205" s="13" t="s">
        <v>33</v>
      </c>
      <c r="D1205" s="91">
        <v>11429.406975051807</v>
      </c>
      <c r="E1205" s="91" t="s">
        <v>35</v>
      </c>
      <c r="F1205" s="92">
        <v>16.261957176251357</v>
      </c>
      <c r="G1205" s="92">
        <v>15.069999694824199</v>
      </c>
      <c r="H1205" s="91" t="s">
        <v>35</v>
      </c>
      <c r="I1205" s="14">
        <v>87.5</v>
      </c>
      <c r="J1205" s="23">
        <v>50.8</v>
      </c>
      <c r="K1205" s="23">
        <v>8</v>
      </c>
      <c r="L1205" s="183">
        <v>62.499189533404397</v>
      </c>
      <c r="M1205" s="183">
        <v>66.565301113444903</v>
      </c>
      <c r="N1205" s="183">
        <v>39.951379769386897</v>
      </c>
      <c r="O1205" s="183">
        <f t="shared" si="18"/>
        <v>56.33862347207873</v>
      </c>
      <c r="P1205" s="93">
        <v>0.223</v>
      </c>
      <c r="Q1205" s="21"/>
    </row>
    <row r="1206" spans="1:17" s="11" customFormat="1">
      <c r="A1206" s="13">
        <v>20</v>
      </c>
      <c r="B1206" s="13">
        <v>2005</v>
      </c>
      <c r="C1206" s="13" t="s">
        <v>33</v>
      </c>
      <c r="D1206" s="91">
        <v>12400.775695804632</v>
      </c>
      <c r="E1206" s="91" t="s">
        <v>35</v>
      </c>
      <c r="F1206" s="92">
        <v>8.4988549526072319</v>
      </c>
      <c r="G1206" s="92">
        <v>10.66</v>
      </c>
      <c r="H1206" s="91" t="s">
        <v>35</v>
      </c>
      <c r="I1206" s="14">
        <v>90.6</v>
      </c>
      <c r="J1206" s="23">
        <v>43</v>
      </c>
      <c r="K1206" s="23">
        <v>9.1</v>
      </c>
      <c r="L1206" s="183">
        <v>85.180180730017597</v>
      </c>
      <c r="M1206" s="183">
        <v>69.884890561069398</v>
      </c>
      <c r="N1206" s="183">
        <v>42.127523635253397</v>
      </c>
      <c r="O1206" s="183">
        <f t="shared" si="18"/>
        <v>65.730864975446806</v>
      </c>
      <c r="P1206" s="93">
        <v>0.186</v>
      </c>
      <c r="Q1206" s="21"/>
    </row>
    <row r="1207" spans="1:17" s="11" customFormat="1">
      <c r="A1207" s="13">
        <v>20</v>
      </c>
      <c r="B1207" s="13">
        <v>2006</v>
      </c>
      <c r="C1207" s="13" t="s">
        <v>33</v>
      </c>
      <c r="D1207" s="91">
        <v>13413.016087814553</v>
      </c>
      <c r="E1207" s="91" t="s">
        <v>35</v>
      </c>
      <c r="F1207" s="92">
        <v>8.1627183398888121</v>
      </c>
      <c r="G1207" s="92">
        <v>8.61</v>
      </c>
      <c r="H1207" s="91" t="s">
        <v>35</v>
      </c>
      <c r="I1207" s="14">
        <v>94.6</v>
      </c>
      <c r="J1207" s="23">
        <v>31.3</v>
      </c>
      <c r="K1207" s="23">
        <v>5.0999999999999996</v>
      </c>
      <c r="L1207" s="183">
        <v>94.232870316464002</v>
      </c>
      <c r="M1207" s="183">
        <v>84.020702784940596</v>
      </c>
      <c r="N1207" s="183">
        <v>57.346259138415597</v>
      </c>
      <c r="O1207" s="183">
        <f t="shared" si="18"/>
        <v>78.533277413273396</v>
      </c>
      <c r="P1207" s="93">
        <v>0.16800000000000001</v>
      </c>
      <c r="Q1207" s="21"/>
    </row>
    <row r="1208" spans="1:17" s="11" customFormat="1">
      <c r="A1208" s="13">
        <v>20</v>
      </c>
      <c r="B1208" s="13">
        <v>2007</v>
      </c>
      <c r="C1208" s="13" t="s">
        <v>33</v>
      </c>
      <c r="D1208" s="91">
        <v>14374.379120013758</v>
      </c>
      <c r="E1208" s="91" t="s">
        <v>35</v>
      </c>
      <c r="F1208" s="92">
        <v>7.1673889444789864</v>
      </c>
      <c r="G1208" s="92">
        <v>7.28</v>
      </c>
      <c r="H1208" s="91">
        <v>-200220</v>
      </c>
      <c r="I1208" s="15" t="s">
        <v>35</v>
      </c>
      <c r="J1208" s="23">
        <v>25.2</v>
      </c>
      <c r="K1208" s="23">
        <v>3.7</v>
      </c>
      <c r="L1208" s="183">
        <v>97.726409182701005</v>
      </c>
      <c r="M1208" s="183">
        <v>94.121897892805194</v>
      </c>
      <c r="N1208" s="183">
        <v>62.342757117053203</v>
      </c>
      <c r="O1208" s="183">
        <f t="shared" si="18"/>
        <v>84.730354730853136</v>
      </c>
      <c r="P1208" s="93">
        <v>0.16200000000000001</v>
      </c>
      <c r="Q1208" s="21"/>
    </row>
    <row r="1209" spans="1:17" s="11" customFormat="1">
      <c r="A1209" s="13">
        <v>20</v>
      </c>
      <c r="B1209" s="13">
        <v>2008</v>
      </c>
      <c r="C1209" s="13" t="s">
        <v>33</v>
      </c>
      <c r="D1209" s="91">
        <v>14920.450113714442</v>
      </c>
      <c r="E1209" s="91" t="s">
        <v>35</v>
      </c>
      <c r="F1209" s="92">
        <v>3.7989188203640509</v>
      </c>
      <c r="G1209" s="92">
        <v>6.25</v>
      </c>
      <c r="H1209" s="91" t="s">
        <v>35</v>
      </c>
      <c r="I1209" s="14">
        <v>95.6</v>
      </c>
      <c r="J1209" s="23">
        <v>24.7</v>
      </c>
      <c r="K1209" s="23">
        <v>4.7</v>
      </c>
      <c r="L1209" s="183">
        <v>125.564825304621</v>
      </c>
      <c r="M1209" s="183">
        <v>102.806160742072</v>
      </c>
      <c r="N1209" s="183">
        <v>70.662411642855403</v>
      </c>
      <c r="O1209" s="183">
        <f t="shared" si="18"/>
        <v>99.677799229849469</v>
      </c>
      <c r="P1209" s="93">
        <v>0.161</v>
      </c>
      <c r="Q1209" s="21"/>
    </row>
    <row r="1210" spans="1:17" s="11" customFormat="1">
      <c r="A1210" s="13">
        <v>20</v>
      </c>
      <c r="B1210" s="13">
        <v>2009</v>
      </c>
      <c r="C1210" s="13" t="s">
        <v>33</v>
      </c>
      <c r="D1210" s="91">
        <v>14239.038695039077</v>
      </c>
      <c r="E1210" s="91" t="s">
        <v>35</v>
      </c>
      <c r="F1210" s="92">
        <v>-4.5669628830368509</v>
      </c>
      <c r="G1210" s="92">
        <v>6.1</v>
      </c>
      <c r="H1210" s="91" t="s">
        <v>35</v>
      </c>
      <c r="I1210" s="14">
        <v>97.1</v>
      </c>
      <c r="J1210" s="23">
        <v>24.2</v>
      </c>
      <c r="K1210" s="23">
        <v>4.5</v>
      </c>
      <c r="L1210" s="183">
        <v>82.662871078498895</v>
      </c>
      <c r="M1210" s="183">
        <v>87.0161710168871</v>
      </c>
      <c r="N1210" s="183">
        <v>80.870213604300602</v>
      </c>
      <c r="O1210" s="183">
        <f t="shared" si="18"/>
        <v>83.516418566562194</v>
      </c>
      <c r="P1210" s="93">
        <v>0.16</v>
      </c>
      <c r="Q1210" s="21"/>
    </row>
    <row r="1211" spans="1:17" s="11" customFormat="1">
      <c r="A1211" s="13">
        <v>20</v>
      </c>
      <c r="B1211" s="13">
        <v>2010</v>
      </c>
      <c r="C1211" s="13" t="s">
        <v>33</v>
      </c>
      <c r="D1211" s="91">
        <v>13825.357116081779</v>
      </c>
      <c r="E1211" s="91" t="s">
        <v>35</v>
      </c>
      <c r="F1211" s="92">
        <v>-2.9052633946519393</v>
      </c>
      <c r="G1211" s="92">
        <v>7.11</v>
      </c>
      <c r="H1211" s="91" t="s">
        <v>35</v>
      </c>
      <c r="I1211" s="14">
        <v>95.7</v>
      </c>
      <c r="J1211" s="23">
        <v>25</v>
      </c>
      <c r="K1211" s="23">
        <v>4.9000000000000004</v>
      </c>
      <c r="L1211" s="183">
        <v>100</v>
      </c>
      <c r="M1211" s="183">
        <v>100</v>
      </c>
      <c r="N1211" s="183">
        <v>100</v>
      </c>
      <c r="O1211" s="183">
        <f t="shared" si="18"/>
        <v>100</v>
      </c>
      <c r="P1211" s="93">
        <v>0.159</v>
      </c>
      <c r="Q1211" s="21"/>
    </row>
    <row r="1212" spans="1:17" s="11" customFormat="1">
      <c r="A1212" s="13">
        <v>20</v>
      </c>
      <c r="B1212" s="13">
        <v>2011</v>
      </c>
      <c r="C1212" s="13" t="s">
        <v>33</v>
      </c>
      <c r="D1212" s="91">
        <v>14179.435769294125</v>
      </c>
      <c r="E1212" s="91" t="s">
        <v>35</v>
      </c>
      <c r="F1212" s="92">
        <v>2.5610814262474264</v>
      </c>
      <c r="G1212" s="92">
        <v>6.9</v>
      </c>
      <c r="H1212" s="91" t="s">
        <v>35</v>
      </c>
      <c r="I1212" s="14">
        <v>98</v>
      </c>
      <c r="J1212" s="23">
        <v>26</v>
      </c>
      <c r="K1212" s="23">
        <v>5.7</v>
      </c>
      <c r="L1212" s="183">
        <v>115.938068414604</v>
      </c>
      <c r="M1212" s="183">
        <v>107.716675393419</v>
      </c>
      <c r="N1212" s="183">
        <v>122.767240315002</v>
      </c>
      <c r="O1212" s="183">
        <f t="shared" si="18"/>
        <v>115.473994707675</v>
      </c>
      <c r="P1212" s="93">
        <v>0.157</v>
      </c>
      <c r="Q1212" s="21"/>
    </row>
    <row r="1213" spans="1:17" s="11" customFormat="1">
      <c r="A1213" s="13">
        <v>20</v>
      </c>
      <c r="B1213" s="13">
        <v>2012</v>
      </c>
      <c r="C1213" s="13" t="s">
        <v>33</v>
      </c>
      <c r="D1213" s="91">
        <v>14735.907557216824</v>
      </c>
      <c r="E1213" s="91" t="s">
        <v>35</v>
      </c>
      <c r="F1213" s="92">
        <v>3.9244988092385711</v>
      </c>
      <c r="G1213" s="92">
        <v>6.6</v>
      </c>
      <c r="H1213" s="91">
        <v>-431040</v>
      </c>
      <c r="I1213" s="14">
        <v>98.3</v>
      </c>
      <c r="J1213" s="23">
        <v>20.9</v>
      </c>
      <c r="K1213" s="23">
        <v>5.0999999999999996</v>
      </c>
      <c r="L1213" s="183">
        <v>115.792648289342</v>
      </c>
      <c r="M1213" s="183">
        <v>99.396437266731795</v>
      </c>
      <c r="N1213" s="183">
        <v>125.6682221773</v>
      </c>
      <c r="O1213" s="183">
        <f t="shared" si="18"/>
        <v>113.61910257779125</v>
      </c>
      <c r="P1213" s="93">
        <v>0.153</v>
      </c>
      <c r="Q1213" s="21"/>
    </row>
    <row r="1214" spans="1:17" s="11" customFormat="1">
      <c r="A1214" s="13">
        <v>20</v>
      </c>
      <c r="B1214" s="13">
        <v>2013</v>
      </c>
      <c r="C1214" s="13" t="s">
        <v>33</v>
      </c>
      <c r="D1214" s="91">
        <v>14723.104154185447</v>
      </c>
      <c r="E1214" s="91" t="s">
        <v>35</v>
      </c>
      <c r="F1214" s="92">
        <v>-8.6885744781341145E-2</v>
      </c>
      <c r="G1214" s="92">
        <v>7.53999996185303</v>
      </c>
      <c r="H1214" s="91" t="s">
        <v>35</v>
      </c>
      <c r="I1214" s="14">
        <v>98.2</v>
      </c>
      <c r="J1214" s="23">
        <v>27.3</v>
      </c>
      <c r="K1214" s="23">
        <v>9</v>
      </c>
      <c r="L1214" s="183">
        <v>116.14962167448699</v>
      </c>
      <c r="M1214" s="183">
        <v>92.340731377033407</v>
      </c>
      <c r="N1214" s="183">
        <v>104.91576514142599</v>
      </c>
      <c r="O1214" s="183">
        <f t="shared" si="18"/>
        <v>104.46870606431547</v>
      </c>
      <c r="P1214" s="93">
        <v>0.112</v>
      </c>
      <c r="Q1214" s="21"/>
    </row>
    <row r="1215" spans="1:17" s="11" customFormat="1">
      <c r="A1215" s="13">
        <v>20</v>
      </c>
      <c r="B1215" s="13">
        <v>2014</v>
      </c>
      <c r="C1215" s="13" t="s">
        <v>33</v>
      </c>
      <c r="D1215" s="91">
        <v>14026.36641291908</v>
      </c>
      <c r="E1215" s="91" t="s">
        <v>35</v>
      </c>
      <c r="F1215" s="92">
        <v>-4.7322747565315666</v>
      </c>
      <c r="G1215" s="92" t="s">
        <v>35</v>
      </c>
      <c r="H1215" s="91" t="s">
        <v>35</v>
      </c>
      <c r="I1215" s="15" t="s">
        <v>35</v>
      </c>
      <c r="J1215" s="23">
        <v>28.3</v>
      </c>
      <c r="K1215" s="23">
        <v>12</v>
      </c>
      <c r="L1215" s="183">
        <v>109.31833481138101</v>
      </c>
      <c r="M1215" s="183">
        <v>89.142462911620697</v>
      </c>
      <c r="N1215" s="183">
        <v>93.443382132127596</v>
      </c>
      <c r="O1215" s="183">
        <f t="shared" si="18"/>
        <v>97.301393285043105</v>
      </c>
      <c r="P1215" s="93">
        <v>0.10199999999999999</v>
      </c>
      <c r="Q1215" s="21"/>
    </row>
    <row r="1216" spans="1:17" s="11" customFormat="1">
      <c r="A1216" s="13">
        <v>20</v>
      </c>
      <c r="B1216" s="13">
        <v>2015</v>
      </c>
      <c r="C1216" s="13" t="s">
        <v>33</v>
      </c>
      <c r="D1216" s="91" t="s">
        <v>35</v>
      </c>
      <c r="E1216" s="91" t="s">
        <v>35</v>
      </c>
      <c r="F1216" s="92" t="s">
        <v>35</v>
      </c>
      <c r="G1216" s="92" t="s">
        <v>35</v>
      </c>
      <c r="H1216" s="91" t="s">
        <v>35</v>
      </c>
      <c r="I1216" s="15" t="s">
        <v>35</v>
      </c>
      <c r="J1216" s="22" t="s">
        <v>35</v>
      </c>
      <c r="K1216" s="22" t="s">
        <v>35</v>
      </c>
      <c r="L1216" s="183">
        <v>66.205440993654605</v>
      </c>
      <c r="M1216" s="183">
        <v>83.411402171994197</v>
      </c>
      <c r="N1216" s="183">
        <v>92.621245438256807</v>
      </c>
      <c r="O1216" s="183">
        <f t="shared" si="18"/>
        <v>80.746029534635198</v>
      </c>
      <c r="P1216" s="93">
        <v>0.114</v>
      </c>
      <c r="Q1216" s="21"/>
    </row>
    <row r="1217" spans="1:17" s="11" customFormat="1">
      <c r="A1217" s="13">
        <v>20</v>
      </c>
      <c r="B1217" s="13">
        <v>2016</v>
      </c>
      <c r="C1217" s="13" t="s">
        <v>33</v>
      </c>
      <c r="D1217" s="91" t="s">
        <v>35</v>
      </c>
      <c r="E1217" s="91" t="s">
        <v>35</v>
      </c>
      <c r="F1217" s="92" t="s">
        <v>35</v>
      </c>
      <c r="G1217" s="92">
        <v>5.32</v>
      </c>
      <c r="H1217" s="91" t="s">
        <v>35</v>
      </c>
      <c r="I1217" s="15" t="s">
        <v>35</v>
      </c>
      <c r="J1217" s="22" t="s">
        <v>35</v>
      </c>
      <c r="K1217" s="22" t="s">
        <v>35</v>
      </c>
      <c r="L1217" s="183">
        <v>58.547046867405498</v>
      </c>
      <c r="M1217" s="183">
        <v>84.397205348130797</v>
      </c>
      <c r="N1217" s="183">
        <v>103.635776559438</v>
      </c>
      <c r="O1217" s="183">
        <f t="shared" si="18"/>
        <v>82.193342924991427</v>
      </c>
      <c r="P1217" s="93">
        <v>0.127</v>
      </c>
      <c r="Q1217" s="21"/>
    </row>
    <row r="1218" spans="1:17" s="11" customFormat="1">
      <c r="A1218" s="13">
        <v>20</v>
      </c>
      <c r="B1218" s="13">
        <v>2017</v>
      </c>
      <c r="C1218" s="13" t="s">
        <v>33</v>
      </c>
      <c r="D1218" s="91" t="s">
        <v>35</v>
      </c>
      <c r="E1218" s="91" t="s">
        <v>35</v>
      </c>
      <c r="F1218" s="92" t="s">
        <v>35</v>
      </c>
      <c r="G1218" s="92">
        <v>5.05</v>
      </c>
      <c r="H1218" s="91">
        <v>-3266243</v>
      </c>
      <c r="I1218" s="15" t="s">
        <v>35</v>
      </c>
      <c r="J1218" s="22" t="s">
        <v>35</v>
      </c>
      <c r="K1218" s="22" t="s">
        <v>35</v>
      </c>
      <c r="L1218" s="183">
        <v>69.968380303996895</v>
      </c>
      <c r="M1218" s="183">
        <v>86.033349610271301</v>
      </c>
      <c r="N1218" s="183">
        <v>100.535543898407</v>
      </c>
      <c r="O1218" s="183">
        <f t="shared" si="18"/>
        <v>85.512424604225075</v>
      </c>
      <c r="P1218" s="93">
        <v>0.1</v>
      </c>
      <c r="Q1218" s="21"/>
    </row>
    <row r="1219" spans="1:17" s="11" customFormat="1">
      <c r="A1219" s="13">
        <v>20</v>
      </c>
      <c r="B1219" s="13">
        <v>2018</v>
      </c>
      <c r="C1219" s="13" t="s">
        <v>33</v>
      </c>
      <c r="D1219" s="91" t="s">
        <v>35</v>
      </c>
      <c r="E1219" s="91" t="s">
        <v>35</v>
      </c>
      <c r="F1219" s="92" t="s">
        <v>35</v>
      </c>
      <c r="G1219" s="92" t="s">
        <v>35</v>
      </c>
      <c r="H1219" s="91" t="s">
        <v>35</v>
      </c>
      <c r="I1219" s="15" t="s">
        <v>35</v>
      </c>
      <c r="J1219" s="22" t="s">
        <v>35</v>
      </c>
      <c r="K1219" s="22" t="s">
        <v>35</v>
      </c>
      <c r="L1219" s="183">
        <v>85.489945806625698</v>
      </c>
      <c r="M1219" s="183">
        <v>83.729137844272202</v>
      </c>
      <c r="N1219" s="183">
        <v>95.473641610553301</v>
      </c>
      <c r="O1219" s="183">
        <f t="shared" ref="O1219:O1221" si="19">AVERAGE(L1219:N1219)</f>
        <v>88.230908420483729</v>
      </c>
      <c r="P1219" s="93">
        <v>7.9000000000000001E-2</v>
      </c>
      <c r="Q1219" s="21"/>
    </row>
    <row r="1220" spans="1:17" s="11" customFormat="1">
      <c r="A1220" s="13">
        <v>20</v>
      </c>
      <c r="B1220" s="13">
        <v>2019</v>
      </c>
      <c r="C1220" s="13" t="s">
        <v>33</v>
      </c>
      <c r="D1220" s="91" t="s">
        <v>35</v>
      </c>
      <c r="E1220" s="91" t="s">
        <v>35</v>
      </c>
      <c r="F1220" s="92" t="s">
        <v>35</v>
      </c>
      <c r="G1220" s="92" t="s">
        <v>35</v>
      </c>
      <c r="H1220" s="91" t="s">
        <v>35</v>
      </c>
      <c r="I1220" s="15" t="s">
        <v>35</v>
      </c>
      <c r="J1220" s="22" t="s">
        <v>35</v>
      </c>
      <c r="K1220" s="22" t="s">
        <v>35</v>
      </c>
      <c r="L1220" s="183">
        <v>76.329961218168194</v>
      </c>
      <c r="M1220" s="183">
        <v>82.105128069524994</v>
      </c>
      <c r="N1220" s="183">
        <v>105.997721412281</v>
      </c>
      <c r="O1220" s="183">
        <f t="shared" si="19"/>
        <v>88.144270233324733</v>
      </c>
      <c r="P1220" s="93">
        <v>7.2999999999999995E-2</v>
      </c>
      <c r="Q1220" s="21"/>
    </row>
    <row r="1221" spans="1:17" s="11" customFormat="1">
      <c r="A1221" s="13">
        <v>20</v>
      </c>
      <c r="B1221" s="13">
        <v>2020</v>
      </c>
      <c r="C1221" s="13" t="s">
        <v>33</v>
      </c>
      <c r="D1221" s="91" t="s">
        <v>35</v>
      </c>
      <c r="E1221" s="91" t="s">
        <v>35</v>
      </c>
      <c r="F1221" s="92" t="s">
        <v>35</v>
      </c>
      <c r="G1221" s="92" t="s">
        <v>35</v>
      </c>
      <c r="H1221" s="91" t="s">
        <v>35</v>
      </c>
      <c r="I1221" s="15" t="s">
        <v>35</v>
      </c>
      <c r="J1221" s="15" t="s">
        <v>35</v>
      </c>
      <c r="K1221" s="15" t="s">
        <v>35</v>
      </c>
      <c r="L1221" s="183">
        <v>52.441960248604097</v>
      </c>
      <c r="M1221" s="183">
        <v>84.965722246878798</v>
      </c>
      <c r="N1221" s="183">
        <v>134.89886429714599</v>
      </c>
      <c r="O1221" s="183">
        <f t="shared" si="19"/>
        <v>90.768848930876288</v>
      </c>
      <c r="P1221" s="93">
        <v>7.2999999999999995E-2</v>
      </c>
      <c r="Q1221" s="21"/>
    </row>
    <row r="1222" spans="1:17" s="11" customFormat="1">
      <c r="A1222" s="13"/>
      <c r="B1222" s="13"/>
      <c r="C1222" s="13"/>
      <c r="D1222" s="13"/>
      <c r="E1222" s="13"/>
      <c r="F1222" s="13"/>
      <c r="G1222" s="13"/>
      <c r="H1222" s="13"/>
      <c r="I1222" s="13"/>
      <c r="J1222" s="13"/>
      <c r="K1222" s="13"/>
      <c r="L1222" s="13"/>
      <c r="M1222" s="13"/>
      <c r="N1222" s="13"/>
      <c r="O1222" s="13"/>
      <c r="P1222" s="21"/>
      <c r="Q1222" s="21"/>
    </row>
    <row r="1223" spans="1:17" s="11" customFormat="1">
      <c r="A1223" s="13"/>
      <c r="B1223" s="13"/>
      <c r="C1223" s="13"/>
      <c r="D1223" s="13"/>
      <c r="E1223" s="13"/>
      <c r="F1223" s="13"/>
      <c r="G1223" s="13"/>
      <c r="H1223" s="13"/>
      <c r="I1223" s="13"/>
      <c r="J1223" s="13"/>
      <c r="K1223" s="13"/>
      <c r="L1223" s="13"/>
      <c r="M1223" s="13"/>
      <c r="N1223" s="13"/>
      <c r="O1223" s="13"/>
      <c r="P1223" s="21"/>
      <c r="Q1223" s="21"/>
    </row>
    <row r="1224" spans="1:17" s="11" customFormat="1">
      <c r="A1224" s="13"/>
      <c r="B1224" s="13"/>
      <c r="C1224" s="13"/>
      <c r="D1224" s="13"/>
      <c r="E1224" s="13"/>
      <c r="F1224" s="13"/>
      <c r="G1224" s="13"/>
      <c r="H1224" s="13"/>
      <c r="I1224" s="13"/>
      <c r="J1224" s="13"/>
      <c r="K1224" s="13"/>
      <c r="L1224" s="13"/>
      <c r="M1224" s="13"/>
      <c r="N1224" s="13"/>
      <c r="O1224" s="13"/>
      <c r="P1224" s="21"/>
      <c r="Q1224" s="21"/>
    </row>
    <row r="1225" spans="1:17" s="11" customFormat="1">
      <c r="A1225" s="13"/>
      <c r="B1225" s="13"/>
      <c r="C1225" s="13"/>
      <c r="D1225" s="13"/>
      <c r="E1225" s="13"/>
      <c r="F1225" s="13"/>
      <c r="G1225" s="13"/>
      <c r="H1225" s="13"/>
      <c r="I1225" s="13"/>
      <c r="J1225" s="13"/>
      <c r="K1225" s="13"/>
      <c r="L1225" s="13"/>
      <c r="M1225" s="13"/>
      <c r="N1225" s="13"/>
      <c r="O1225" s="13"/>
      <c r="P1225" s="21"/>
      <c r="Q1225" s="21"/>
    </row>
    <row r="1226" spans="1:17" s="11" customFormat="1">
      <c r="A1226" s="13"/>
      <c r="B1226" s="13"/>
      <c r="C1226" s="13"/>
      <c r="D1226" s="13"/>
      <c r="E1226" s="13"/>
      <c r="F1226" s="13"/>
      <c r="G1226" s="13"/>
      <c r="H1226" s="13"/>
      <c r="I1226" s="13"/>
      <c r="J1226" s="13"/>
      <c r="K1226" s="13"/>
      <c r="L1226" s="13"/>
      <c r="M1226" s="13"/>
      <c r="N1226" s="13"/>
      <c r="O1226" s="13"/>
      <c r="P1226" s="21"/>
      <c r="Q1226" s="21"/>
    </row>
    <row r="1227" spans="1:17" s="11" customFormat="1">
      <c r="A1227" s="13"/>
      <c r="B1227" s="13"/>
      <c r="C1227" s="13"/>
      <c r="D1227" s="13"/>
      <c r="E1227" s="13"/>
      <c r="F1227" s="13"/>
      <c r="G1227" s="13"/>
      <c r="H1227" s="13"/>
      <c r="I1227" s="13"/>
      <c r="J1227" s="13"/>
      <c r="K1227" s="13"/>
      <c r="L1227" s="13"/>
      <c r="M1227" s="13"/>
      <c r="N1227" s="13"/>
      <c r="O1227" s="13"/>
      <c r="P1227" s="21"/>
      <c r="Q1227" s="21"/>
    </row>
    <row r="1228" spans="1:17" s="11" customFormat="1">
      <c r="A1228" s="13"/>
      <c r="B1228" s="13"/>
      <c r="C1228" s="13"/>
      <c r="D1228" s="13"/>
      <c r="E1228" s="13"/>
      <c r="F1228" s="13"/>
      <c r="G1228" s="13"/>
      <c r="H1228" s="13"/>
      <c r="I1228" s="13"/>
      <c r="J1228" s="13"/>
      <c r="K1228" s="13"/>
      <c r="L1228" s="13"/>
      <c r="M1228" s="13"/>
      <c r="N1228" s="13"/>
      <c r="O1228" s="13"/>
      <c r="P1228" s="21"/>
      <c r="Q1228" s="21"/>
    </row>
    <row r="1229" spans="1:17" s="11" customFormat="1">
      <c r="A1229" s="13"/>
      <c r="B1229" s="13"/>
      <c r="C1229" s="13"/>
      <c r="D1229" s="13"/>
      <c r="E1229" s="13"/>
      <c r="F1229" s="13"/>
      <c r="G1229" s="13"/>
      <c r="H1229" s="13"/>
      <c r="I1229" s="13"/>
      <c r="J1229" s="13"/>
      <c r="K1229" s="13"/>
      <c r="L1229" s="13"/>
      <c r="M1229" s="13"/>
      <c r="N1229" s="13"/>
      <c r="O1229" s="13"/>
      <c r="P1229" s="21"/>
      <c r="Q1229" s="21"/>
    </row>
    <row r="1230" spans="1:17" s="11" customFormat="1">
      <c r="A1230" s="13"/>
      <c r="B1230" s="13"/>
      <c r="C1230" s="13"/>
      <c r="D1230" s="13"/>
      <c r="E1230" s="13"/>
      <c r="F1230" s="13"/>
      <c r="G1230" s="13"/>
      <c r="H1230" s="13"/>
      <c r="I1230" s="13"/>
      <c r="J1230" s="13"/>
      <c r="K1230" s="13"/>
      <c r="L1230" s="13"/>
      <c r="M1230" s="13"/>
      <c r="N1230" s="13"/>
      <c r="O1230" s="13"/>
      <c r="P1230" s="21"/>
      <c r="Q1230" s="21"/>
    </row>
    <row r="1231" spans="1:17" s="11" customFormat="1">
      <c r="A1231" s="13"/>
      <c r="B1231" s="13"/>
      <c r="C1231" s="13"/>
      <c r="D1231" s="13"/>
      <c r="E1231" s="13"/>
      <c r="F1231" s="13"/>
      <c r="G1231" s="13"/>
      <c r="H1231" s="13"/>
      <c r="I1231" s="13"/>
      <c r="J1231" s="13"/>
      <c r="K1231" s="13"/>
      <c r="L1231" s="13"/>
      <c r="M1231" s="13"/>
      <c r="N1231" s="13"/>
      <c r="O1231" s="13"/>
      <c r="P1231" s="21"/>
      <c r="Q1231" s="21"/>
    </row>
    <row r="1232" spans="1:17" s="11" customFormat="1">
      <c r="A1232" s="13"/>
      <c r="B1232" s="13"/>
      <c r="C1232" s="13"/>
      <c r="D1232" s="13"/>
      <c r="E1232" s="13"/>
      <c r="F1232" s="13"/>
      <c r="G1232" s="13"/>
      <c r="H1232" s="13"/>
      <c r="I1232" s="13"/>
      <c r="J1232" s="13"/>
      <c r="K1232" s="13"/>
      <c r="L1232" s="13"/>
      <c r="M1232" s="13"/>
      <c r="N1232" s="13"/>
      <c r="O1232" s="13"/>
      <c r="P1232" s="21"/>
      <c r="Q1232" s="21"/>
    </row>
    <row r="1233" spans="1:17" s="11" customFormat="1">
      <c r="A1233" s="13"/>
      <c r="B1233" s="13"/>
      <c r="C1233" s="13"/>
      <c r="D1233" s="13"/>
      <c r="E1233" s="13"/>
      <c r="F1233" s="13"/>
      <c r="G1233" s="13"/>
      <c r="H1233" s="13"/>
      <c r="I1233" s="13"/>
      <c r="J1233" s="13"/>
      <c r="K1233" s="13"/>
      <c r="L1233" s="13"/>
      <c r="M1233" s="13"/>
      <c r="N1233" s="13"/>
      <c r="O1233" s="13"/>
      <c r="P1233" s="21"/>
      <c r="Q1233" s="21"/>
    </row>
    <row r="1234" spans="1:17" s="11" customFormat="1">
      <c r="A1234" s="13"/>
      <c r="B1234" s="13"/>
      <c r="C1234" s="13"/>
      <c r="D1234" s="13"/>
      <c r="E1234" s="13"/>
      <c r="F1234" s="13"/>
      <c r="G1234" s="13"/>
      <c r="H1234" s="13"/>
      <c r="I1234" s="13"/>
      <c r="J1234" s="13"/>
      <c r="K1234" s="13"/>
      <c r="L1234" s="13"/>
      <c r="M1234" s="13"/>
      <c r="N1234" s="13"/>
      <c r="O1234" s="13"/>
      <c r="P1234" s="21"/>
      <c r="Q1234" s="21"/>
    </row>
    <row r="1235" spans="1:17" s="11" customFormat="1">
      <c r="A1235" s="13"/>
      <c r="B1235" s="13"/>
      <c r="C1235" s="13"/>
      <c r="D1235" s="13"/>
      <c r="E1235" s="13"/>
      <c r="F1235" s="13"/>
      <c r="G1235" s="13"/>
      <c r="H1235" s="13"/>
      <c r="I1235" s="13"/>
      <c r="J1235" s="13"/>
      <c r="K1235" s="13"/>
      <c r="L1235" s="13"/>
      <c r="M1235" s="13"/>
      <c r="N1235" s="13"/>
      <c r="O1235" s="13"/>
      <c r="P1235" s="21"/>
      <c r="Q1235" s="21"/>
    </row>
    <row r="1236" spans="1:17" s="11" customFormat="1">
      <c r="A1236" s="13"/>
      <c r="B1236" s="13"/>
      <c r="C1236" s="13"/>
      <c r="D1236" s="13"/>
      <c r="E1236" s="13"/>
      <c r="F1236" s="13"/>
      <c r="G1236" s="13"/>
      <c r="H1236" s="13"/>
      <c r="I1236" s="13"/>
      <c r="J1236" s="13"/>
      <c r="K1236" s="13"/>
      <c r="L1236" s="13"/>
      <c r="M1236" s="13"/>
      <c r="N1236" s="13"/>
      <c r="O1236" s="13"/>
      <c r="P1236" s="21"/>
      <c r="Q1236" s="21"/>
    </row>
    <row r="1237" spans="1:17" s="11" customFormat="1">
      <c r="A1237" s="13"/>
      <c r="B1237" s="13"/>
      <c r="C1237" s="13"/>
      <c r="D1237" s="13"/>
      <c r="E1237" s="13"/>
      <c r="F1237" s="13"/>
      <c r="G1237" s="13"/>
      <c r="H1237" s="13"/>
      <c r="I1237" s="13"/>
      <c r="J1237" s="13"/>
      <c r="K1237" s="13"/>
      <c r="L1237" s="13"/>
      <c r="M1237" s="13"/>
      <c r="N1237" s="13"/>
      <c r="O1237" s="13"/>
      <c r="P1237" s="21"/>
      <c r="Q1237" s="21"/>
    </row>
    <row r="1238" spans="1:17" s="11" customFormat="1">
      <c r="A1238" s="13"/>
      <c r="B1238" s="13"/>
      <c r="C1238" s="13"/>
      <c r="D1238" s="13"/>
      <c r="E1238" s="13"/>
      <c r="F1238" s="13"/>
      <c r="G1238" s="13"/>
      <c r="H1238" s="13"/>
      <c r="I1238" s="13"/>
      <c r="J1238" s="13"/>
      <c r="K1238" s="13"/>
      <c r="L1238" s="13"/>
      <c r="M1238" s="13"/>
      <c r="N1238" s="13"/>
      <c r="O1238" s="13"/>
      <c r="P1238" s="21"/>
      <c r="Q1238" s="21"/>
    </row>
    <row r="1239" spans="1:17" s="11" customFormat="1">
      <c r="A1239" s="13"/>
      <c r="B1239" s="13"/>
      <c r="C1239" s="13"/>
      <c r="D1239" s="13"/>
      <c r="E1239" s="13"/>
      <c r="F1239" s="13"/>
      <c r="G1239" s="13"/>
      <c r="H1239" s="13"/>
      <c r="I1239" s="13"/>
      <c r="J1239" s="13"/>
      <c r="K1239" s="13"/>
      <c r="L1239" s="13"/>
      <c r="M1239" s="13"/>
      <c r="N1239" s="13"/>
      <c r="O1239" s="13"/>
      <c r="P1239" s="21"/>
      <c r="Q1239" s="21"/>
    </row>
    <row r="1240" spans="1:17" s="11" customFormat="1">
      <c r="A1240" s="13"/>
      <c r="B1240" s="13"/>
      <c r="C1240" s="13"/>
      <c r="D1240" s="13"/>
      <c r="E1240" s="13"/>
      <c r="F1240" s="13"/>
      <c r="G1240" s="13"/>
      <c r="H1240" s="13"/>
      <c r="I1240" s="13"/>
      <c r="J1240" s="13"/>
      <c r="K1240" s="13"/>
      <c r="L1240" s="13"/>
      <c r="M1240" s="13"/>
      <c r="N1240" s="13"/>
      <c r="O1240" s="13"/>
      <c r="P1240" s="21"/>
      <c r="Q1240" s="21"/>
    </row>
    <row r="1241" spans="1:17" s="11" customFormat="1">
      <c r="A1241" s="13"/>
      <c r="B1241" s="13"/>
      <c r="C1241" s="13"/>
      <c r="D1241" s="13"/>
      <c r="E1241" s="13"/>
      <c r="F1241" s="13"/>
      <c r="G1241" s="13"/>
      <c r="H1241" s="13"/>
      <c r="I1241" s="13"/>
      <c r="J1241" s="13"/>
      <c r="K1241" s="13"/>
      <c r="L1241" s="13"/>
      <c r="M1241" s="13"/>
      <c r="N1241" s="13"/>
      <c r="O1241" s="13"/>
      <c r="P1241" s="21"/>
      <c r="Q1241" s="21"/>
    </row>
    <row r="1242" spans="1:17" s="11" customFormat="1">
      <c r="A1242" s="13"/>
      <c r="B1242" s="13"/>
      <c r="C1242" s="13"/>
      <c r="D1242" s="13"/>
      <c r="E1242" s="13"/>
      <c r="F1242" s="13"/>
      <c r="G1242" s="13"/>
      <c r="H1242" s="13"/>
      <c r="I1242" s="13"/>
      <c r="J1242" s="13"/>
      <c r="K1242" s="13"/>
      <c r="L1242" s="13"/>
      <c r="M1242" s="13"/>
      <c r="N1242" s="13"/>
      <c r="O1242" s="13"/>
      <c r="P1242" s="21"/>
      <c r="Q1242" s="21"/>
    </row>
    <row r="1243" spans="1:17" s="11" customFormat="1">
      <c r="A1243" s="13"/>
      <c r="B1243" s="13"/>
      <c r="C1243" s="13"/>
      <c r="D1243" s="13"/>
      <c r="E1243" s="13"/>
      <c r="F1243" s="13"/>
      <c r="G1243" s="13"/>
      <c r="H1243" s="13"/>
      <c r="I1243" s="13"/>
      <c r="J1243" s="13"/>
      <c r="K1243" s="13"/>
      <c r="L1243" s="13"/>
      <c r="M1243" s="13"/>
      <c r="N1243" s="13"/>
      <c r="O1243" s="13"/>
      <c r="P1243" s="21"/>
      <c r="Q1243" s="21"/>
    </row>
    <row r="1244" spans="1:17" s="11" customFormat="1">
      <c r="A1244" s="13"/>
      <c r="B1244" s="13"/>
      <c r="C1244" s="13"/>
      <c r="D1244" s="13"/>
      <c r="E1244" s="13"/>
      <c r="F1244" s="13"/>
      <c r="G1244" s="13"/>
      <c r="H1244" s="13"/>
      <c r="I1244" s="13"/>
      <c r="J1244" s="13"/>
      <c r="K1244" s="13"/>
      <c r="L1244" s="13"/>
      <c r="M1244" s="13"/>
      <c r="N1244" s="13"/>
      <c r="O1244" s="13"/>
      <c r="P1244" s="21"/>
      <c r="Q1244" s="21"/>
    </row>
    <row r="1245" spans="1:17" s="11" customFormat="1">
      <c r="A1245" s="13"/>
      <c r="B1245" s="13"/>
      <c r="C1245" s="13"/>
      <c r="D1245" s="13"/>
      <c r="E1245" s="13"/>
      <c r="F1245" s="13"/>
      <c r="G1245" s="13"/>
      <c r="H1245" s="13"/>
      <c r="I1245" s="13"/>
      <c r="J1245" s="13"/>
      <c r="K1245" s="13"/>
      <c r="L1245" s="13"/>
      <c r="M1245" s="13"/>
      <c r="N1245" s="13"/>
      <c r="O1245" s="13"/>
      <c r="P1245" s="21"/>
      <c r="Q1245" s="21"/>
    </row>
  </sheetData>
  <autoFilter ref="A1:Q1221" xr:uid="{A8FD4F36-6417-402D-A905-E76337FDD034}"/>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5C06E-6DED-4AE4-B3D2-C79A60D9B386}">
  <sheetPr>
    <tabColor theme="5" tint="-0.249977111117893"/>
  </sheetPr>
  <dimension ref="A1:CC329"/>
  <sheetViews>
    <sheetView zoomScale="85" zoomScaleNormal="85" workbookViewId="0">
      <pane xSplit="1" ySplit="10" topLeftCell="B37" activePane="bottomRight" state="frozen"/>
      <selection pane="topRight" activeCell="B1" sqref="B1"/>
      <selection pane="bottomLeft" activeCell="A11" sqref="A11"/>
      <selection pane="bottomRight" activeCell="P11" sqref="P11:P71"/>
    </sheetView>
  </sheetViews>
  <sheetFormatPr defaultColWidth="9.140625" defaultRowHeight="15"/>
  <cols>
    <col min="1" max="1" width="10.85546875" style="154" customWidth="1"/>
    <col min="2" max="3" width="10.7109375" style="154" customWidth="1"/>
    <col min="4" max="4" width="11" style="154" customWidth="1"/>
    <col min="5" max="12" width="10.7109375" style="154" customWidth="1"/>
    <col min="13" max="13" width="11.85546875" style="154" customWidth="1"/>
    <col min="14" max="14" width="10.7109375" style="154" customWidth="1"/>
    <col min="15" max="16" width="11.28515625" style="154" customWidth="1"/>
    <col min="17" max="17" width="10" style="154" customWidth="1"/>
    <col min="18" max="16384" width="9.140625" style="154"/>
  </cols>
  <sheetData>
    <row r="1" spans="1:81" s="136" customFormat="1" ht="30.75" thickBot="1">
      <c r="A1" s="132" t="s">
        <v>369</v>
      </c>
      <c r="B1" s="133"/>
      <c r="C1" s="133"/>
      <c r="D1" s="133"/>
      <c r="E1" s="133"/>
      <c r="F1" s="133"/>
      <c r="G1" s="133"/>
      <c r="H1" s="133"/>
      <c r="I1" s="133"/>
      <c r="J1" s="133"/>
      <c r="K1" s="133"/>
      <c r="L1" s="133"/>
      <c r="M1" s="133"/>
      <c r="N1" s="133"/>
      <c r="O1" s="133"/>
      <c r="P1" s="133"/>
      <c r="Q1" s="133"/>
      <c r="R1" s="134"/>
      <c r="S1" s="134"/>
      <c r="T1" s="134"/>
      <c r="U1" s="134"/>
      <c r="V1" s="134"/>
      <c r="W1" s="134"/>
      <c r="X1" s="134"/>
      <c r="Y1" s="134"/>
      <c r="Z1" s="134"/>
      <c r="AA1" s="134"/>
      <c r="AB1" s="134"/>
      <c r="AC1" s="134"/>
      <c r="AD1" s="134"/>
      <c r="AE1" s="134"/>
      <c r="AF1" s="134"/>
      <c r="AG1" s="134"/>
      <c r="AH1" s="134"/>
      <c r="AI1" s="134"/>
      <c r="AJ1" s="134"/>
      <c r="AK1" s="134"/>
      <c r="AL1" s="134"/>
      <c r="AM1" s="134"/>
      <c r="AN1" s="134"/>
      <c r="AO1" s="134"/>
      <c r="AP1" s="134"/>
      <c r="AQ1" s="134"/>
      <c r="AR1" s="134"/>
      <c r="AS1" s="134"/>
      <c r="AT1" s="134"/>
      <c r="AU1" s="134"/>
      <c r="AV1" s="134"/>
      <c r="AW1" s="134"/>
      <c r="AX1" s="134"/>
      <c r="AY1" s="134"/>
      <c r="AZ1" s="134"/>
      <c r="BA1" s="134"/>
      <c r="BB1" s="134"/>
      <c r="BC1" s="134"/>
      <c r="BD1" s="134"/>
      <c r="BE1" s="134"/>
      <c r="BF1" s="134"/>
      <c r="BG1" s="134"/>
      <c r="BH1" s="134"/>
      <c r="BI1" s="134"/>
      <c r="BJ1" s="134"/>
      <c r="BK1" s="134"/>
      <c r="BL1" s="134"/>
      <c r="BM1" s="134"/>
      <c r="BN1" s="134"/>
      <c r="BO1" s="134"/>
      <c r="BP1" s="134"/>
      <c r="BQ1" s="134"/>
      <c r="BR1" s="134"/>
      <c r="BS1" s="134"/>
      <c r="BT1" s="134"/>
      <c r="BU1" s="134"/>
      <c r="BV1" s="134"/>
      <c r="BW1" s="134"/>
      <c r="BX1" s="134"/>
      <c r="BY1" s="135"/>
      <c r="BZ1" s="135"/>
      <c r="CA1" s="135"/>
      <c r="CB1" s="135"/>
      <c r="CC1" s="135"/>
    </row>
    <row r="2" spans="1:81" s="136" customFormat="1" ht="16.5" thickTop="1">
      <c r="A2" s="137" t="s">
        <v>370</v>
      </c>
    </row>
    <row r="3" spans="1:81" s="136" customFormat="1">
      <c r="A3" s="138" t="s">
        <v>371</v>
      </c>
      <c r="B3" s="135"/>
      <c r="C3" s="135"/>
      <c r="D3" s="135"/>
      <c r="E3" s="135"/>
      <c r="F3" s="135"/>
      <c r="G3" s="135"/>
      <c r="H3" s="135"/>
      <c r="I3" s="135"/>
      <c r="J3" s="135"/>
      <c r="K3" s="135"/>
    </row>
    <row r="4" spans="1:81" s="136" customFormat="1" ht="12.75">
      <c r="A4" s="139" t="s">
        <v>372</v>
      </c>
    </row>
    <row r="5" spans="1:81" s="136" customFormat="1" ht="18">
      <c r="A5" s="140"/>
    </row>
    <row r="6" spans="1:81" s="147" customFormat="1" ht="23.25" customHeight="1">
      <c r="A6" s="141"/>
      <c r="B6" s="142" t="s">
        <v>373</v>
      </c>
      <c r="C6" s="143" t="s">
        <v>374</v>
      </c>
      <c r="D6" s="144"/>
      <c r="E6" s="144"/>
      <c r="F6" s="144"/>
      <c r="G6" s="144"/>
      <c r="H6" s="144"/>
      <c r="I6" s="144"/>
      <c r="J6" s="144"/>
      <c r="K6" s="144"/>
      <c r="L6" s="144"/>
      <c r="M6" s="145"/>
      <c r="N6" s="145"/>
      <c r="O6" s="146"/>
      <c r="P6" s="184" t="s">
        <v>375</v>
      </c>
      <c r="Q6" s="184" t="s">
        <v>376</v>
      </c>
    </row>
    <row r="7" spans="1:81" ht="18" customHeight="1">
      <c r="A7" s="148"/>
      <c r="B7" s="149"/>
      <c r="C7" s="150"/>
      <c r="D7" s="185" t="s">
        <v>377</v>
      </c>
      <c r="E7" s="186"/>
      <c r="F7" s="151"/>
      <c r="G7" s="151"/>
      <c r="H7" s="151"/>
      <c r="I7" s="151"/>
      <c r="J7" s="151"/>
      <c r="K7" s="151"/>
      <c r="L7" s="152"/>
      <c r="M7" s="153" t="s">
        <v>378</v>
      </c>
      <c r="N7" s="187" t="s">
        <v>379</v>
      </c>
      <c r="O7" s="188"/>
      <c r="P7" s="184"/>
      <c r="Q7" s="184"/>
    </row>
    <row r="8" spans="1:81" ht="16.5" customHeight="1">
      <c r="A8" s="148"/>
      <c r="B8" s="149"/>
      <c r="C8" s="150"/>
      <c r="D8" s="155"/>
      <c r="E8" s="156" t="s">
        <v>380</v>
      </c>
      <c r="F8" s="157" t="s">
        <v>381</v>
      </c>
      <c r="G8" s="158"/>
      <c r="H8" s="158"/>
      <c r="I8" s="159"/>
      <c r="J8" s="157" t="s">
        <v>382</v>
      </c>
      <c r="K8" s="158"/>
      <c r="L8" s="159"/>
      <c r="M8" s="160"/>
      <c r="N8" s="161"/>
      <c r="O8" s="189" t="s">
        <v>383</v>
      </c>
      <c r="P8" s="150"/>
      <c r="Q8" s="184"/>
    </row>
    <row r="9" spans="1:81" ht="25.5">
      <c r="A9" s="148"/>
      <c r="B9" s="162"/>
      <c r="C9" s="163" t="s">
        <v>384</v>
      </c>
      <c r="D9" s="164" t="s">
        <v>384</v>
      </c>
      <c r="E9" s="165"/>
      <c r="F9" s="166" t="s">
        <v>384</v>
      </c>
      <c r="G9" s="167" t="s">
        <v>385</v>
      </c>
      <c r="H9" s="167" t="s">
        <v>386</v>
      </c>
      <c r="I9" s="168" t="s">
        <v>387</v>
      </c>
      <c r="J9" s="166" t="s">
        <v>384</v>
      </c>
      <c r="K9" s="169" t="s">
        <v>388</v>
      </c>
      <c r="L9" s="168" t="s">
        <v>389</v>
      </c>
      <c r="M9" s="170" t="s">
        <v>384</v>
      </c>
      <c r="N9" s="171"/>
      <c r="O9" s="190"/>
      <c r="P9" s="172" t="s">
        <v>384</v>
      </c>
      <c r="Q9" s="172" t="s">
        <v>384</v>
      </c>
    </row>
    <row r="10" spans="1:81" hidden="1">
      <c r="A10" s="173"/>
      <c r="B10" s="174" t="s">
        <v>390</v>
      </c>
      <c r="C10" s="139" t="s">
        <v>391</v>
      </c>
      <c r="D10" s="139" t="s">
        <v>392</v>
      </c>
      <c r="E10" s="139" t="s">
        <v>393</v>
      </c>
      <c r="F10" s="139" t="s">
        <v>394</v>
      </c>
      <c r="G10" s="139" t="s">
        <v>395</v>
      </c>
      <c r="H10" s="139" t="s">
        <v>396</v>
      </c>
      <c r="I10" s="139" t="s">
        <v>397</v>
      </c>
      <c r="J10" s="139" t="s">
        <v>398</v>
      </c>
      <c r="K10" s="174" t="s">
        <v>399</v>
      </c>
      <c r="L10" s="139" t="s">
        <v>400</v>
      </c>
      <c r="M10" s="139" t="s">
        <v>401</v>
      </c>
      <c r="N10" s="139" t="s">
        <v>402</v>
      </c>
      <c r="O10" s="139" t="s">
        <v>403</v>
      </c>
      <c r="P10" s="139" t="s">
        <v>404</v>
      </c>
      <c r="Q10" s="139" t="s">
        <v>405</v>
      </c>
    </row>
    <row r="11" spans="1:81">
      <c r="A11" s="175">
        <v>1960</v>
      </c>
      <c r="B11" s="176">
        <v>11.1501758147351</v>
      </c>
      <c r="C11" s="176">
        <v>96.679859992020994</v>
      </c>
      <c r="D11" s="176">
        <v>113.162689094375</v>
      </c>
      <c r="E11" s="176">
        <v>129.366462012754</v>
      </c>
      <c r="F11" s="176">
        <v>108.814311986574</v>
      </c>
      <c r="G11" s="176">
        <v>115.382536766858</v>
      </c>
      <c r="H11" s="176">
        <v>122.382919971745</v>
      </c>
      <c r="I11" s="176">
        <v>87.891631883595295</v>
      </c>
      <c r="J11" s="176">
        <v>115.48802775192399</v>
      </c>
      <c r="K11" s="176">
        <v>84.832277728169998</v>
      </c>
      <c r="L11" s="176">
        <v>149.01256922125501</v>
      </c>
      <c r="M11" s="176">
        <v>67.189163700824906</v>
      </c>
      <c r="N11" s="176">
        <v>66.223946469725107</v>
      </c>
      <c r="O11" s="176">
        <v>72.110889028233302</v>
      </c>
      <c r="P11" s="176">
        <v>17.075583767544501</v>
      </c>
      <c r="Q11" s="176">
        <v>19.142739898616899</v>
      </c>
    </row>
    <row r="12" spans="1:81">
      <c r="A12" s="177">
        <v>1961</v>
      </c>
      <c r="B12" s="178">
        <v>10.6754491073712</v>
      </c>
      <c r="C12" s="178">
        <v>94.6956383239704</v>
      </c>
      <c r="D12" s="178">
        <v>111.546840339727</v>
      </c>
      <c r="E12" s="178">
        <v>115.86507713627999</v>
      </c>
      <c r="F12" s="178">
        <v>112.813243361562</v>
      </c>
      <c r="G12" s="178">
        <v>127.597917888011</v>
      </c>
      <c r="H12" s="178">
        <v>124.657517736115</v>
      </c>
      <c r="I12" s="178">
        <v>82.641817848284106</v>
      </c>
      <c r="J12" s="178">
        <v>106.274287205722</v>
      </c>
      <c r="K12" s="178">
        <v>84.987851799323394</v>
      </c>
      <c r="L12" s="178">
        <v>129.552725539904</v>
      </c>
      <c r="M12" s="178">
        <v>66.0819183416654</v>
      </c>
      <c r="N12" s="178">
        <v>63.384704520078998</v>
      </c>
      <c r="O12" s="178">
        <v>69.119733097493906</v>
      </c>
      <c r="P12" s="178">
        <v>16.794910870340999</v>
      </c>
      <c r="Q12" s="178">
        <v>19.515166744893499</v>
      </c>
    </row>
    <row r="13" spans="1:81">
      <c r="A13" s="175">
        <v>1962</v>
      </c>
      <c r="B13" s="176">
        <v>10.2765802129124</v>
      </c>
      <c r="C13" s="176">
        <v>91.724228853714493</v>
      </c>
      <c r="D13" s="176">
        <v>108.05901178657599</v>
      </c>
      <c r="E13" s="176">
        <v>110.90381117366501</v>
      </c>
      <c r="F13" s="176">
        <v>109.66593812778601</v>
      </c>
      <c r="G13" s="176">
        <v>113.674205348261</v>
      </c>
      <c r="H13" s="176">
        <v>134.905560076651</v>
      </c>
      <c r="I13" s="176">
        <v>81.547163806039606</v>
      </c>
      <c r="J13" s="176">
        <v>102.708351433554</v>
      </c>
      <c r="K13" s="176">
        <v>88.495697556243599</v>
      </c>
      <c r="L13" s="176">
        <v>118.25103768099299</v>
      </c>
      <c r="M13" s="176">
        <v>63.3781828235064</v>
      </c>
      <c r="N13" s="176">
        <v>61.441999342976899</v>
      </c>
      <c r="O13" s="176">
        <v>66.898295177951795</v>
      </c>
      <c r="P13" s="176">
        <v>17.233560240690899</v>
      </c>
      <c r="Q13" s="176">
        <v>19.879317439030601</v>
      </c>
    </row>
    <row r="14" spans="1:81">
      <c r="A14" s="177">
        <v>1963</v>
      </c>
      <c r="B14" s="178">
        <v>10.323463166163</v>
      </c>
      <c r="C14" s="178">
        <v>98.592045034306594</v>
      </c>
      <c r="D14" s="178">
        <v>117.826350374645</v>
      </c>
      <c r="E14" s="178">
        <v>115.193618416218</v>
      </c>
      <c r="F14" s="178">
        <v>125.106581603232</v>
      </c>
      <c r="G14" s="178">
        <v>120.39637586090601</v>
      </c>
      <c r="H14" s="178">
        <v>140.49576504859601</v>
      </c>
      <c r="I14" s="178">
        <v>117.373859657487</v>
      </c>
      <c r="J14" s="178">
        <v>101.47725431852</v>
      </c>
      <c r="K14" s="178">
        <v>88.737429888720897</v>
      </c>
      <c r="L14" s="178">
        <v>115.409282472385</v>
      </c>
      <c r="M14" s="178">
        <v>64.851587413341093</v>
      </c>
      <c r="N14" s="178">
        <v>62.975722193492302</v>
      </c>
      <c r="O14" s="178">
        <v>68.615678984699002</v>
      </c>
      <c r="P14" s="178">
        <v>18.423256915350301</v>
      </c>
      <c r="Q14" s="178">
        <v>19.515166744893499</v>
      </c>
    </row>
    <row r="15" spans="1:81">
      <c r="A15" s="175">
        <v>1964</v>
      </c>
      <c r="B15" s="176">
        <v>9.8258898648187003</v>
      </c>
      <c r="C15" s="176">
        <v>101.432028867932</v>
      </c>
      <c r="D15" s="176">
        <v>116.228977713761</v>
      </c>
      <c r="E15" s="176">
        <v>123.295590613288</v>
      </c>
      <c r="F15" s="176">
        <v>122.538015403156</v>
      </c>
      <c r="G15" s="176">
        <v>122.20416499901</v>
      </c>
      <c r="H15" s="176">
        <v>139.66515121520399</v>
      </c>
      <c r="I15" s="176">
        <v>107.474684695908</v>
      </c>
      <c r="J15" s="176">
        <v>97.307518183415198</v>
      </c>
      <c r="K15" s="176">
        <v>79.373959994006796</v>
      </c>
      <c r="L15" s="176">
        <v>116.919314167778</v>
      </c>
      <c r="M15" s="176">
        <v>79.016403869795198</v>
      </c>
      <c r="N15" s="176">
        <v>73.630453399478398</v>
      </c>
      <c r="O15" s="176">
        <v>82.499594941964901</v>
      </c>
      <c r="P15" s="176">
        <v>18.315868475135201</v>
      </c>
      <c r="Q15" s="176">
        <v>19.788279765496299</v>
      </c>
    </row>
    <row r="16" spans="1:81">
      <c r="A16" s="177">
        <v>1965</v>
      </c>
      <c r="B16" s="178">
        <v>9.7052995756424902</v>
      </c>
      <c r="C16" s="178">
        <v>101.9698766107</v>
      </c>
      <c r="D16" s="178">
        <v>112.499818412011</v>
      </c>
      <c r="E16" s="178">
        <v>112.572819237058</v>
      </c>
      <c r="F16" s="178">
        <v>118.936295223314</v>
      </c>
      <c r="G16" s="178">
        <v>134.02927341227601</v>
      </c>
      <c r="H16" s="178">
        <v>134.405099237147</v>
      </c>
      <c r="I16" s="178">
        <v>85.078541926727596</v>
      </c>
      <c r="J16" s="178">
        <v>96.824862214945796</v>
      </c>
      <c r="K16" s="178">
        <v>85.990938080244604</v>
      </c>
      <c r="L16" s="178">
        <v>108.672634285371</v>
      </c>
      <c r="M16" s="178">
        <v>82.600150982538395</v>
      </c>
      <c r="N16" s="178">
        <v>82.573465565598894</v>
      </c>
      <c r="O16" s="178">
        <v>93.263708785876304</v>
      </c>
      <c r="P16" s="178">
        <v>18.2452101518648</v>
      </c>
      <c r="Q16" s="178">
        <v>19.978631264704401</v>
      </c>
    </row>
    <row r="17" spans="1:17">
      <c r="A17" s="175">
        <v>1966</v>
      </c>
      <c r="B17" s="176">
        <v>9.0853083135936501</v>
      </c>
      <c r="C17" s="176">
        <v>102.211102363873</v>
      </c>
      <c r="D17" s="176">
        <v>112.65099962722699</v>
      </c>
      <c r="E17" s="176">
        <v>112.359253715111</v>
      </c>
      <c r="F17" s="176">
        <v>118.65785704578001</v>
      </c>
      <c r="G17" s="176">
        <v>127.875701622178</v>
      </c>
      <c r="H17" s="176">
        <v>142.36301751080799</v>
      </c>
      <c r="I17" s="176">
        <v>85.074300777953297</v>
      </c>
      <c r="J17" s="176">
        <v>98.205298626078999</v>
      </c>
      <c r="K17" s="176">
        <v>85.547849150656504</v>
      </c>
      <c r="L17" s="176">
        <v>112.04724310651</v>
      </c>
      <c r="M17" s="176">
        <v>72.719094015579998</v>
      </c>
      <c r="N17" s="176">
        <v>84.148378890811301</v>
      </c>
      <c r="O17" s="176">
        <v>96.385448472638302</v>
      </c>
      <c r="P17" s="176">
        <v>17.6160391373088</v>
      </c>
      <c r="Q17" s="176">
        <v>20.715208805118099</v>
      </c>
    </row>
    <row r="18" spans="1:17">
      <c r="A18" s="177">
        <v>1967</v>
      </c>
      <c r="B18" s="178">
        <v>8.93027221276426</v>
      </c>
      <c r="C18" s="178">
        <v>97.516277137853606</v>
      </c>
      <c r="D18" s="178">
        <v>111.24153820383999</v>
      </c>
      <c r="E18" s="178">
        <v>112.24944466646799</v>
      </c>
      <c r="F18" s="178">
        <v>118.18121049360801</v>
      </c>
      <c r="G18" s="178">
        <v>116.542785023603</v>
      </c>
      <c r="H18" s="178">
        <v>151.291164065196</v>
      </c>
      <c r="I18" s="178">
        <v>90.367403110075799</v>
      </c>
      <c r="J18" s="178">
        <v>93.868653491312301</v>
      </c>
      <c r="K18" s="178">
        <v>88.300529059669302</v>
      </c>
      <c r="L18" s="178">
        <v>99.957847794840205</v>
      </c>
      <c r="M18" s="178">
        <v>62.533526653272901</v>
      </c>
      <c r="N18" s="178">
        <v>73.3390991255459</v>
      </c>
      <c r="O18" s="178">
        <v>83.630596311560694</v>
      </c>
      <c r="P18" s="178">
        <v>18.662088637408601</v>
      </c>
      <c r="Q18" s="178">
        <v>20.8972841521866</v>
      </c>
    </row>
    <row r="19" spans="1:17">
      <c r="A19" s="175">
        <v>1968</v>
      </c>
      <c r="B19" s="176">
        <v>8.9451350378277397</v>
      </c>
      <c r="C19" s="176">
        <v>96.320176706744903</v>
      </c>
      <c r="D19" s="176">
        <v>108.049610947958</v>
      </c>
      <c r="E19" s="176">
        <v>117.975321300822</v>
      </c>
      <c r="F19" s="176">
        <v>111.864121348105</v>
      </c>
      <c r="G19" s="176">
        <v>105.60775270602799</v>
      </c>
      <c r="H19" s="176">
        <v>142.45986943205699</v>
      </c>
      <c r="I19" s="176">
        <v>92.401376076539194</v>
      </c>
      <c r="J19" s="176">
        <v>93.734967555963607</v>
      </c>
      <c r="K19" s="176">
        <v>90.083499219349093</v>
      </c>
      <c r="L19" s="176">
        <v>97.7281434391153</v>
      </c>
      <c r="M19" s="176">
        <v>50.704319111582997</v>
      </c>
      <c r="N19" s="176">
        <v>77.443112295592499</v>
      </c>
      <c r="O19" s="176">
        <v>88.6984763783434</v>
      </c>
      <c r="P19" s="176">
        <v>22.813658586060299</v>
      </c>
      <c r="Q19" s="176">
        <v>20.715208805118099</v>
      </c>
    </row>
    <row r="20" spans="1:17">
      <c r="A20" s="177">
        <v>1969</v>
      </c>
      <c r="B20" s="178">
        <v>8.3054309076896509</v>
      </c>
      <c r="C20" s="178">
        <v>96.356965004930998</v>
      </c>
      <c r="D20" s="178">
        <v>106.15752556184501</v>
      </c>
      <c r="E20" s="178">
        <v>120.835066056842</v>
      </c>
      <c r="F20" s="178">
        <v>110.21478533226001</v>
      </c>
      <c r="G20" s="178">
        <v>101.73069236152</v>
      </c>
      <c r="H20" s="178">
        <v>133.23605678800999</v>
      </c>
      <c r="I20" s="178">
        <v>100.538822475787</v>
      </c>
      <c r="J20" s="178">
        <v>88.836887419065405</v>
      </c>
      <c r="K20" s="178">
        <v>83.979395260798995</v>
      </c>
      <c r="L20" s="178">
        <v>94.1489478700597</v>
      </c>
      <c r="M20" s="178">
        <v>42.007957034848602</v>
      </c>
      <c r="N20" s="178">
        <v>82.427032733674494</v>
      </c>
      <c r="O20" s="178">
        <v>94.402455945391196</v>
      </c>
      <c r="P20" s="178">
        <v>20.824098915881699</v>
      </c>
      <c r="Q20" s="178">
        <v>21.824213191808401</v>
      </c>
    </row>
    <row r="21" spans="1:17">
      <c r="A21" s="175">
        <v>1970</v>
      </c>
      <c r="B21" s="176">
        <v>9.1025213585986204</v>
      </c>
      <c r="C21" s="176">
        <v>95.025298999133199</v>
      </c>
      <c r="D21" s="176">
        <v>106.164353451946</v>
      </c>
      <c r="E21" s="176">
        <v>119.27946178784499</v>
      </c>
      <c r="F21" s="176">
        <v>112.401978344524</v>
      </c>
      <c r="G21" s="176">
        <v>117.136757341379</v>
      </c>
      <c r="H21" s="176">
        <v>118.235579418507</v>
      </c>
      <c r="I21" s="176">
        <v>100.89267309888901</v>
      </c>
      <c r="J21" s="176">
        <v>84.340845680880307</v>
      </c>
      <c r="K21" s="176">
        <v>84.157949608870197</v>
      </c>
      <c r="L21" s="176">
        <v>84.540857324566403</v>
      </c>
      <c r="M21" s="176">
        <v>37.446240193546103</v>
      </c>
      <c r="N21" s="176">
        <v>78.716996074279095</v>
      </c>
      <c r="O21" s="176">
        <v>90.260348807415696</v>
      </c>
      <c r="P21" s="176">
        <v>18.162733651383</v>
      </c>
      <c r="Q21" s="176">
        <v>23.214606751241</v>
      </c>
    </row>
    <row r="22" spans="1:17">
      <c r="A22" s="177">
        <v>1971</v>
      </c>
      <c r="B22" s="178">
        <v>11.0973105181316</v>
      </c>
      <c r="C22" s="178">
        <v>88.372538244244396</v>
      </c>
      <c r="D22" s="178">
        <v>100.870463051321</v>
      </c>
      <c r="E22" s="178">
        <v>102.358524557755</v>
      </c>
      <c r="F22" s="178">
        <v>109.04787073155801</v>
      </c>
      <c r="G22" s="178">
        <v>114.447065661812</v>
      </c>
      <c r="H22" s="178">
        <v>112.04174475113901</v>
      </c>
      <c r="I22" s="178">
        <v>99.234828366069806</v>
      </c>
      <c r="J22" s="178">
        <v>80.246270041767403</v>
      </c>
      <c r="K22" s="178">
        <v>80.184159284553402</v>
      </c>
      <c r="L22" s="178">
        <v>80.314193177045397</v>
      </c>
      <c r="M22" s="178">
        <v>34.873197444035398</v>
      </c>
      <c r="N22" s="178">
        <v>68.814314497553696</v>
      </c>
      <c r="O22" s="178">
        <v>78.067878267324303</v>
      </c>
      <c r="P22" s="178">
        <v>17.589662579193799</v>
      </c>
      <c r="Q22" s="178">
        <v>24.4146488114656</v>
      </c>
    </row>
    <row r="23" spans="1:17">
      <c r="A23" s="175">
        <v>1972</v>
      </c>
      <c r="B23" s="176">
        <v>10.9838267647691</v>
      </c>
      <c r="C23" s="176">
        <v>84.646850291007596</v>
      </c>
      <c r="D23" s="176">
        <v>97.995954435019001</v>
      </c>
      <c r="E23" s="176">
        <v>102.01342027249601</v>
      </c>
      <c r="F23" s="176">
        <v>107.211354681354</v>
      </c>
      <c r="G23" s="176">
        <v>104.86617021645699</v>
      </c>
      <c r="H23" s="176">
        <v>108.256561424775</v>
      </c>
      <c r="I23" s="176">
        <v>109.35060312900499</v>
      </c>
      <c r="J23" s="176">
        <v>73.563735133576401</v>
      </c>
      <c r="K23" s="176">
        <v>71.211989475744204</v>
      </c>
      <c r="L23" s="176">
        <v>76.135559172140901</v>
      </c>
      <c r="M23" s="176">
        <v>44.633488407641799</v>
      </c>
      <c r="N23" s="176">
        <v>61.812152198982901</v>
      </c>
      <c r="O23" s="176">
        <v>69.999562497780502</v>
      </c>
      <c r="P23" s="176">
        <v>20.7851743549007</v>
      </c>
      <c r="Q23" s="176">
        <v>26.6326575848462</v>
      </c>
    </row>
    <row r="24" spans="1:17">
      <c r="A24" s="177">
        <v>1973</v>
      </c>
      <c r="B24" s="178">
        <v>13.513983062905201</v>
      </c>
      <c r="C24" s="178">
        <v>113.87149398928</v>
      </c>
      <c r="D24" s="178">
        <v>138.24376690264199</v>
      </c>
      <c r="E24" s="178">
        <v>115.641010213374</v>
      </c>
      <c r="F24" s="178">
        <v>161.99518892550401</v>
      </c>
      <c r="G24" s="178">
        <v>182.19591986908901</v>
      </c>
      <c r="H24" s="178">
        <v>182.469947328654</v>
      </c>
      <c r="I24" s="178">
        <v>116.88658841146</v>
      </c>
      <c r="J24" s="178">
        <v>92.031243216721506</v>
      </c>
      <c r="K24" s="178">
        <v>83.961856812758796</v>
      </c>
      <c r="L24" s="178">
        <v>100.855769738568</v>
      </c>
      <c r="M24" s="178">
        <v>63.745823322264201</v>
      </c>
      <c r="N24" s="178">
        <v>69.578012070440195</v>
      </c>
      <c r="O24" s="178">
        <v>80.422020628393398</v>
      </c>
      <c r="P24" s="178">
        <v>28.797574235433199</v>
      </c>
      <c r="Q24" s="178">
        <v>30.886599784538799</v>
      </c>
    </row>
    <row r="25" spans="1:17">
      <c r="A25" s="175">
        <v>1974</v>
      </c>
      <c r="B25" s="176">
        <v>36.671052788075997</v>
      </c>
      <c r="C25" s="176">
        <v>125.89574862672799</v>
      </c>
      <c r="D25" s="176">
        <v>149.28596752432199</v>
      </c>
      <c r="E25" s="176">
        <v>117.883347923337</v>
      </c>
      <c r="F25" s="176">
        <v>182.28110191161599</v>
      </c>
      <c r="G25" s="176">
        <v>172.11394141855001</v>
      </c>
      <c r="H25" s="176">
        <v>219.39674869109899</v>
      </c>
      <c r="I25" s="176">
        <v>162.06191939442499</v>
      </c>
      <c r="J25" s="176">
        <v>85.089817659591304</v>
      </c>
      <c r="K25" s="176">
        <v>77.458912684178003</v>
      </c>
      <c r="L25" s="176">
        <v>93.434829283790606</v>
      </c>
      <c r="M25" s="176">
        <v>187.33869998260701</v>
      </c>
      <c r="N25" s="176">
        <v>70.951688890857596</v>
      </c>
      <c r="O25" s="176">
        <v>81.779962476098902</v>
      </c>
      <c r="P25" s="176">
        <v>39.624164796887598</v>
      </c>
      <c r="Q25" s="176">
        <v>37.639939930354402</v>
      </c>
    </row>
    <row r="26" spans="1:17">
      <c r="A26" s="177">
        <v>1975</v>
      </c>
      <c r="B26" s="178">
        <v>33.130179085776902</v>
      </c>
      <c r="C26" s="178">
        <v>92.3738202919169</v>
      </c>
      <c r="D26" s="178">
        <v>108.52033039422901</v>
      </c>
      <c r="E26" s="178">
        <v>98.495837062136104</v>
      </c>
      <c r="F26" s="178">
        <v>126.658048537973</v>
      </c>
      <c r="G26" s="178">
        <v>111.27242829226201</v>
      </c>
      <c r="H26" s="178">
        <v>156.88551410069999</v>
      </c>
      <c r="I26" s="178">
        <v>119.539047105291</v>
      </c>
      <c r="J26" s="178">
        <v>69.550844442126703</v>
      </c>
      <c r="K26" s="178">
        <v>61.917936995936202</v>
      </c>
      <c r="L26" s="178">
        <v>77.898045930040198</v>
      </c>
      <c r="M26" s="178">
        <v>122.511745343977</v>
      </c>
      <c r="N26" s="178">
        <v>55.838954413235598</v>
      </c>
      <c r="O26" s="178">
        <v>62.223835929102201</v>
      </c>
      <c r="P26" s="178">
        <v>35.225232956529197</v>
      </c>
      <c r="Q26" s="178">
        <v>41.802844456512702</v>
      </c>
    </row>
    <row r="27" spans="1:17">
      <c r="A27" s="175">
        <v>1976</v>
      </c>
      <c r="B27" s="176">
        <v>36.322337874808902</v>
      </c>
      <c r="C27" s="176">
        <v>95.053349031452797</v>
      </c>
      <c r="D27" s="176">
        <v>114.063426483516</v>
      </c>
      <c r="E27" s="176">
        <v>173.32927528613399</v>
      </c>
      <c r="F27" s="176">
        <v>112.511300564739</v>
      </c>
      <c r="G27" s="176">
        <v>111.91254701651199</v>
      </c>
      <c r="H27" s="176">
        <v>131.154164064508</v>
      </c>
      <c r="I27" s="176">
        <v>96.424521579515797</v>
      </c>
      <c r="J27" s="176">
        <v>87.698807354003193</v>
      </c>
      <c r="K27" s="176">
        <v>74.469133765104502</v>
      </c>
      <c r="L27" s="176">
        <v>102.16652517245799</v>
      </c>
      <c r="M27" s="176">
        <v>61.426243213073498</v>
      </c>
      <c r="N27" s="176">
        <v>59.884013012915702</v>
      </c>
      <c r="O27" s="176">
        <v>65.247930866892403</v>
      </c>
      <c r="P27" s="176">
        <v>29.173421169853398</v>
      </c>
      <c r="Q27" s="176">
        <v>42.315965889160502</v>
      </c>
    </row>
    <row r="28" spans="1:17">
      <c r="A28" s="177">
        <v>1977</v>
      </c>
      <c r="B28" s="178">
        <v>37.048427942247002</v>
      </c>
      <c r="C28" s="178">
        <v>102.166230262708</v>
      </c>
      <c r="D28" s="178">
        <v>123.072022894954</v>
      </c>
      <c r="E28" s="178">
        <v>278.37682225107602</v>
      </c>
      <c r="F28" s="178">
        <v>107.886213055205</v>
      </c>
      <c r="G28" s="178">
        <v>128.07676781621799</v>
      </c>
      <c r="H28" s="178">
        <v>107.78247896074301</v>
      </c>
      <c r="I28" s="178">
        <v>81.417521275255794</v>
      </c>
      <c r="J28" s="178">
        <v>80.997255595986402</v>
      </c>
      <c r="K28" s="178">
        <v>69.274677462002302</v>
      </c>
      <c r="L28" s="178">
        <v>93.816842671028198</v>
      </c>
      <c r="M28" s="178">
        <v>78.876036419467297</v>
      </c>
      <c r="N28" s="178">
        <v>61.935715168435799</v>
      </c>
      <c r="O28" s="178">
        <v>68.2990515234208</v>
      </c>
      <c r="P28" s="178">
        <v>30.738881355535199</v>
      </c>
      <c r="Q28" s="178">
        <v>45.742292874905203</v>
      </c>
    </row>
    <row r="29" spans="1:17">
      <c r="A29" s="175">
        <v>1978</v>
      </c>
      <c r="B29" s="176">
        <v>33.434988225937097</v>
      </c>
      <c r="C29" s="176">
        <v>88.675673098493803</v>
      </c>
      <c r="D29" s="176">
        <v>105.160782363705</v>
      </c>
      <c r="E29" s="176">
        <v>182.16380927661299</v>
      </c>
      <c r="F29" s="176">
        <v>102.461860829079</v>
      </c>
      <c r="G29" s="176">
        <v>113.259886079669</v>
      </c>
      <c r="H29" s="176">
        <v>111.35139644366799</v>
      </c>
      <c r="I29" s="176">
        <v>80.209717063061703</v>
      </c>
      <c r="J29" s="176">
        <v>72.563343906093394</v>
      </c>
      <c r="K29" s="176">
        <v>61.587304539781101</v>
      </c>
      <c r="L29" s="176">
        <v>84.566530473697398</v>
      </c>
      <c r="M29" s="176">
        <v>63.235576910407502</v>
      </c>
      <c r="N29" s="176">
        <v>57.755283321901601</v>
      </c>
      <c r="O29" s="176">
        <v>64.750281442034904</v>
      </c>
      <c r="P29" s="176">
        <v>33.665186134461401</v>
      </c>
      <c r="Q29" s="176">
        <v>53.157725191879102</v>
      </c>
    </row>
    <row r="30" spans="1:17">
      <c r="A30" s="177">
        <v>1979</v>
      </c>
      <c r="B30" s="178">
        <v>64.195115609327203</v>
      </c>
      <c r="C30" s="178">
        <v>92.4803050009305</v>
      </c>
      <c r="D30" s="178">
        <v>106.80030703659401</v>
      </c>
      <c r="E30" s="178">
        <v>169.22984742237</v>
      </c>
      <c r="F30" s="178">
        <v>104.010631933973</v>
      </c>
      <c r="G30" s="178">
        <v>112.448734269932</v>
      </c>
      <c r="H30" s="178">
        <v>108.51014414962</v>
      </c>
      <c r="I30" s="178">
        <v>88.836798201327099</v>
      </c>
      <c r="J30" s="178">
        <v>81.833713869429005</v>
      </c>
      <c r="K30" s="178">
        <v>79.440677032083499</v>
      </c>
      <c r="L30" s="178">
        <v>84.450693151588595</v>
      </c>
      <c r="M30" s="178">
        <v>68.309780511309796</v>
      </c>
      <c r="N30" s="178">
        <v>65.856073307974597</v>
      </c>
      <c r="O30" s="178">
        <v>74.849191099701102</v>
      </c>
      <c r="P30" s="178">
        <v>51.954065548043602</v>
      </c>
      <c r="Q30" s="178">
        <v>59.298630079373197</v>
      </c>
    </row>
    <row r="31" spans="1:17">
      <c r="A31" s="175">
        <v>1980</v>
      </c>
      <c r="B31" s="176">
        <v>70.514664663519298</v>
      </c>
      <c r="C31" s="176">
        <v>91.991910725589307</v>
      </c>
      <c r="D31" s="176">
        <v>105.425893675864</v>
      </c>
      <c r="E31" s="176">
        <v>134.696854185776</v>
      </c>
      <c r="F31" s="176">
        <v>108.843966889265</v>
      </c>
      <c r="G31" s="176">
        <v>97.899656534523203</v>
      </c>
      <c r="H31" s="176">
        <v>113.7981721715</v>
      </c>
      <c r="I31" s="176">
        <v>118.757968755135</v>
      </c>
      <c r="J31" s="176">
        <v>82.237711157844799</v>
      </c>
      <c r="K31" s="176">
        <v>79.584484207889602</v>
      </c>
      <c r="L31" s="176">
        <v>85.139229367067998</v>
      </c>
      <c r="M31" s="176">
        <v>80.544120948559595</v>
      </c>
      <c r="N31" s="176">
        <v>65.740546640637405</v>
      </c>
      <c r="O31" s="176">
        <v>74.159090588377495</v>
      </c>
      <c r="P31" s="176">
        <v>91.281344051760499</v>
      </c>
      <c r="Q31" s="176">
        <v>65.224355011240803</v>
      </c>
    </row>
    <row r="32" spans="1:17">
      <c r="A32" s="177">
        <v>1981</v>
      </c>
      <c r="B32" s="178">
        <v>70.263236037919199</v>
      </c>
      <c r="C32" s="178">
        <v>80.380607265871106</v>
      </c>
      <c r="D32" s="178">
        <v>94.5065091602373</v>
      </c>
      <c r="E32" s="178">
        <v>107.024481157908</v>
      </c>
      <c r="F32" s="178">
        <v>101.149710324043</v>
      </c>
      <c r="G32" s="178">
        <v>93.807382464470706</v>
      </c>
      <c r="H32" s="178">
        <v>120.52659816162</v>
      </c>
      <c r="I32" s="178">
        <v>93.2703432353305</v>
      </c>
      <c r="J32" s="178">
        <v>72.001260613045801</v>
      </c>
      <c r="K32" s="178">
        <v>67.935868302144996</v>
      </c>
      <c r="L32" s="178">
        <v>76.447095831896803</v>
      </c>
      <c r="M32" s="178">
        <v>76.241999991819597</v>
      </c>
      <c r="N32" s="178">
        <v>51.880538404118496</v>
      </c>
      <c r="O32" s="178">
        <v>57.085022201056802</v>
      </c>
      <c r="P32" s="178">
        <v>61.256814736659301</v>
      </c>
      <c r="Q32" s="178">
        <v>65.298840380496102</v>
      </c>
    </row>
    <row r="33" spans="1:17">
      <c r="A33" s="175">
        <v>1982</v>
      </c>
      <c r="B33" s="176">
        <v>68.588539177327107</v>
      </c>
      <c r="C33" s="176">
        <v>70.405227093750995</v>
      </c>
      <c r="D33" s="176">
        <v>83.116419848749601</v>
      </c>
      <c r="E33" s="176">
        <v>109.129637860768</v>
      </c>
      <c r="F33" s="176">
        <v>83.340268856458806</v>
      </c>
      <c r="G33" s="176">
        <v>79.793780781720997</v>
      </c>
      <c r="H33" s="176">
        <v>95.392639283527004</v>
      </c>
      <c r="I33" s="176">
        <v>77.096866000593295</v>
      </c>
      <c r="J33" s="176">
        <v>69.345314565271906</v>
      </c>
      <c r="K33" s="176">
        <v>67.552723962682805</v>
      </c>
      <c r="L33" s="176">
        <v>71.305657337752194</v>
      </c>
      <c r="M33" s="176">
        <v>59.215894449114501</v>
      </c>
      <c r="N33" s="176">
        <v>45.606846128287103</v>
      </c>
      <c r="O33" s="176">
        <v>48.0331465230975</v>
      </c>
      <c r="P33" s="176">
        <v>50.4912295138706</v>
      </c>
      <c r="Q33" s="176">
        <v>63.353944627718299</v>
      </c>
    </row>
    <row r="34" spans="1:17">
      <c r="A34" s="177">
        <v>1983</v>
      </c>
      <c r="B34" s="178">
        <v>63.883938995688901</v>
      </c>
      <c r="C34" s="178">
        <v>79.648532434342599</v>
      </c>
      <c r="D34" s="178">
        <v>92.572825896908796</v>
      </c>
      <c r="E34" s="178">
        <v>125.31928342964601</v>
      </c>
      <c r="F34" s="178">
        <v>93.184126513657901</v>
      </c>
      <c r="G34" s="178">
        <v>93.558209999448394</v>
      </c>
      <c r="H34" s="178">
        <v>105.68587912300799</v>
      </c>
      <c r="I34" s="178">
        <v>81.376084551749997</v>
      </c>
      <c r="J34" s="178">
        <v>74.436651678113407</v>
      </c>
      <c r="K34" s="178">
        <v>66.592293729852798</v>
      </c>
      <c r="L34" s="178">
        <v>83.015091387889498</v>
      </c>
      <c r="M34" s="178">
        <v>56.611252171640899</v>
      </c>
      <c r="N34" s="178">
        <v>55.758026125386998</v>
      </c>
      <c r="O34" s="178">
        <v>61.225772325050301</v>
      </c>
      <c r="P34" s="178">
        <v>62.319210363331699</v>
      </c>
      <c r="Q34" s="178">
        <v>61.673885743403901</v>
      </c>
    </row>
    <row r="35" spans="1:17">
      <c r="A35" s="175">
        <v>1984</v>
      </c>
      <c r="B35" s="176">
        <v>62.657713355343297</v>
      </c>
      <c r="C35" s="176">
        <v>82.726403592118601</v>
      </c>
      <c r="D35" s="176">
        <v>99.061390279020003</v>
      </c>
      <c r="E35" s="176">
        <v>146.66522965912699</v>
      </c>
      <c r="F35" s="176">
        <v>97.643081620694005</v>
      </c>
      <c r="G35" s="176">
        <v>110.66328541726099</v>
      </c>
      <c r="H35" s="176">
        <v>104.902537012436</v>
      </c>
      <c r="I35" s="176">
        <v>73.942910683701697</v>
      </c>
      <c r="J35" s="176">
        <v>78.301573779251598</v>
      </c>
      <c r="K35" s="176">
        <v>74.176157663945204</v>
      </c>
      <c r="L35" s="176">
        <v>82.813049881734003</v>
      </c>
      <c r="M35" s="176">
        <v>65.204280520641106</v>
      </c>
      <c r="N35" s="176">
        <v>51.215088885289703</v>
      </c>
      <c r="O35" s="176">
        <v>56.211182200326</v>
      </c>
      <c r="P35" s="176">
        <v>51.853755100948099</v>
      </c>
      <c r="Q35" s="176">
        <v>60.316596792529197</v>
      </c>
    </row>
    <row r="36" spans="1:17">
      <c r="A36" s="177">
        <v>1985</v>
      </c>
      <c r="B36" s="178">
        <v>60.663513403148798</v>
      </c>
      <c r="C36" s="178">
        <v>71.490191196213502</v>
      </c>
      <c r="D36" s="178">
        <v>84.112827748549904</v>
      </c>
      <c r="E36" s="178">
        <v>132.283059010681</v>
      </c>
      <c r="F36" s="178">
        <v>81.435367583052198</v>
      </c>
      <c r="G36" s="178">
        <v>83.435173878714494</v>
      </c>
      <c r="H36" s="178">
        <v>89.696213122060499</v>
      </c>
      <c r="I36" s="178">
        <v>71.327169482048404</v>
      </c>
      <c r="J36" s="178">
        <v>66.124201252029195</v>
      </c>
      <c r="K36" s="178">
        <v>63.453068650759398</v>
      </c>
      <c r="L36" s="178">
        <v>69.0453007388126</v>
      </c>
      <c r="M36" s="178">
        <v>56.405118492206498</v>
      </c>
      <c r="N36" s="178">
        <v>47.315645402171</v>
      </c>
      <c r="O36" s="178">
        <v>51.222994395446101</v>
      </c>
      <c r="P36" s="178">
        <v>44.454032438533801</v>
      </c>
      <c r="Q36" s="178">
        <v>59.687609229928697</v>
      </c>
    </row>
    <row r="37" spans="1:17">
      <c r="A37" s="175">
        <v>1986</v>
      </c>
      <c r="B37" s="176">
        <v>31.3444335336164</v>
      </c>
      <c r="C37" s="176">
        <v>59.718977740723197</v>
      </c>
      <c r="D37" s="176">
        <v>69.816290596572699</v>
      </c>
      <c r="E37" s="176">
        <v>128.82295215614801</v>
      </c>
      <c r="F37" s="176">
        <v>62.029041176918497</v>
      </c>
      <c r="G37" s="176">
        <v>55.918623329531897</v>
      </c>
      <c r="H37" s="176">
        <v>65.302905358317005</v>
      </c>
      <c r="I37" s="176">
        <v>67.104552296195095</v>
      </c>
      <c r="J37" s="176">
        <v>58.7320991940759</v>
      </c>
      <c r="K37" s="176">
        <v>60.086810274185602</v>
      </c>
      <c r="L37" s="176">
        <v>57.250613086285199</v>
      </c>
      <c r="M37" s="176">
        <v>39.597918453267198</v>
      </c>
      <c r="N37" s="176">
        <v>41.295103131171302</v>
      </c>
      <c r="O37" s="176">
        <v>44.798449226658903</v>
      </c>
      <c r="P37" s="176">
        <v>42.8435174264186</v>
      </c>
      <c r="Q37" s="176">
        <v>68.650681996985398</v>
      </c>
    </row>
    <row r="38" spans="1:17">
      <c r="A38" s="177">
        <v>1987</v>
      </c>
      <c r="B38" s="178">
        <v>32.506869004891101</v>
      </c>
      <c r="C38" s="178">
        <v>59.269735100745201</v>
      </c>
      <c r="D38" s="178">
        <v>65.923513298639804</v>
      </c>
      <c r="E38" s="178">
        <v>89.0629949442596</v>
      </c>
      <c r="F38" s="178">
        <v>60.416526418671602</v>
      </c>
      <c r="G38" s="178">
        <v>57.071115158996797</v>
      </c>
      <c r="H38" s="178">
        <v>58.384352228373899</v>
      </c>
      <c r="I38" s="178">
        <v>66.657144080375701</v>
      </c>
      <c r="J38" s="178">
        <v>67.537087196185198</v>
      </c>
      <c r="K38" s="178">
        <v>70.281608836297394</v>
      </c>
      <c r="L38" s="178">
        <v>64.535730861203106</v>
      </c>
      <c r="M38" s="178">
        <v>38.788722111158798</v>
      </c>
      <c r="N38" s="178">
        <v>47.948833143007597</v>
      </c>
      <c r="O38" s="178">
        <v>53.735424521143401</v>
      </c>
      <c r="P38" s="178">
        <v>47.955055459916899</v>
      </c>
      <c r="Q38" s="178">
        <v>75.230222947871894</v>
      </c>
    </row>
    <row r="39" spans="1:17">
      <c r="A39" s="175">
        <v>1988</v>
      </c>
      <c r="B39" s="176">
        <v>26.264131428879299</v>
      </c>
      <c r="C39" s="176">
        <v>69.820025674837396</v>
      </c>
      <c r="D39" s="176">
        <v>70.925867704578806</v>
      </c>
      <c r="E39" s="176">
        <v>81.341032475827305</v>
      </c>
      <c r="F39" s="176">
        <v>72.312735971502207</v>
      </c>
      <c r="G39" s="176">
        <v>71.480246764421693</v>
      </c>
      <c r="H39" s="176">
        <v>73.228105039117594</v>
      </c>
      <c r="I39" s="176">
        <v>72.579412535895699</v>
      </c>
      <c r="J39" s="176">
        <v>62.2604591525605</v>
      </c>
      <c r="K39" s="176">
        <v>66.025778563231299</v>
      </c>
      <c r="L39" s="176">
        <v>58.1427779139511</v>
      </c>
      <c r="M39" s="176">
        <v>44.382356696411101</v>
      </c>
      <c r="N39" s="176">
        <v>70.439661707141696</v>
      </c>
      <c r="O39" s="176">
        <v>81.980054103839805</v>
      </c>
      <c r="P39" s="176">
        <v>43.658019422625301</v>
      </c>
      <c r="Q39" s="176">
        <v>80.113152710164997</v>
      </c>
    </row>
    <row r="40" spans="1:17">
      <c r="A40" s="177">
        <v>1989</v>
      </c>
      <c r="B40" s="178">
        <v>30.645846764704402</v>
      </c>
      <c r="C40" s="178">
        <v>68.744649036432804</v>
      </c>
      <c r="D40" s="178">
        <v>72.142032005975395</v>
      </c>
      <c r="E40" s="178">
        <v>68.862950254408602</v>
      </c>
      <c r="F40" s="178">
        <v>73.705544779314195</v>
      </c>
      <c r="G40" s="178">
        <v>64.539993678829404</v>
      </c>
      <c r="H40" s="178">
        <v>80.180666395762003</v>
      </c>
      <c r="I40" s="178">
        <v>79.9027705353393</v>
      </c>
      <c r="J40" s="178">
        <v>70.010730234049603</v>
      </c>
      <c r="K40" s="178">
        <v>74.971678777065605</v>
      </c>
      <c r="L40" s="178">
        <v>64.585531860867107</v>
      </c>
      <c r="M40" s="178">
        <v>42.478064517107903</v>
      </c>
      <c r="N40" s="178">
        <v>64.758811955838297</v>
      </c>
      <c r="O40" s="178">
        <v>74.243047548527798</v>
      </c>
      <c r="P40" s="178">
        <v>38.224796995110097</v>
      </c>
      <c r="Q40" s="178">
        <v>79.633135886075195</v>
      </c>
    </row>
    <row r="41" spans="1:17">
      <c r="A41" s="175">
        <v>1990</v>
      </c>
      <c r="B41" s="176">
        <v>36.623943740372503</v>
      </c>
      <c r="C41" s="176">
        <v>61.995953147585602</v>
      </c>
      <c r="D41" s="176">
        <v>66.588499266526</v>
      </c>
      <c r="E41" s="176">
        <v>60.969243195245802</v>
      </c>
      <c r="F41" s="176">
        <v>66.143138666927598</v>
      </c>
      <c r="G41" s="176">
        <v>54.238977132497098</v>
      </c>
      <c r="H41" s="176">
        <v>70.050954071210697</v>
      </c>
      <c r="I41" s="176">
        <v>78.267050264516598</v>
      </c>
      <c r="J41" s="176">
        <v>70.5278214553787</v>
      </c>
      <c r="K41" s="176">
        <v>76.243223260418603</v>
      </c>
      <c r="L41" s="176">
        <v>64.277567435219893</v>
      </c>
      <c r="M41" s="176">
        <v>42.061926762024697</v>
      </c>
      <c r="N41" s="176">
        <v>54.840202297414997</v>
      </c>
      <c r="O41" s="176">
        <v>61.323273955221602</v>
      </c>
      <c r="P41" s="176">
        <v>36.116444780317401</v>
      </c>
      <c r="Q41" s="176">
        <v>82.672356585730199</v>
      </c>
    </row>
    <row r="42" spans="1:17">
      <c r="A42" s="177">
        <v>1991</v>
      </c>
      <c r="B42" s="178">
        <v>32.258220056387003</v>
      </c>
      <c r="C42" s="178">
        <v>59.564721148624798</v>
      </c>
      <c r="D42" s="178">
        <v>66.319108215167105</v>
      </c>
      <c r="E42" s="178">
        <v>55.919013202062303</v>
      </c>
      <c r="F42" s="178">
        <v>66.043605462525505</v>
      </c>
      <c r="G42" s="178">
        <v>56.215771144758499</v>
      </c>
      <c r="H42" s="178">
        <v>70.900928975225796</v>
      </c>
      <c r="I42" s="178">
        <v>74.576469463325495</v>
      </c>
      <c r="J42" s="178">
        <v>72.2767196896217</v>
      </c>
      <c r="K42" s="178">
        <v>80.514844852038806</v>
      </c>
      <c r="L42" s="178">
        <v>63.267663691220299</v>
      </c>
      <c r="M42" s="178">
        <v>47.430591070467003</v>
      </c>
      <c r="N42" s="178">
        <v>47.089998768397798</v>
      </c>
      <c r="O42" s="178">
        <v>51.273611390982801</v>
      </c>
      <c r="P42" s="178">
        <v>33.666301842659998</v>
      </c>
      <c r="Q42" s="178">
        <v>81.912127459797404</v>
      </c>
    </row>
    <row r="43" spans="1:17">
      <c r="A43" s="175">
        <v>1992</v>
      </c>
      <c r="B43" s="176">
        <v>31.2263954850626</v>
      </c>
      <c r="C43" s="176">
        <v>57.395348524929901</v>
      </c>
      <c r="D43" s="176">
        <v>64.396440135574494</v>
      </c>
      <c r="E43" s="176">
        <v>47.556359103975403</v>
      </c>
      <c r="F43" s="176">
        <v>64.563184770804298</v>
      </c>
      <c r="G43" s="176">
        <v>57.010456288647198</v>
      </c>
      <c r="H43" s="176">
        <v>69.972091831624297</v>
      </c>
      <c r="I43" s="176">
        <v>69.603668537062902</v>
      </c>
      <c r="J43" s="176">
        <v>72.554199095155994</v>
      </c>
      <c r="K43" s="176">
        <v>86.773357348972894</v>
      </c>
      <c r="L43" s="176">
        <v>57.0043997860638</v>
      </c>
      <c r="M43" s="176">
        <v>42.539163871017699</v>
      </c>
      <c r="N43" s="176">
        <v>44.723667882511798</v>
      </c>
      <c r="O43" s="176">
        <v>48.798334072429498</v>
      </c>
      <c r="P43" s="176">
        <v>31.486218148894899</v>
      </c>
      <c r="Q43" s="176">
        <v>83.4431452616694</v>
      </c>
    </row>
    <row r="44" spans="1:17">
      <c r="A44" s="177">
        <v>1993</v>
      </c>
      <c r="B44" s="178">
        <v>27.678438923524201</v>
      </c>
      <c r="C44" s="178">
        <v>56.0814560634035</v>
      </c>
      <c r="D44" s="178">
        <v>66.421531184584794</v>
      </c>
      <c r="E44" s="178">
        <v>49.134811438141597</v>
      </c>
      <c r="F44" s="178">
        <v>62.697901033197503</v>
      </c>
      <c r="G44" s="178">
        <v>56.727792459062002</v>
      </c>
      <c r="H44" s="178">
        <v>63.109987614040001</v>
      </c>
      <c r="I44" s="178">
        <v>70.179145903190701</v>
      </c>
      <c r="J44" s="178">
        <v>84.258314930615299</v>
      </c>
      <c r="K44" s="178">
        <v>116.51908157156799</v>
      </c>
      <c r="L44" s="178">
        <v>48.978558009025903</v>
      </c>
      <c r="M44" s="178">
        <v>35.281696762528</v>
      </c>
      <c r="N44" s="178">
        <v>37.236758693432897</v>
      </c>
      <c r="O44" s="178">
        <v>40.522220842027302</v>
      </c>
      <c r="P44" s="178">
        <v>32.044165765723001</v>
      </c>
      <c r="Q44" s="178">
        <v>86.322609761991799</v>
      </c>
    </row>
    <row r="45" spans="1:17">
      <c r="A45" s="175">
        <v>1994</v>
      </c>
      <c r="B45" s="176">
        <v>26.887600810147301</v>
      </c>
      <c r="C45" s="176">
        <v>65.527732004633194</v>
      </c>
      <c r="D45" s="176">
        <v>76.475975643071493</v>
      </c>
      <c r="E45" s="176">
        <v>80.941027274567205</v>
      </c>
      <c r="F45" s="176">
        <v>69.433682431768005</v>
      </c>
      <c r="G45" s="176">
        <v>66.148277701647402</v>
      </c>
      <c r="H45" s="176">
        <v>70.185545277988794</v>
      </c>
      <c r="I45" s="176">
        <v>73.075398428869207</v>
      </c>
      <c r="J45" s="176">
        <v>91.315284573780602</v>
      </c>
      <c r="K45" s="176">
        <v>119.225480138745</v>
      </c>
      <c r="L45" s="176">
        <v>60.793228910168096</v>
      </c>
      <c r="M45" s="176">
        <v>39.227356702322503</v>
      </c>
      <c r="N45" s="176">
        <v>46.060180062950103</v>
      </c>
      <c r="O45" s="176">
        <v>51.729109862424401</v>
      </c>
      <c r="P45" s="176">
        <v>36.046761021854103</v>
      </c>
      <c r="Q45" s="176">
        <v>83.729913881806397</v>
      </c>
    </row>
    <row r="46" spans="1:17">
      <c r="A46" s="177">
        <v>1995</v>
      </c>
      <c r="B46" s="178">
        <v>26.261924785721401</v>
      </c>
      <c r="C46" s="178">
        <v>64.8040798359783</v>
      </c>
      <c r="D46" s="178">
        <v>72.747966835911498</v>
      </c>
      <c r="E46" s="178">
        <v>75.329373514630007</v>
      </c>
      <c r="F46" s="178">
        <v>68.532651178375005</v>
      </c>
      <c r="G46" s="178">
        <v>64.787210053747799</v>
      </c>
      <c r="H46" s="178">
        <v>75.475389193114196</v>
      </c>
      <c r="I46" s="178">
        <v>67.175948474253204</v>
      </c>
      <c r="J46" s="178">
        <v>81.676750306056704</v>
      </c>
      <c r="K46" s="178">
        <v>96.017126868480801</v>
      </c>
      <c r="L46" s="178">
        <v>65.994388974812196</v>
      </c>
      <c r="M46" s="178">
        <v>42.0935222729955</v>
      </c>
      <c r="N46" s="178">
        <v>51.090465430713998</v>
      </c>
      <c r="O46" s="178">
        <v>58.046487998722803</v>
      </c>
      <c r="P46" s="178">
        <v>32.801476266121199</v>
      </c>
      <c r="Q46" s="178">
        <v>91.920036920467595</v>
      </c>
    </row>
    <row r="47" spans="1:17">
      <c r="A47" s="175">
        <v>1996</v>
      </c>
      <c r="B47" s="176">
        <v>32.096553512291003</v>
      </c>
      <c r="C47" s="176">
        <v>64.862615577557506</v>
      </c>
      <c r="D47" s="176">
        <v>75.713679477756003</v>
      </c>
      <c r="E47" s="176">
        <v>66.290675734319393</v>
      </c>
      <c r="F47" s="176">
        <v>75.374937574787396</v>
      </c>
      <c r="G47" s="176">
        <v>69.474149175865307</v>
      </c>
      <c r="H47" s="176">
        <v>92.722239066007702</v>
      </c>
      <c r="I47" s="176">
        <v>67.436158930804098</v>
      </c>
      <c r="J47" s="176">
        <v>81.328101364617197</v>
      </c>
      <c r="K47" s="176">
        <v>97.715013407643099</v>
      </c>
      <c r="L47" s="176">
        <v>63.4076880028489</v>
      </c>
      <c r="M47" s="176">
        <v>48.883158133036403</v>
      </c>
      <c r="N47" s="176">
        <v>44.422793818470701</v>
      </c>
      <c r="O47" s="176">
        <v>49.446953848256697</v>
      </c>
      <c r="P47" s="176">
        <v>33.626984143699801</v>
      </c>
      <c r="Q47" s="176">
        <v>90.168621795811902</v>
      </c>
    </row>
    <row r="48" spans="1:17">
      <c r="A48" s="177">
        <v>1997</v>
      </c>
      <c r="B48" s="178">
        <v>31.5377177966737</v>
      </c>
      <c r="C48" s="178">
        <v>66.474521219155903</v>
      </c>
      <c r="D48" s="178">
        <v>76.649273041820507</v>
      </c>
      <c r="E48" s="178">
        <v>88.378728581376194</v>
      </c>
      <c r="F48" s="178">
        <v>73.0978600058951</v>
      </c>
      <c r="G48" s="178">
        <v>73.661139942490493</v>
      </c>
      <c r="H48" s="178">
        <v>75.369502579725804</v>
      </c>
      <c r="I48" s="178">
        <v>70.300645851589493</v>
      </c>
      <c r="J48" s="178">
        <v>79.313445205856297</v>
      </c>
      <c r="K48" s="178">
        <v>93.051219698297203</v>
      </c>
      <c r="L48" s="178">
        <v>64.290077964431802</v>
      </c>
      <c r="M48" s="178">
        <v>44.911675881337501</v>
      </c>
      <c r="N48" s="178">
        <v>48.055495232034097</v>
      </c>
      <c r="O48" s="178">
        <v>53.634233928006303</v>
      </c>
      <c r="P48" s="178">
        <v>30.776686081245199</v>
      </c>
      <c r="Q48" s="178">
        <v>85.922130896238599</v>
      </c>
    </row>
    <row r="49" spans="1:17">
      <c r="A49" s="175">
        <v>1998</v>
      </c>
      <c r="B49" s="176">
        <v>23.781358079748902</v>
      </c>
      <c r="C49" s="176">
        <v>59.668481375878997</v>
      </c>
      <c r="D49" s="176">
        <v>69.756438579995603</v>
      </c>
      <c r="E49" s="176">
        <v>81.750738413884505</v>
      </c>
      <c r="F49" s="176">
        <v>69.728753123541097</v>
      </c>
      <c r="G49" s="176">
        <v>70.732344930529095</v>
      </c>
      <c r="H49" s="176">
        <v>69.886810542313</v>
      </c>
      <c r="I49" s="176">
        <v>68.265368200445707</v>
      </c>
      <c r="J49" s="176">
        <v>63.724818221310699</v>
      </c>
      <c r="K49" s="176">
        <v>69.811663984949902</v>
      </c>
      <c r="L49" s="176">
        <v>57.068360197532698</v>
      </c>
      <c r="M49" s="176">
        <v>41.070861907088101</v>
      </c>
      <c r="N49" s="176">
        <v>41.090861817544997</v>
      </c>
      <c r="O49" s="176">
        <v>44.630459810039802</v>
      </c>
      <c r="P49" s="176">
        <v>30.0075571704329</v>
      </c>
      <c r="Q49" s="176">
        <v>82.170929882388705</v>
      </c>
    </row>
    <row r="50" spans="1:17">
      <c r="A50" s="177">
        <v>1999</v>
      </c>
      <c r="B50" s="178">
        <v>30.821270392359501</v>
      </c>
      <c r="C50" s="178">
        <v>55.292014873376502</v>
      </c>
      <c r="D50" s="178">
        <v>62.839235838592401</v>
      </c>
      <c r="E50" s="178">
        <v>64.433936328086105</v>
      </c>
      <c r="F50" s="178">
        <v>59.732466377802503</v>
      </c>
      <c r="G50" s="178">
        <v>56.265106654021899</v>
      </c>
      <c r="H50" s="178">
        <v>61.538432867066298</v>
      </c>
      <c r="I50" s="178">
        <v>62.6594446800976</v>
      </c>
      <c r="J50" s="178">
        <v>69.5764568488256</v>
      </c>
      <c r="K50" s="178">
        <v>86.909956834671107</v>
      </c>
      <c r="L50" s="178">
        <v>50.620873030655503</v>
      </c>
      <c r="M50" s="178">
        <v>39.547755802302703</v>
      </c>
      <c r="N50" s="178">
        <v>41.601123315906797</v>
      </c>
      <c r="O50" s="178">
        <v>45.8158195730256</v>
      </c>
      <c r="P50" s="178">
        <v>29.0034510109335</v>
      </c>
      <c r="Q50" s="178">
        <v>80.591388006249801</v>
      </c>
    </row>
    <row r="51" spans="1:17">
      <c r="A51" s="175">
        <v>2000</v>
      </c>
      <c r="B51" s="176">
        <v>49.516806095367301</v>
      </c>
      <c r="C51" s="176">
        <v>56.627100182487602</v>
      </c>
      <c r="D51" s="176">
        <v>61.418150362320397</v>
      </c>
      <c r="E51" s="176">
        <v>54.1731573219814</v>
      </c>
      <c r="F51" s="176">
        <v>58.930113089303603</v>
      </c>
      <c r="G51" s="176">
        <v>53.152185193751997</v>
      </c>
      <c r="H51" s="176">
        <v>58.629297043121603</v>
      </c>
      <c r="I51" s="176">
        <v>66.803806380506202</v>
      </c>
      <c r="J51" s="176">
        <v>71.146945378758602</v>
      </c>
      <c r="K51" s="176">
        <v>87.613164487507603</v>
      </c>
      <c r="L51" s="176">
        <v>53.139803327867099</v>
      </c>
      <c r="M51" s="176">
        <v>45.396931478048401</v>
      </c>
      <c r="N51" s="176">
        <v>48.076240614517502</v>
      </c>
      <c r="O51" s="176">
        <v>53.485009488576601</v>
      </c>
      <c r="P51" s="176">
        <v>29.520363682404501</v>
      </c>
      <c r="Q51" s="176">
        <v>79.559627835429396</v>
      </c>
    </row>
    <row r="52" spans="1:17">
      <c r="A52" s="177">
        <v>2001</v>
      </c>
      <c r="B52" s="178">
        <v>45.923349869098402</v>
      </c>
      <c r="C52" s="178">
        <v>55.668159786510003</v>
      </c>
      <c r="D52" s="178">
        <v>61.480047003155398</v>
      </c>
      <c r="E52" s="178">
        <v>48.404605835364698</v>
      </c>
      <c r="F52" s="178">
        <v>63.639910562407003</v>
      </c>
      <c r="G52" s="178">
        <v>52.979913790401703</v>
      </c>
      <c r="H52" s="178">
        <v>61.235974559143102</v>
      </c>
      <c r="I52" s="178">
        <v>79.840056293158696</v>
      </c>
      <c r="J52" s="178">
        <v>62.881143555856802</v>
      </c>
      <c r="K52" s="178">
        <v>74.226682352207007</v>
      </c>
      <c r="L52" s="178">
        <v>50.473879483849799</v>
      </c>
      <c r="M52" s="178">
        <v>45.527198352864701</v>
      </c>
      <c r="N52" s="178">
        <v>44.9000941006041</v>
      </c>
      <c r="O52" s="178">
        <v>49.087844120615003</v>
      </c>
      <c r="P52" s="178">
        <v>29.254810372022199</v>
      </c>
      <c r="Q52" s="178">
        <v>76.576877911608094</v>
      </c>
    </row>
    <row r="53" spans="1:17">
      <c r="A53" s="175">
        <v>2002</v>
      </c>
      <c r="B53" s="176">
        <v>45.091603922970499</v>
      </c>
      <c r="C53" s="176">
        <v>58.8295746992723</v>
      </c>
      <c r="D53" s="176">
        <v>66.901992915316697</v>
      </c>
      <c r="E53" s="176">
        <v>59.501088971502298</v>
      </c>
      <c r="F53" s="176">
        <v>68.441930399021103</v>
      </c>
      <c r="G53" s="176">
        <v>61.467106665042202</v>
      </c>
      <c r="H53" s="176">
        <v>69.948204675173997</v>
      </c>
      <c r="I53" s="176">
        <v>76.254574579499405</v>
      </c>
      <c r="J53" s="176">
        <v>66.923840675105197</v>
      </c>
      <c r="K53" s="176">
        <v>81.0785952655541</v>
      </c>
      <c r="L53" s="176">
        <v>51.444471979574402</v>
      </c>
      <c r="M53" s="176">
        <v>46.144199298535199</v>
      </c>
      <c r="N53" s="176">
        <v>43.714365268516197</v>
      </c>
      <c r="O53" s="176">
        <v>47.7042645274771</v>
      </c>
      <c r="P53" s="176">
        <v>33.178324966535698</v>
      </c>
      <c r="Q53" s="176">
        <v>75.682808598419896</v>
      </c>
    </row>
    <row r="54" spans="1:17">
      <c r="A54" s="177">
        <v>2003</v>
      </c>
      <c r="B54" s="178">
        <v>52.347799598459297</v>
      </c>
      <c r="C54" s="178">
        <v>61.237365661047903</v>
      </c>
      <c r="D54" s="178">
        <v>69.002161718675794</v>
      </c>
      <c r="E54" s="178">
        <v>57.944710542585597</v>
      </c>
      <c r="F54" s="178">
        <v>70.568890269639098</v>
      </c>
      <c r="G54" s="178">
        <v>70.688225617764402</v>
      </c>
      <c r="H54" s="178">
        <v>68.220102536739702</v>
      </c>
      <c r="I54" s="178">
        <v>72.537886955485504</v>
      </c>
      <c r="J54" s="178">
        <v>70.8182068093531</v>
      </c>
      <c r="K54" s="178">
        <v>82.228020938125198</v>
      </c>
      <c r="L54" s="178">
        <v>58.340652464051097</v>
      </c>
      <c r="M54" s="178">
        <v>52.890058495546697</v>
      </c>
      <c r="N54" s="178">
        <v>46.260606061609003</v>
      </c>
      <c r="O54" s="178">
        <v>50.619014948207997</v>
      </c>
      <c r="P54" s="178">
        <v>36.523785981620598</v>
      </c>
      <c r="Q54" s="178">
        <v>79.617969721094497</v>
      </c>
    </row>
    <row r="55" spans="1:17">
      <c r="A55" s="175">
        <v>2004</v>
      </c>
      <c r="B55" s="176">
        <v>62.499189533404397</v>
      </c>
      <c r="C55" s="176">
        <v>66.565301113444903</v>
      </c>
      <c r="D55" s="176">
        <v>71.174084312573399</v>
      </c>
      <c r="E55" s="176">
        <v>56.0309563401159</v>
      </c>
      <c r="F55" s="176">
        <v>74.793368303265694</v>
      </c>
      <c r="G55" s="176">
        <v>73.646519125473105</v>
      </c>
      <c r="H55" s="176">
        <v>69.719111978473705</v>
      </c>
      <c r="I55" s="176">
        <v>80.895095055350893</v>
      </c>
      <c r="J55" s="176">
        <v>70.080805805184895</v>
      </c>
      <c r="K55" s="176">
        <v>81.213755651192002</v>
      </c>
      <c r="L55" s="176">
        <v>57.906024940281803</v>
      </c>
      <c r="M55" s="176">
        <v>59.106034679008403</v>
      </c>
      <c r="N55" s="176">
        <v>57.960190207858801</v>
      </c>
      <c r="O55" s="176">
        <v>64.329817628291906</v>
      </c>
      <c r="P55" s="176">
        <v>39.951379769386897</v>
      </c>
      <c r="Q55" s="176">
        <v>85.026074182526798</v>
      </c>
    </row>
    <row r="56" spans="1:17">
      <c r="A56" s="177">
        <v>2005</v>
      </c>
      <c r="B56" s="178">
        <v>85.180180730017597</v>
      </c>
      <c r="C56" s="178">
        <v>69.884890561069398</v>
      </c>
      <c r="D56" s="178">
        <v>70.6918806059102</v>
      </c>
      <c r="E56" s="178">
        <v>63.1546935661163</v>
      </c>
      <c r="F56" s="178">
        <v>71.221735376549006</v>
      </c>
      <c r="G56" s="178">
        <v>64.358066841641602</v>
      </c>
      <c r="H56" s="178">
        <v>67.034091854143995</v>
      </c>
      <c r="I56" s="178">
        <v>84.041965985965504</v>
      </c>
      <c r="J56" s="178">
        <v>73.237087112923703</v>
      </c>
      <c r="K56" s="178">
        <v>87.444646598639494</v>
      </c>
      <c r="L56" s="178">
        <v>57.6999719946242</v>
      </c>
      <c r="M56" s="178">
        <v>67.241894331991801</v>
      </c>
      <c r="N56" s="178">
        <v>68.5299063421553</v>
      </c>
      <c r="O56" s="178">
        <v>72.649134131234405</v>
      </c>
      <c r="P56" s="178">
        <v>42.127523635253397</v>
      </c>
      <c r="Q56" s="178">
        <v>87.704323898804304</v>
      </c>
    </row>
    <row r="57" spans="1:17">
      <c r="A57" s="175">
        <v>2006</v>
      </c>
      <c r="B57" s="176">
        <v>94.232870316464002</v>
      </c>
      <c r="C57" s="176">
        <v>84.020702784940596</v>
      </c>
      <c r="D57" s="176">
        <v>76.037239158216195</v>
      </c>
      <c r="E57" s="176">
        <v>66.083580593033204</v>
      </c>
      <c r="F57" s="176">
        <v>75.327077590189205</v>
      </c>
      <c r="G57" s="176">
        <v>64.213116498092305</v>
      </c>
      <c r="H57" s="176">
        <v>77.865952832983695</v>
      </c>
      <c r="I57" s="176">
        <v>87.650495135654197</v>
      </c>
      <c r="J57" s="176">
        <v>82.823877491816603</v>
      </c>
      <c r="K57" s="176">
        <v>97.677803549048093</v>
      </c>
      <c r="L57" s="176">
        <v>66.579908262481595</v>
      </c>
      <c r="M57" s="176">
        <v>67.924361183005701</v>
      </c>
      <c r="N57" s="176">
        <v>102.220610510998</v>
      </c>
      <c r="O57" s="176">
        <v>113.69542366448201</v>
      </c>
      <c r="P57" s="176">
        <v>57.346259138415597</v>
      </c>
      <c r="Q57" s="176">
        <v>89.926155162043798</v>
      </c>
    </row>
    <row r="58" spans="1:17">
      <c r="A58" s="177">
        <v>2007</v>
      </c>
      <c r="B58" s="178">
        <v>97.726409182701005</v>
      </c>
      <c r="C58" s="178">
        <v>94.121897892805194</v>
      </c>
      <c r="D58" s="178">
        <v>85.143960137917304</v>
      </c>
      <c r="E58" s="178">
        <v>72.008347343113996</v>
      </c>
      <c r="F58" s="178">
        <v>87.882512128218195</v>
      </c>
      <c r="G58" s="178">
        <v>89.663081843880903</v>
      </c>
      <c r="H58" s="178">
        <v>93.243867063261007</v>
      </c>
      <c r="I58" s="178">
        <v>80.687200124362406</v>
      </c>
      <c r="J58" s="178">
        <v>85.1696919100889</v>
      </c>
      <c r="K58" s="178">
        <v>99.900840280959201</v>
      </c>
      <c r="L58" s="178">
        <v>69.059990008571404</v>
      </c>
      <c r="M58" s="178">
        <v>87.351023401425905</v>
      </c>
      <c r="N58" s="178">
        <v>113.302733959249</v>
      </c>
      <c r="O58" s="178">
        <v>119.102044432995</v>
      </c>
      <c r="P58" s="178">
        <v>62.342757117053203</v>
      </c>
      <c r="Q58" s="178">
        <v>95.429714492810206</v>
      </c>
    </row>
    <row r="59" spans="1:17">
      <c r="A59" s="175">
        <v>2008</v>
      </c>
      <c r="B59" s="176">
        <v>125.564825304621</v>
      </c>
      <c r="C59" s="176">
        <v>102.806160742072</v>
      </c>
      <c r="D59" s="176">
        <v>99.9228347841144</v>
      </c>
      <c r="E59" s="176">
        <v>81.395067532278802</v>
      </c>
      <c r="F59" s="176">
        <v>108.898740696644</v>
      </c>
      <c r="G59" s="176">
        <v>112.521595756644</v>
      </c>
      <c r="H59" s="176">
        <v>127.090096333745</v>
      </c>
      <c r="I59" s="176">
        <v>87.666716052108001</v>
      </c>
      <c r="J59" s="176">
        <v>87.536324651508906</v>
      </c>
      <c r="K59" s="176">
        <v>101.980677739353</v>
      </c>
      <c r="L59" s="176">
        <v>71.740256582194206</v>
      </c>
      <c r="M59" s="176">
        <v>184.84673473681099</v>
      </c>
      <c r="N59" s="176">
        <v>99.406621564248397</v>
      </c>
      <c r="O59" s="176">
        <v>98.339366362959396</v>
      </c>
      <c r="P59" s="176">
        <v>70.662411642855403</v>
      </c>
      <c r="Q59" s="176">
        <v>102.833904333566</v>
      </c>
    </row>
    <row r="60" spans="1:17">
      <c r="A60" s="177">
        <v>2009</v>
      </c>
      <c r="B60" s="178">
        <v>82.662871078498895</v>
      </c>
      <c r="C60" s="178">
        <v>87.0161710168871</v>
      </c>
      <c r="D60" s="178">
        <v>92.7904593331656</v>
      </c>
      <c r="E60" s="178">
        <v>89.255583247572204</v>
      </c>
      <c r="F60" s="178">
        <v>96.398157272034197</v>
      </c>
      <c r="G60" s="178">
        <v>94.387145193858103</v>
      </c>
      <c r="H60" s="178">
        <v>102.57611902491</v>
      </c>
      <c r="I60" s="178">
        <v>93.451882424658606</v>
      </c>
      <c r="J60" s="178">
        <v>85.8227443031506</v>
      </c>
      <c r="K60" s="178">
        <v>100.33844448567901</v>
      </c>
      <c r="L60" s="178">
        <v>69.948652416686002</v>
      </c>
      <c r="M60" s="178">
        <v>124.439031323884</v>
      </c>
      <c r="N60" s="178">
        <v>70.926052344691598</v>
      </c>
      <c r="O60" s="178">
        <v>74.199868068854101</v>
      </c>
      <c r="P60" s="178">
        <v>80.870213604300602</v>
      </c>
      <c r="Q60" s="178">
        <v>96.462108015198098</v>
      </c>
    </row>
    <row r="61" spans="1:17">
      <c r="A61" s="175">
        <v>2010</v>
      </c>
      <c r="B61" s="176">
        <v>100</v>
      </c>
      <c r="C61" s="176">
        <v>100</v>
      </c>
      <c r="D61" s="176">
        <v>100</v>
      </c>
      <c r="E61" s="176">
        <v>100</v>
      </c>
      <c r="F61" s="176">
        <v>100</v>
      </c>
      <c r="G61" s="176">
        <v>100</v>
      </c>
      <c r="H61" s="176">
        <v>100</v>
      </c>
      <c r="I61" s="176">
        <v>100</v>
      </c>
      <c r="J61" s="176">
        <v>100</v>
      </c>
      <c r="K61" s="176">
        <v>100</v>
      </c>
      <c r="L61" s="176">
        <v>100</v>
      </c>
      <c r="M61" s="176">
        <v>100</v>
      </c>
      <c r="N61" s="176">
        <v>100</v>
      </c>
      <c r="O61" s="176">
        <v>100</v>
      </c>
      <c r="P61" s="176">
        <v>100</v>
      </c>
      <c r="Q61" s="176">
        <v>99.999999999999901</v>
      </c>
    </row>
    <row r="62" spans="1:17">
      <c r="A62" s="177">
        <v>2011</v>
      </c>
      <c r="B62" s="178">
        <v>115.938068414604</v>
      </c>
      <c r="C62" s="178">
        <v>107.716675393419</v>
      </c>
      <c r="D62" s="178">
        <v>109.482682177079</v>
      </c>
      <c r="E62" s="178">
        <v>104.48561409662</v>
      </c>
      <c r="F62" s="178">
        <v>110.336681952419</v>
      </c>
      <c r="G62" s="178">
        <v>108.60172186358</v>
      </c>
      <c r="H62" s="178">
        <v>124.50210459429201</v>
      </c>
      <c r="I62" s="178">
        <v>99.797423745857003</v>
      </c>
      <c r="J62" s="178">
        <v>109.94875300643</v>
      </c>
      <c r="K62" s="178">
        <v>105.667578679226</v>
      </c>
      <c r="L62" s="178">
        <v>114.630563308204</v>
      </c>
      <c r="M62" s="178">
        <v>123.984351909113</v>
      </c>
      <c r="N62" s="178">
        <v>102.24828141306899</v>
      </c>
      <c r="O62" s="178">
        <v>101.93064930716299</v>
      </c>
      <c r="P62" s="178">
        <v>122.767240315002</v>
      </c>
      <c r="Q62" s="178">
        <v>111.037828003177</v>
      </c>
    </row>
    <row r="63" spans="1:17">
      <c r="A63" s="175">
        <v>2012</v>
      </c>
      <c r="B63" s="176">
        <v>115.792648289342</v>
      </c>
      <c r="C63" s="176">
        <v>99.396437266731795</v>
      </c>
      <c r="D63" s="176">
        <v>103.734147062109</v>
      </c>
      <c r="E63" s="176">
        <v>84.079567845617504</v>
      </c>
      <c r="F63" s="176">
        <v>112.685180535019</v>
      </c>
      <c r="G63" s="176">
        <v>113.769617962426</v>
      </c>
      <c r="H63" s="176">
        <v>128.28501172790499</v>
      </c>
      <c r="I63" s="176">
        <v>97.1383901633601</v>
      </c>
      <c r="J63" s="176">
        <v>91.981029580664995</v>
      </c>
      <c r="K63" s="176">
        <v>99.032378027085798</v>
      </c>
      <c r="L63" s="176">
        <v>84.269809883754306</v>
      </c>
      <c r="M63" s="176">
        <v>128.03400561769001</v>
      </c>
      <c r="N63" s="176">
        <v>87.249754607506404</v>
      </c>
      <c r="O63" s="176">
        <v>88.944875960777694</v>
      </c>
      <c r="P63" s="176">
        <v>125.6682221773</v>
      </c>
      <c r="Q63" s="176">
        <v>110.227853812633</v>
      </c>
    </row>
    <row r="64" spans="1:17">
      <c r="A64" s="139">
        <v>2013</v>
      </c>
      <c r="B64" s="179">
        <v>116.14962167448699</v>
      </c>
      <c r="C64" s="179">
        <v>92.340731377033407</v>
      </c>
      <c r="D64" s="179">
        <v>96.341537069408801</v>
      </c>
      <c r="E64" s="179">
        <v>75.936230933946803</v>
      </c>
      <c r="F64" s="179">
        <v>104.465735423257</v>
      </c>
      <c r="G64" s="179">
        <v>104.234809802217</v>
      </c>
      <c r="H64" s="179">
        <v>116.918200796208</v>
      </c>
      <c r="I64" s="179">
        <v>93.498252315249005</v>
      </c>
      <c r="J64" s="179">
        <v>86.978999998499802</v>
      </c>
      <c r="K64" s="179">
        <v>93.512349638799193</v>
      </c>
      <c r="L64" s="179">
        <v>79.834253881371893</v>
      </c>
      <c r="M64" s="179">
        <v>104.25719505742499</v>
      </c>
      <c r="N64" s="179">
        <v>82.783062916988399</v>
      </c>
      <c r="O64" s="179">
        <v>82.361006379785294</v>
      </c>
      <c r="P64" s="179">
        <v>104.91576514142599</v>
      </c>
      <c r="Q64" s="179">
        <v>109.746792348043</v>
      </c>
    </row>
    <row r="65" spans="1:17">
      <c r="A65" s="175">
        <v>2014</v>
      </c>
      <c r="B65" s="176">
        <v>109.31833481138101</v>
      </c>
      <c r="C65" s="176">
        <v>89.142462911620697</v>
      </c>
      <c r="D65" s="176">
        <v>94.148008405389206</v>
      </c>
      <c r="E65" s="176">
        <v>94.038935911248501</v>
      </c>
      <c r="F65" s="176">
        <v>97.966206165710204</v>
      </c>
      <c r="G65" s="176">
        <v>98.274292006416104</v>
      </c>
      <c r="H65" s="176">
        <v>96.179871269527396</v>
      </c>
      <c r="I65" s="176">
        <v>99.177782298517897</v>
      </c>
      <c r="J65" s="176">
        <v>84.926911444062497</v>
      </c>
      <c r="K65" s="176">
        <v>96.907213142195502</v>
      </c>
      <c r="L65" s="176">
        <v>71.825482812143505</v>
      </c>
      <c r="M65" s="176">
        <v>93.767633615210599</v>
      </c>
      <c r="N65" s="176">
        <v>78.351905590630096</v>
      </c>
      <c r="O65" s="176">
        <v>82.287688685041104</v>
      </c>
      <c r="P65" s="176">
        <v>93.443382132127596</v>
      </c>
      <c r="Q65" s="176">
        <v>108.24711509111199</v>
      </c>
    </row>
    <row r="66" spans="1:17">
      <c r="A66" s="177">
        <v>2015</v>
      </c>
      <c r="B66" s="178">
        <v>66.205440993654605</v>
      </c>
      <c r="C66" s="178">
        <v>83.411402171994197</v>
      </c>
      <c r="D66" s="178">
        <v>89.780625146933005</v>
      </c>
      <c r="E66" s="178">
        <v>96.007648483793304</v>
      </c>
      <c r="F66" s="178">
        <v>90.400286160238807</v>
      </c>
      <c r="G66" s="178">
        <v>86.207323466265805</v>
      </c>
      <c r="H66" s="178">
        <v>88.970458847703398</v>
      </c>
      <c r="I66" s="178">
        <v>97.210726663644195</v>
      </c>
      <c r="J66" s="178">
        <v>85.108790199041394</v>
      </c>
      <c r="K66" s="178">
        <v>98.172511576160204</v>
      </c>
      <c r="L66" s="178">
        <v>70.822554543033604</v>
      </c>
      <c r="M66" s="178">
        <v>100.556018232618</v>
      </c>
      <c r="N66" s="178">
        <v>68.403037785387994</v>
      </c>
      <c r="O66" s="178">
        <v>75.207749624181403</v>
      </c>
      <c r="P66" s="178">
        <v>92.621245438256807</v>
      </c>
      <c r="Q66" s="178">
        <v>97.867946024006002</v>
      </c>
    </row>
    <row r="67" spans="1:17">
      <c r="A67" s="175">
        <v>2016</v>
      </c>
      <c r="B67" s="176">
        <v>58.547046867405498</v>
      </c>
      <c r="C67" s="176">
        <v>84.397205348130797</v>
      </c>
      <c r="D67" s="176">
        <v>92.995339240525198</v>
      </c>
      <c r="E67" s="176">
        <v>97.085025738231394</v>
      </c>
      <c r="F67" s="176">
        <v>95.312294941261499</v>
      </c>
      <c r="G67" s="176">
        <v>93.873888772665893</v>
      </c>
      <c r="H67" s="176">
        <v>85.804788579018407</v>
      </c>
      <c r="I67" s="176">
        <v>105.810326924896</v>
      </c>
      <c r="J67" s="176">
        <v>85.286614125986702</v>
      </c>
      <c r="K67" s="176">
        <v>95.336133584696995</v>
      </c>
      <c r="L67" s="176">
        <v>74.296651995576099</v>
      </c>
      <c r="M67" s="176">
        <v>82.640003585320002</v>
      </c>
      <c r="N67" s="176">
        <v>66.963339866235899</v>
      </c>
      <c r="O67" s="176">
        <v>72.627877734080698</v>
      </c>
      <c r="P67" s="176">
        <v>103.635776559438</v>
      </c>
      <c r="Q67" s="176">
        <v>94.0323089848156</v>
      </c>
    </row>
    <row r="68" spans="1:17">
      <c r="A68" s="177">
        <v>2017</v>
      </c>
      <c r="B68" s="178">
        <v>69.968380303996895</v>
      </c>
      <c r="C68" s="178">
        <v>86.033349610271301</v>
      </c>
      <c r="D68" s="178">
        <v>89.342178144997206</v>
      </c>
      <c r="E68" s="178">
        <v>85.395794347360095</v>
      </c>
      <c r="F68" s="178">
        <v>92.685689184018798</v>
      </c>
      <c r="G68" s="178">
        <v>89.9807069929536</v>
      </c>
      <c r="H68" s="178">
        <v>82.762176864493199</v>
      </c>
      <c r="I68" s="178">
        <v>105.226567569933</v>
      </c>
      <c r="J68" s="178">
        <v>83.225566480161802</v>
      </c>
      <c r="K68" s="178">
        <v>87.914993709332805</v>
      </c>
      <c r="L68" s="178">
        <v>78.097298618832696</v>
      </c>
      <c r="M68" s="178">
        <v>76.302404726877995</v>
      </c>
      <c r="N68" s="178">
        <v>80.352095421604304</v>
      </c>
      <c r="O68" s="178">
        <v>87.279666350500094</v>
      </c>
      <c r="P68" s="178">
        <v>100.535543898407</v>
      </c>
      <c r="Q68" s="178">
        <v>97.285144477110606</v>
      </c>
    </row>
    <row r="69" spans="1:17">
      <c r="A69" s="175">
        <v>2018</v>
      </c>
      <c r="B69" s="176">
        <v>85.489945806625698</v>
      </c>
      <c r="C69" s="176">
        <v>83.729137844272202</v>
      </c>
      <c r="D69" s="176">
        <v>85.174735587849398</v>
      </c>
      <c r="E69" s="176">
        <v>77.704851084422103</v>
      </c>
      <c r="F69" s="176">
        <v>88.865802655501895</v>
      </c>
      <c r="G69" s="176">
        <v>83.520527459192095</v>
      </c>
      <c r="H69" s="176">
        <v>87.206746623741907</v>
      </c>
      <c r="I69" s="176">
        <v>97.399704587426299</v>
      </c>
      <c r="J69" s="176">
        <v>80.0053502932046</v>
      </c>
      <c r="K69" s="176">
        <v>86.729109119455998</v>
      </c>
      <c r="L69" s="176">
        <v>72.652376334786098</v>
      </c>
      <c r="M69" s="176">
        <v>81.060627375126302</v>
      </c>
      <c r="N69" s="176">
        <v>81.067372416020604</v>
      </c>
      <c r="O69" s="176">
        <v>88.9904291191678</v>
      </c>
      <c r="P69" s="176">
        <v>95.473641610553301</v>
      </c>
      <c r="Q69" s="176">
        <v>101.858304838056</v>
      </c>
    </row>
    <row r="70" spans="1:17">
      <c r="A70" s="139">
        <v>2019</v>
      </c>
      <c r="B70" s="179">
        <v>76.329961218168194</v>
      </c>
      <c r="C70" s="179">
        <v>82.105128069524994</v>
      </c>
      <c r="D70" s="179">
        <v>83.747865403196798</v>
      </c>
      <c r="E70" s="179">
        <v>76.529538201353006</v>
      </c>
      <c r="F70" s="179">
        <v>87.436358488249795</v>
      </c>
      <c r="G70" s="179">
        <v>77.867379087297806</v>
      </c>
      <c r="H70" s="179">
        <v>89.424022391665403</v>
      </c>
      <c r="I70" s="179">
        <v>98.2261325845313</v>
      </c>
      <c r="J70" s="179">
        <v>78.456821439506299</v>
      </c>
      <c r="K70" s="179">
        <v>86.046165858300796</v>
      </c>
      <c r="L70" s="179">
        <v>70.157259644548802</v>
      </c>
      <c r="M70" s="179">
        <v>81.805599470800303</v>
      </c>
      <c r="N70" s="179">
        <v>78.770149633341504</v>
      </c>
      <c r="O70" s="179">
        <v>82.045967577915306</v>
      </c>
      <c r="P70" s="179">
        <v>105.997721412281</v>
      </c>
      <c r="Q70" s="179">
        <v>99.478022306711495</v>
      </c>
    </row>
    <row r="71" spans="1:17">
      <c r="A71" s="180">
        <v>2020</v>
      </c>
      <c r="B71" s="181">
        <v>52.441960248604097</v>
      </c>
      <c r="C71" s="181">
        <v>84.965722246878798</v>
      </c>
      <c r="D71" s="181">
        <v>88.018792045510594</v>
      </c>
      <c r="E71" s="181">
        <v>81.207921369873503</v>
      </c>
      <c r="F71" s="181">
        <v>93.422315220164705</v>
      </c>
      <c r="G71" s="181">
        <v>90.7035018495299</v>
      </c>
      <c r="H71" s="181">
        <v>94.008995332070697</v>
      </c>
      <c r="I71" s="181">
        <v>96.468140983267304</v>
      </c>
      <c r="J71" s="181">
        <v>78.353787328874702</v>
      </c>
      <c r="K71" s="181">
        <v>87.292622572729996</v>
      </c>
      <c r="L71" s="181">
        <v>68.578448197131095</v>
      </c>
      <c r="M71" s="181">
        <v>73.944650609711502</v>
      </c>
      <c r="N71" s="181">
        <v>79.955433903338005</v>
      </c>
      <c r="O71" s="181">
        <v>81.006527559107795</v>
      </c>
      <c r="P71" s="181">
        <v>134.89886429714599</v>
      </c>
      <c r="Q71" s="181">
        <v>98.989525373877598</v>
      </c>
    </row>
    <row r="72" spans="1:17">
      <c r="A72" s="139"/>
      <c r="B72" s="139"/>
      <c r="C72" s="139"/>
      <c r="D72" s="139"/>
      <c r="E72" s="139"/>
      <c r="F72" s="139"/>
      <c r="G72" s="139"/>
      <c r="H72" s="139"/>
      <c r="I72" s="139"/>
      <c r="J72" s="139"/>
      <c r="K72" s="139"/>
      <c r="L72" s="139"/>
      <c r="M72" s="139"/>
      <c r="N72" s="139"/>
      <c r="O72" s="139"/>
      <c r="P72" s="139"/>
      <c r="Q72" s="139"/>
    </row>
    <row r="73" spans="1:17">
      <c r="A73" s="139"/>
      <c r="B73" s="139"/>
      <c r="C73" s="139"/>
      <c r="D73" s="139"/>
      <c r="E73" s="139"/>
      <c r="F73" s="139"/>
      <c r="G73" s="139"/>
      <c r="H73" s="139"/>
      <c r="I73" s="139"/>
      <c r="J73" s="139"/>
      <c r="K73" s="139"/>
      <c r="L73" s="139"/>
      <c r="M73" s="139"/>
      <c r="N73" s="139"/>
      <c r="O73" s="139"/>
      <c r="P73" s="139"/>
      <c r="Q73" s="139"/>
    </row>
    <row r="74" spans="1:17">
      <c r="A74" s="139"/>
      <c r="B74" s="139"/>
      <c r="C74" s="139"/>
      <c r="D74" s="139"/>
      <c r="E74" s="139"/>
      <c r="F74" s="139"/>
      <c r="G74" s="139"/>
      <c r="H74" s="139"/>
      <c r="I74" s="139"/>
      <c r="J74" s="139"/>
      <c r="K74" s="139"/>
      <c r="L74" s="139"/>
      <c r="M74" s="139"/>
      <c r="N74" s="139"/>
      <c r="O74" s="139"/>
      <c r="P74" s="139"/>
      <c r="Q74" s="139"/>
    </row>
    <row r="75" spans="1:17">
      <c r="A75" s="139"/>
      <c r="B75" s="139"/>
      <c r="C75" s="139"/>
      <c r="D75" s="139"/>
      <c r="E75" s="139"/>
      <c r="F75" s="139"/>
      <c r="G75" s="139"/>
      <c r="H75" s="139"/>
      <c r="I75" s="139"/>
      <c r="J75" s="139"/>
      <c r="K75" s="139"/>
      <c r="L75" s="139"/>
      <c r="M75" s="139"/>
      <c r="N75" s="139"/>
      <c r="O75" s="139"/>
      <c r="P75" s="139"/>
      <c r="Q75" s="139"/>
    </row>
    <row r="76" spans="1:17">
      <c r="A76" s="139"/>
      <c r="B76" s="139"/>
      <c r="C76" s="139"/>
      <c r="D76" s="139"/>
      <c r="E76" s="139"/>
      <c r="F76" s="139"/>
      <c r="G76" s="139"/>
      <c r="H76" s="139"/>
      <c r="I76" s="139"/>
      <c r="J76" s="139"/>
      <c r="K76" s="139"/>
      <c r="L76" s="139"/>
      <c r="M76" s="139"/>
      <c r="N76" s="139"/>
      <c r="O76" s="139"/>
      <c r="P76" s="139"/>
      <c r="Q76" s="139"/>
    </row>
    <row r="77" spans="1:17">
      <c r="A77" s="139"/>
      <c r="B77" s="139"/>
      <c r="C77" s="139"/>
      <c r="D77" s="139"/>
      <c r="E77" s="139"/>
      <c r="F77" s="139"/>
      <c r="G77" s="139"/>
      <c r="H77" s="139"/>
      <c r="I77" s="139"/>
      <c r="J77" s="139"/>
      <c r="K77" s="139"/>
      <c r="L77" s="139"/>
      <c r="M77" s="139"/>
      <c r="N77" s="139"/>
      <c r="O77" s="139"/>
      <c r="P77" s="139"/>
      <c r="Q77" s="139"/>
    </row>
    <row r="78" spans="1:17">
      <c r="A78" s="139"/>
      <c r="B78" s="139"/>
      <c r="C78" s="139"/>
      <c r="D78" s="139"/>
      <c r="E78" s="139"/>
      <c r="F78" s="139"/>
      <c r="G78" s="139"/>
      <c r="H78" s="139"/>
      <c r="I78" s="139"/>
      <c r="J78" s="139"/>
      <c r="K78" s="139"/>
      <c r="L78" s="139"/>
      <c r="M78" s="139"/>
      <c r="N78" s="139"/>
      <c r="O78" s="139"/>
      <c r="P78" s="139"/>
      <c r="Q78" s="139"/>
    </row>
    <row r="79" spans="1:17">
      <c r="A79" s="139"/>
      <c r="B79" s="139"/>
      <c r="C79" s="139"/>
      <c r="D79" s="139"/>
      <c r="E79" s="139"/>
      <c r="F79" s="139"/>
      <c r="G79" s="139"/>
      <c r="H79" s="139"/>
      <c r="I79" s="139"/>
      <c r="J79" s="139"/>
      <c r="K79" s="139"/>
      <c r="L79" s="139"/>
      <c r="M79" s="139"/>
      <c r="N79" s="139"/>
      <c r="O79" s="139"/>
      <c r="P79" s="139"/>
      <c r="Q79" s="139"/>
    </row>
    <row r="80" spans="1:17">
      <c r="A80" s="139"/>
      <c r="B80" s="139"/>
      <c r="C80" s="139"/>
      <c r="D80" s="139"/>
      <c r="E80" s="139"/>
      <c r="F80" s="139"/>
      <c r="G80" s="139"/>
      <c r="H80" s="139"/>
      <c r="I80" s="139"/>
      <c r="J80" s="139"/>
      <c r="K80" s="139"/>
      <c r="L80" s="139"/>
      <c r="M80" s="139"/>
      <c r="N80" s="139"/>
      <c r="O80" s="139"/>
      <c r="P80" s="139"/>
      <c r="Q80" s="139"/>
    </row>
    <row r="81" spans="1:17">
      <c r="A81" s="139"/>
      <c r="B81" s="139"/>
      <c r="C81" s="139"/>
      <c r="D81" s="139"/>
      <c r="E81" s="139"/>
      <c r="F81" s="139"/>
      <c r="G81" s="139"/>
      <c r="H81" s="139"/>
      <c r="I81" s="139"/>
      <c r="J81" s="139"/>
      <c r="K81" s="139"/>
      <c r="L81" s="139"/>
      <c r="M81" s="139"/>
      <c r="N81" s="139"/>
      <c r="O81" s="139"/>
      <c r="P81" s="139"/>
      <c r="Q81" s="139"/>
    </row>
    <row r="82" spans="1:17">
      <c r="A82" s="139"/>
      <c r="B82" s="139"/>
      <c r="C82" s="139"/>
      <c r="D82" s="139"/>
      <c r="E82" s="139"/>
      <c r="F82" s="139"/>
      <c r="G82" s="139"/>
      <c r="H82" s="139"/>
      <c r="I82" s="139"/>
      <c r="J82" s="139"/>
      <c r="K82" s="139"/>
      <c r="L82" s="139"/>
      <c r="M82" s="139"/>
      <c r="N82" s="139"/>
      <c r="O82" s="139"/>
      <c r="P82" s="139"/>
      <c r="Q82" s="139"/>
    </row>
    <row r="83" spans="1:17">
      <c r="A83" s="139"/>
      <c r="B83" s="139"/>
      <c r="C83" s="139"/>
      <c r="D83" s="139"/>
      <c r="E83" s="139"/>
      <c r="F83" s="139"/>
      <c r="G83" s="139"/>
      <c r="H83" s="139"/>
      <c r="I83" s="139"/>
      <c r="J83" s="139"/>
      <c r="K83" s="139"/>
      <c r="L83" s="139"/>
      <c r="M83" s="139"/>
      <c r="N83" s="139"/>
      <c r="O83" s="139"/>
      <c r="P83" s="139"/>
      <c r="Q83" s="139"/>
    </row>
    <row r="84" spans="1:17">
      <c r="A84" s="139"/>
      <c r="B84" s="139"/>
      <c r="C84" s="139"/>
      <c r="D84" s="139"/>
      <c r="E84" s="139"/>
      <c r="F84" s="139"/>
      <c r="G84" s="139"/>
      <c r="H84" s="139"/>
      <c r="I84" s="139"/>
      <c r="J84" s="139"/>
      <c r="K84" s="139"/>
      <c r="L84" s="139"/>
      <c r="M84" s="139"/>
      <c r="N84" s="139"/>
      <c r="O84" s="139"/>
      <c r="P84" s="139"/>
      <c r="Q84" s="139"/>
    </row>
    <row r="85" spans="1:17">
      <c r="A85" s="139"/>
      <c r="B85" s="139"/>
      <c r="C85" s="139"/>
      <c r="D85" s="139"/>
      <c r="E85" s="139"/>
      <c r="F85" s="139"/>
      <c r="G85" s="139"/>
      <c r="H85" s="139"/>
      <c r="I85" s="139"/>
      <c r="J85" s="139"/>
      <c r="K85" s="139"/>
      <c r="L85" s="139"/>
      <c r="M85" s="139"/>
      <c r="N85" s="139"/>
      <c r="O85" s="139"/>
      <c r="P85" s="139"/>
      <c r="Q85" s="139"/>
    </row>
    <row r="86" spans="1:17">
      <c r="A86" s="139"/>
      <c r="B86" s="139"/>
      <c r="C86" s="139"/>
      <c r="D86" s="139"/>
      <c r="E86" s="139"/>
      <c r="F86" s="139"/>
      <c r="G86" s="139"/>
      <c r="H86" s="139"/>
      <c r="I86" s="139"/>
      <c r="J86" s="139"/>
      <c r="K86" s="139"/>
      <c r="L86" s="139"/>
      <c r="M86" s="139"/>
      <c r="N86" s="139"/>
      <c r="O86" s="139"/>
      <c r="P86" s="139"/>
      <c r="Q86" s="139"/>
    </row>
    <row r="87" spans="1:17">
      <c r="A87" s="139"/>
      <c r="B87" s="139"/>
      <c r="C87" s="139"/>
      <c r="D87" s="139"/>
      <c r="E87" s="139"/>
      <c r="F87" s="139"/>
      <c r="G87" s="139"/>
      <c r="H87" s="139"/>
      <c r="I87" s="139"/>
      <c r="J87" s="139"/>
      <c r="K87" s="139"/>
      <c r="L87" s="139"/>
      <c r="M87" s="139"/>
      <c r="N87" s="139"/>
      <c r="O87" s="139"/>
      <c r="P87" s="139"/>
      <c r="Q87" s="139"/>
    </row>
    <row r="88" spans="1:17">
      <c r="A88" s="139"/>
      <c r="B88" s="139"/>
      <c r="C88" s="139"/>
      <c r="D88" s="139"/>
      <c r="E88" s="139"/>
      <c r="F88" s="139"/>
      <c r="G88" s="139"/>
      <c r="H88" s="139"/>
      <c r="I88" s="139"/>
      <c r="J88" s="139"/>
      <c r="K88" s="139"/>
      <c r="L88" s="139"/>
      <c r="M88" s="139"/>
      <c r="N88" s="139"/>
      <c r="O88" s="139"/>
      <c r="P88" s="139"/>
      <c r="Q88" s="139"/>
    </row>
    <row r="89" spans="1:17">
      <c r="A89" s="139"/>
      <c r="B89" s="139"/>
      <c r="C89" s="139"/>
      <c r="D89" s="139"/>
      <c r="E89" s="139"/>
      <c r="F89" s="139"/>
      <c r="G89" s="139"/>
      <c r="H89" s="139"/>
      <c r="I89" s="139"/>
      <c r="J89" s="139"/>
      <c r="K89" s="139"/>
      <c r="L89" s="139"/>
      <c r="M89" s="139"/>
      <c r="N89" s="139"/>
      <c r="O89" s="139"/>
      <c r="P89" s="139"/>
      <c r="Q89" s="139"/>
    </row>
    <row r="90" spans="1:17">
      <c r="A90" s="139"/>
      <c r="B90" s="139"/>
      <c r="C90" s="139"/>
      <c r="D90" s="139"/>
      <c r="E90" s="139"/>
      <c r="F90" s="139"/>
      <c r="G90" s="139"/>
      <c r="H90" s="139"/>
      <c r="I90" s="139"/>
      <c r="J90" s="139"/>
      <c r="K90" s="139"/>
      <c r="L90" s="139"/>
      <c r="M90" s="139"/>
      <c r="N90" s="139"/>
      <c r="O90" s="139"/>
      <c r="P90" s="139"/>
      <c r="Q90" s="139"/>
    </row>
    <row r="91" spans="1:17">
      <c r="A91" s="139"/>
      <c r="B91" s="139"/>
      <c r="C91" s="139"/>
      <c r="D91" s="139"/>
      <c r="E91" s="139"/>
      <c r="F91" s="139"/>
      <c r="G91" s="139"/>
      <c r="H91" s="139"/>
      <c r="I91" s="139"/>
      <c r="J91" s="139"/>
      <c r="K91" s="139"/>
      <c r="L91" s="139"/>
      <c r="M91" s="139"/>
      <c r="N91" s="139"/>
      <c r="O91" s="139"/>
      <c r="P91" s="139"/>
      <c r="Q91" s="139"/>
    </row>
    <row r="92" spans="1:17">
      <c r="A92" s="139"/>
      <c r="B92" s="139"/>
      <c r="C92" s="139"/>
      <c r="D92" s="139"/>
      <c r="E92" s="139"/>
      <c r="F92" s="139"/>
      <c r="G92" s="139"/>
      <c r="H92" s="139"/>
      <c r="I92" s="139"/>
      <c r="J92" s="139"/>
      <c r="K92" s="139"/>
      <c r="L92" s="139"/>
      <c r="M92" s="139"/>
      <c r="N92" s="139"/>
      <c r="O92" s="139"/>
      <c r="P92" s="139"/>
      <c r="Q92" s="139"/>
    </row>
    <row r="93" spans="1:17">
      <c r="A93" s="139"/>
      <c r="B93" s="139"/>
      <c r="C93" s="139"/>
      <c r="D93" s="139"/>
      <c r="E93" s="139"/>
      <c r="F93" s="139"/>
      <c r="G93" s="139"/>
      <c r="H93" s="139"/>
      <c r="I93" s="139"/>
      <c r="J93" s="139"/>
      <c r="K93" s="139"/>
      <c r="L93" s="139"/>
      <c r="M93" s="139"/>
      <c r="N93" s="139"/>
      <c r="O93" s="139"/>
      <c r="P93" s="139"/>
      <c r="Q93" s="139"/>
    </row>
    <row r="94" spans="1:17">
      <c r="A94" s="139"/>
      <c r="B94" s="139"/>
      <c r="C94" s="139"/>
      <c r="D94" s="139"/>
      <c r="E94" s="139"/>
      <c r="F94" s="139"/>
      <c r="G94" s="139"/>
      <c r="H94" s="139"/>
      <c r="I94" s="139"/>
      <c r="J94" s="139"/>
      <c r="K94" s="139"/>
      <c r="L94" s="139"/>
      <c r="M94" s="139"/>
      <c r="N94" s="139"/>
      <c r="O94" s="139"/>
      <c r="P94" s="139"/>
      <c r="Q94" s="139"/>
    </row>
    <row r="95" spans="1:17">
      <c r="A95" s="139"/>
      <c r="B95" s="139"/>
      <c r="C95" s="139"/>
      <c r="D95" s="139"/>
      <c r="E95" s="139"/>
      <c r="F95" s="139"/>
      <c r="G95" s="139"/>
      <c r="H95" s="139"/>
      <c r="I95" s="139"/>
      <c r="J95" s="139"/>
      <c r="K95" s="139"/>
      <c r="L95" s="139"/>
      <c r="M95" s="139"/>
      <c r="N95" s="139"/>
      <c r="O95" s="139"/>
      <c r="P95" s="139"/>
      <c r="Q95" s="139"/>
    </row>
    <row r="96" spans="1:17">
      <c r="A96" s="139"/>
      <c r="B96" s="139"/>
      <c r="C96" s="139"/>
      <c r="D96" s="139"/>
      <c r="E96" s="139"/>
      <c r="F96" s="139"/>
      <c r="G96" s="139"/>
      <c r="H96" s="139"/>
      <c r="I96" s="139"/>
      <c r="J96" s="139"/>
      <c r="K96" s="139"/>
      <c r="L96" s="139"/>
      <c r="M96" s="139"/>
      <c r="N96" s="139"/>
      <c r="O96" s="139"/>
      <c r="P96" s="139"/>
      <c r="Q96" s="139"/>
    </row>
    <row r="97" spans="1:17">
      <c r="A97" s="139"/>
      <c r="B97" s="139"/>
      <c r="C97" s="139"/>
      <c r="D97" s="139"/>
      <c r="E97" s="139"/>
      <c r="F97" s="139"/>
      <c r="G97" s="139"/>
      <c r="H97" s="139"/>
      <c r="I97" s="139"/>
      <c r="J97" s="139"/>
      <c r="K97" s="139"/>
      <c r="L97" s="139"/>
      <c r="M97" s="139"/>
      <c r="N97" s="139"/>
      <c r="O97" s="139"/>
      <c r="P97" s="139"/>
      <c r="Q97" s="139"/>
    </row>
    <row r="98" spans="1:17">
      <c r="A98" s="139"/>
      <c r="B98" s="139"/>
      <c r="C98" s="139"/>
      <c r="D98" s="139"/>
      <c r="E98" s="139"/>
      <c r="F98" s="139"/>
      <c r="G98" s="139"/>
      <c r="H98" s="139"/>
      <c r="I98" s="139"/>
      <c r="J98" s="139"/>
      <c r="K98" s="139"/>
      <c r="L98" s="139"/>
      <c r="M98" s="139"/>
      <c r="N98" s="139"/>
      <c r="O98" s="139"/>
      <c r="P98" s="139"/>
      <c r="Q98" s="139"/>
    </row>
    <row r="99" spans="1:17">
      <c r="A99" s="139"/>
      <c r="B99" s="139"/>
      <c r="C99" s="139"/>
      <c r="D99" s="139"/>
      <c r="E99" s="139"/>
      <c r="F99" s="139"/>
      <c r="G99" s="139"/>
      <c r="H99" s="139"/>
      <c r="I99" s="139"/>
      <c r="J99" s="139"/>
      <c r="K99" s="139"/>
      <c r="L99" s="139"/>
      <c r="M99" s="139"/>
      <c r="N99" s="139"/>
      <c r="O99" s="139"/>
      <c r="P99" s="139"/>
      <c r="Q99" s="139"/>
    </row>
    <row r="100" spans="1:17">
      <c r="A100" s="139"/>
      <c r="B100" s="139"/>
      <c r="C100" s="139"/>
      <c r="D100" s="139"/>
      <c r="E100" s="139"/>
      <c r="F100" s="139"/>
      <c r="G100" s="139"/>
      <c r="H100" s="139"/>
      <c r="I100" s="139"/>
      <c r="J100" s="139"/>
      <c r="K100" s="139"/>
      <c r="L100" s="139"/>
      <c r="M100" s="139"/>
      <c r="N100" s="139"/>
      <c r="O100" s="139"/>
      <c r="P100" s="139"/>
      <c r="Q100" s="139"/>
    </row>
    <row r="101" spans="1:17">
      <c r="A101" s="139"/>
      <c r="B101" s="139"/>
      <c r="C101" s="139"/>
      <c r="D101" s="139"/>
      <c r="E101" s="139"/>
      <c r="F101" s="139"/>
      <c r="G101" s="139"/>
      <c r="H101" s="139"/>
      <c r="I101" s="139"/>
      <c r="J101" s="139"/>
      <c r="K101" s="139"/>
      <c r="L101" s="139"/>
      <c r="M101" s="139"/>
      <c r="N101" s="139"/>
      <c r="O101" s="139"/>
      <c r="P101" s="139"/>
      <c r="Q101" s="139"/>
    </row>
    <row r="102" spans="1:17">
      <c r="A102" s="139"/>
      <c r="B102" s="139"/>
      <c r="C102" s="139"/>
      <c r="D102" s="139"/>
      <c r="E102" s="139"/>
      <c r="F102" s="139"/>
      <c r="G102" s="139"/>
      <c r="H102" s="139"/>
      <c r="I102" s="139"/>
      <c r="J102" s="139"/>
      <c r="K102" s="139"/>
      <c r="L102" s="139"/>
      <c r="M102" s="139"/>
      <c r="N102" s="139"/>
      <c r="O102" s="139"/>
      <c r="P102" s="139"/>
      <c r="Q102" s="139"/>
    </row>
    <row r="103" spans="1:17">
      <c r="A103" s="139"/>
      <c r="B103" s="139"/>
      <c r="C103" s="139"/>
      <c r="D103" s="139"/>
      <c r="E103" s="139"/>
      <c r="F103" s="139"/>
      <c r="G103" s="139"/>
      <c r="H103" s="139"/>
      <c r="I103" s="139"/>
      <c r="J103" s="139"/>
      <c r="K103" s="139"/>
      <c r="L103" s="139"/>
      <c r="M103" s="139"/>
      <c r="N103" s="139"/>
      <c r="O103" s="139"/>
      <c r="P103" s="139"/>
      <c r="Q103" s="139"/>
    </row>
    <row r="104" spans="1:17">
      <c r="A104" s="139"/>
      <c r="B104" s="139"/>
      <c r="C104" s="139"/>
      <c r="D104" s="139"/>
      <c r="E104" s="139"/>
      <c r="F104" s="139"/>
      <c r="G104" s="139"/>
      <c r="H104" s="139"/>
      <c r="I104" s="139"/>
      <c r="J104" s="139"/>
      <c r="K104" s="139"/>
      <c r="L104" s="139"/>
      <c r="M104" s="139"/>
      <c r="N104" s="139"/>
      <c r="O104" s="139"/>
      <c r="P104" s="139"/>
      <c r="Q104" s="139"/>
    </row>
    <row r="105" spans="1:17">
      <c r="A105" s="139"/>
      <c r="B105" s="139"/>
      <c r="C105" s="139"/>
      <c r="D105" s="139"/>
      <c r="E105" s="139"/>
      <c r="F105" s="139"/>
      <c r="G105" s="139"/>
      <c r="H105" s="139"/>
      <c r="I105" s="139"/>
      <c r="J105" s="139"/>
      <c r="K105" s="139"/>
      <c r="L105" s="139"/>
      <c r="M105" s="139"/>
      <c r="N105" s="139"/>
      <c r="O105" s="139"/>
      <c r="P105" s="139"/>
      <c r="Q105" s="139"/>
    </row>
    <row r="106" spans="1:17">
      <c r="A106" s="139"/>
      <c r="B106" s="139"/>
      <c r="C106" s="139"/>
      <c r="D106" s="139"/>
      <c r="E106" s="139"/>
      <c r="F106" s="139"/>
      <c r="G106" s="139"/>
      <c r="H106" s="139"/>
      <c r="I106" s="139"/>
      <c r="J106" s="139"/>
      <c r="K106" s="139"/>
      <c r="L106" s="139"/>
      <c r="M106" s="139"/>
      <c r="N106" s="139"/>
      <c r="O106" s="139"/>
      <c r="P106" s="139"/>
      <c r="Q106" s="139"/>
    </row>
    <row r="107" spans="1:17">
      <c r="A107" s="139"/>
      <c r="B107" s="139"/>
      <c r="C107" s="139"/>
      <c r="D107" s="139"/>
      <c r="E107" s="139"/>
      <c r="F107" s="139"/>
      <c r="G107" s="139"/>
      <c r="H107" s="139"/>
      <c r="I107" s="139"/>
      <c r="J107" s="139"/>
      <c r="K107" s="139"/>
      <c r="L107" s="139"/>
      <c r="M107" s="139"/>
      <c r="N107" s="139"/>
      <c r="O107" s="139"/>
      <c r="P107" s="139"/>
      <c r="Q107" s="139"/>
    </row>
    <row r="108" spans="1:17">
      <c r="A108" s="139"/>
      <c r="B108" s="139"/>
      <c r="C108" s="139"/>
      <c r="D108" s="139"/>
      <c r="E108" s="139"/>
      <c r="F108" s="139"/>
      <c r="G108" s="139"/>
      <c r="H108" s="139"/>
      <c r="I108" s="139"/>
      <c r="J108" s="139"/>
      <c r="K108" s="139"/>
      <c r="L108" s="139"/>
      <c r="M108" s="139"/>
      <c r="N108" s="139"/>
      <c r="O108" s="139"/>
      <c r="P108" s="139"/>
      <c r="Q108" s="139"/>
    </row>
    <row r="109" spans="1:17">
      <c r="A109" s="139"/>
      <c r="B109" s="139"/>
      <c r="C109" s="139"/>
      <c r="D109" s="139"/>
      <c r="E109" s="139"/>
      <c r="F109" s="139"/>
      <c r="G109" s="139"/>
      <c r="H109" s="139"/>
      <c r="I109" s="139"/>
      <c r="J109" s="139"/>
      <c r="K109" s="139"/>
      <c r="L109" s="139"/>
      <c r="M109" s="139"/>
      <c r="N109" s="139"/>
      <c r="O109" s="139"/>
      <c r="P109" s="139"/>
      <c r="Q109" s="139"/>
    </row>
    <row r="110" spans="1:17">
      <c r="A110" s="139"/>
      <c r="B110" s="139"/>
      <c r="C110" s="139"/>
      <c r="D110" s="139"/>
      <c r="E110" s="139"/>
      <c r="F110" s="139"/>
      <c r="G110" s="139"/>
      <c r="H110" s="139"/>
      <c r="I110" s="139"/>
      <c r="J110" s="139"/>
      <c r="K110" s="139"/>
      <c r="L110" s="139"/>
      <c r="M110" s="139"/>
      <c r="N110" s="139"/>
      <c r="O110" s="139"/>
      <c r="P110" s="139"/>
      <c r="Q110" s="139"/>
    </row>
    <row r="111" spans="1:17">
      <c r="A111" s="139"/>
      <c r="B111" s="139"/>
      <c r="C111" s="139"/>
      <c r="D111" s="139"/>
      <c r="E111" s="139"/>
      <c r="F111" s="139"/>
      <c r="G111" s="139"/>
      <c r="H111" s="139"/>
      <c r="I111" s="139"/>
      <c r="J111" s="139"/>
      <c r="K111" s="139"/>
      <c r="L111" s="139"/>
      <c r="M111" s="139"/>
      <c r="N111" s="139"/>
      <c r="O111" s="139"/>
      <c r="P111" s="139"/>
      <c r="Q111" s="139"/>
    </row>
    <row r="112" spans="1:17">
      <c r="A112" s="139"/>
      <c r="B112" s="139"/>
      <c r="C112" s="139"/>
      <c r="D112" s="139"/>
      <c r="E112" s="139"/>
      <c r="F112" s="139"/>
      <c r="G112" s="139"/>
      <c r="H112" s="139"/>
      <c r="I112" s="139"/>
      <c r="J112" s="139"/>
      <c r="K112" s="139"/>
      <c r="L112" s="139"/>
      <c r="M112" s="139"/>
      <c r="N112" s="139"/>
      <c r="O112" s="139"/>
      <c r="P112" s="139"/>
      <c r="Q112" s="139"/>
    </row>
    <row r="113" spans="1:17">
      <c r="A113" s="139"/>
      <c r="B113" s="139"/>
      <c r="C113" s="139"/>
      <c r="D113" s="139"/>
      <c r="E113" s="139"/>
      <c r="F113" s="139"/>
      <c r="G113" s="139"/>
      <c r="H113" s="139"/>
      <c r="I113" s="139"/>
      <c r="J113" s="139"/>
      <c r="K113" s="139"/>
      <c r="L113" s="139"/>
      <c r="M113" s="139"/>
      <c r="N113" s="139"/>
      <c r="O113" s="139"/>
      <c r="P113" s="139"/>
      <c r="Q113" s="139"/>
    </row>
    <row r="114" spans="1:17">
      <c r="A114" s="139"/>
      <c r="B114" s="139"/>
      <c r="C114" s="139"/>
      <c r="D114" s="139"/>
      <c r="E114" s="139"/>
      <c r="F114" s="139"/>
      <c r="G114" s="139"/>
      <c r="H114" s="139"/>
      <c r="I114" s="139"/>
      <c r="J114" s="139"/>
      <c r="K114" s="139"/>
      <c r="L114" s="139"/>
      <c r="M114" s="139"/>
      <c r="N114" s="139"/>
      <c r="O114" s="139"/>
      <c r="P114" s="139"/>
      <c r="Q114" s="139"/>
    </row>
    <row r="115" spans="1:17">
      <c r="A115" s="139"/>
      <c r="B115" s="139"/>
      <c r="C115" s="139"/>
      <c r="D115" s="139"/>
      <c r="E115" s="139"/>
      <c r="F115" s="139"/>
      <c r="G115" s="139"/>
      <c r="H115" s="139"/>
      <c r="I115" s="139"/>
      <c r="J115" s="139"/>
      <c r="K115" s="139"/>
      <c r="L115" s="139"/>
      <c r="M115" s="139"/>
      <c r="N115" s="139"/>
      <c r="O115" s="139"/>
      <c r="P115" s="139"/>
      <c r="Q115" s="139"/>
    </row>
    <row r="116" spans="1:17">
      <c r="A116" s="139"/>
      <c r="B116" s="139"/>
      <c r="C116" s="139"/>
      <c r="D116" s="139"/>
      <c r="E116" s="139"/>
      <c r="F116" s="139"/>
      <c r="G116" s="139"/>
      <c r="H116" s="139"/>
      <c r="I116" s="139"/>
      <c r="J116" s="139"/>
      <c r="K116" s="139"/>
      <c r="L116" s="139"/>
      <c r="M116" s="139"/>
      <c r="N116" s="139"/>
      <c r="O116" s="139"/>
      <c r="P116" s="139"/>
      <c r="Q116" s="139"/>
    </row>
    <row r="117" spans="1:17">
      <c r="A117" s="139"/>
      <c r="B117" s="139"/>
      <c r="C117" s="139"/>
      <c r="D117" s="139"/>
      <c r="E117" s="139"/>
      <c r="F117" s="139"/>
      <c r="G117" s="139"/>
      <c r="H117" s="139"/>
      <c r="I117" s="139"/>
      <c r="J117" s="139"/>
      <c r="K117" s="139"/>
      <c r="L117" s="139"/>
      <c r="M117" s="139"/>
      <c r="N117" s="139"/>
      <c r="O117" s="139"/>
      <c r="P117" s="139"/>
      <c r="Q117" s="139"/>
    </row>
    <row r="118" spans="1:17">
      <c r="A118" s="139"/>
      <c r="B118" s="139"/>
      <c r="C118" s="139"/>
      <c r="D118" s="139"/>
      <c r="E118" s="139"/>
      <c r="F118" s="139"/>
      <c r="G118" s="139"/>
      <c r="H118" s="139"/>
      <c r="I118" s="139"/>
      <c r="J118" s="139"/>
      <c r="K118" s="139"/>
      <c r="L118" s="139"/>
      <c r="M118" s="139"/>
      <c r="N118" s="139"/>
      <c r="O118" s="139"/>
      <c r="P118" s="139"/>
      <c r="Q118" s="139"/>
    </row>
    <row r="119" spans="1:17">
      <c r="A119" s="139"/>
      <c r="B119" s="139"/>
      <c r="C119" s="139"/>
      <c r="D119" s="139"/>
      <c r="E119" s="139"/>
      <c r="F119" s="139"/>
      <c r="G119" s="139"/>
      <c r="H119" s="139"/>
      <c r="I119" s="139"/>
      <c r="J119" s="139"/>
      <c r="K119" s="139"/>
      <c r="L119" s="139"/>
      <c r="M119" s="139"/>
      <c r="N119" s="139"/>
      <c r="O119" s="139"/>
      <c r="P119" s="139"/>
      <c r="Q119" s="139"/>
    </row>
    <row r="120" spans="1:17">
      <c r="A120" s="139"/>
      <c r="B120" s="139"/>
      <c r="C120" s="139"/>
      <c r="D120" s="139"/>
      <c r="E120" s="139"/>
      <c r="F120" s="139"/>
      <c r="G120" s="139"/>
      <c r="H120" s="139"/>
      <c r="I120" s="139"/>
      <c r="J120" s="139"/>
      <c r="K120" s="139"/>
      <c r="L120" s="139"/>
      <c r="M120" s="139"/>
      <c r="N120" s="139"/>
      <c r="O120" s="139"/>
      <c r="P120" s="139"/>
      <c r="Q120" s="139"/>
    </row>
    <row r="121" spans="1:17">
      <c r="A121" s="139"/>
      <c r="B121" s="139"/>
      <c r="C121" s="139"/>
      <c r="D121" s="139"/>
      <c r="E121" s="139"/>
      <c r="F121" s="139"/>
      <c r="G121" s="139"/>
      <c r="H121" s="139"/>
      <c r="I121" s="139"/>
      <c r="J121" s="139"/>
      <c r="K121" s="139"/>
      <c r="L121" s="139"/>
      <c r="M121" s="139"/>
      <c r="N121" s="139"/>
      <c r="O121" s="139"/>
      <c r="P121" s="139"/>
      <c r="Q121" s="139"/>
    </row>
    <row r="122" spans="1:17">
      <c r="A122" s="139"/>
      <c r="B122" s="139"/>
      <c r="C122" s="139"/>
      <c r="D122" s="139"/>
      <c r="E122" s="139"/>
      <c r="F122" s="139"/>
      <c r="G122" s="139"/>
      <c r="H122" s="139"/>
      <c r="I122" s="139"/>
      <c r="J122" s="139"/>
      <c r="K122" s="139"/>
      <c r="L122" s="139"/>
      <c r="M122" s="139"/>
      <c r="N122" s="139"/>
      <c r="O122" s="139"/>
      <c r="P122" s="139"/>
      <c r="Q122" s="139"/>
    </row>
    <row r="123" spans="1:17">
      <c r="A123" s="139"/>
      <c r="B123" s="139"/>
      <c r="C123" s="139"/>
      <c r="D123" s="139"/>
      <c r="E123" s="139"/>
      <c r="F123" s="139"/>
      <c r="G123" s="139"/>
      <c r="H123" s="139"/>
      <c r="I123" s="139"/>
      <c r="J123" s="139"/>
      <c r="K123" s="139"/>
      <c r="L123" s="139"/>
      <c r="M123" s="139"/>
      <c r="N123" s="139"/>
      <c r="O123" s="139"/>
      <c r="P123" s="139"/>
      <c r="Q123" s="139"/>
    </row>
    <row r="124" spans="1:17">
      <c r="A124" s="139"/>
      <c r="B124" s="139"/>
      <c r="C124" s="139"/>
      <c r="D124" s="139"/>
      <c r="E124" s="139"/>
      <c r="F124" s="139"/>
      <c r="G124" s="139"/>
      <c r="H124" s="139"/>
      <c r="I124" s="139"/>
      <c r="J124" s="139"/>
      <c r="K124" s="139"/>
      <c r="L124" s="139"/>
      <c r="M124" s="139"/>
      <c r="N124" s="139"/>
      <c r="O124" s="139"/>
      <c r="P124" s="139"/>
      <c r="Q124" s="139"/>
    </row>
    <row r="125" spans="1:17">
      <c r="A125" s="139"/>
      <c r="B125" s="139"/>
      <c r="C125" s="139"/>
      <c r="D125" s="139"/>
      <c r="E125" s="139"/>
      <c r="F125" s="139"/>
      <c r="G125" s="139"/>
      <c r="H125" s="139"/>
      <c r="I125" s="139"/>
      <c r="J125" s="139"/>
      <c r="K125" s="139"/>
      <c r="L125" s="139"/>
      <c r="M125" s="139"/>
      <c r="N125" s="139"/>
      <c r="O125" s="139"/>
      <c r="P125" s="139"/>
      <c r="Q125" s="139"/>
    </row>
    <row r="126" spans="1:17">
      <c r="A126" s="139"/>
      <c r="B126" s="139"/>
      <c r="C126" s="139"/>
      <c r="D126" s="139"/>
      <c r="E126" s="139"/>
      <c r="F126" s="139"/>
      <c r="G126" s="139"/>
      <c r="H126" s="139"/>
      <c r="I126" s="139"/>
      <c r="J126" s="139"/>
      <c r="K126" s="139"/>
      <c r="L126" s="139"/>
      <c r="M126" s="139"/>
      <c r="N126" s="139"/>
      <c r="O126" s="139"/>
      <c r="P126" s="139"/>
      <c r="Q126" s="139"/>
    </row>
    <row r="127" spans="1:17">
      <c r="A127" s="139"/>
      <c r="B127" s="139"/>
      <c r="C127" s="139"/>
      <c r="D127" s="139"/>
      <c r="E127" s="139"/>
      <c r="F127" s="139"/>
      <c r="G127" s="139"/>
      <c r="H127" s="139"/>
      <c r="I127" s="139"/>
      <c r="J127" s="139"/>
      <c r="K127" s="139"/>
      <c r="L127" s="139"/>
      <c r="M127" s="139"/>
      <c r="N127" s="139"/>
      <c r="O127" s="139"/>
      <c r="P127" s="139"/>
      <c r="Q127" s="139"/>
    </row>
    <row r="128" spans="1:17">
      <c r="A128" s="139"/>
      <c r="B128" s="139"/>
      <c r="C128" s="139"/>
      <c r="D128" s="139"/>
      <c r="E128" s="139"/>
      <c r="F128" s="139"/>
      <c r="G128" s="139"/>
      <c r="H128" s="139"/>
      <c r="I128" s="139"/>
      <c r="J128" s="139"/>
      <c r="K128" s="139"/>
      <c r="L128" s="139"/>
      <c r="M128" s="139"/>
      <c r="N128" s="139"/>
      <c r="O128" s="139"/>
      <c r="P128" s="139"/>
      <c r="Q128" s="139"/>
    </row>
    <row r="129" spans="1:17">
      <c r="A129" s="139"/>
      <c r="B129" s="139"/>
      <c r="C129" s="139"/>
      <c r="D129" s="139"/>
      <c r="E129" s="139"/>
      <c r="F129" s="139"/>
      <c r="G129" s="139"/>
      <c r="H129" s="139"/>
      <c r="I129" s="139"/>
      <c r="J129" s="139"/>
      <c r="K129" s="139"/>
      <c r="L129" s="139"/>
      <c r="M129" s="139"/>
      <c r="N129" s="139"/>
      <c r="O129" s="139"/>
      <c r="P129" s="139"/>
      <c r="Q129" s="139"/>
    </row>
    <row r="130" spans="1:17">
      <c r="A130" s="139"/>
      <c r="B130" s="139"/>
      <c r="C130" s="139"/>
      <c r="D130" s="139"/>
      <c r="E130" s="139"/>
      <c r="F130" s="139"/>
      <c r="G130" s="139"/>
      <c r="H130" s="139"/>
      <c r="I130" s="139"/>
      <c r="J130" s="139"/>
      <c r="K130" s="139"/>
      <c r="L130" s="139"/>
      <c r="M130" s="139"/>
      <c r="N130" s="139"/>
      <c r="O130" s="139"/>
      <c r="P130" s="139"/>
      <c r="Q130" s="139"/>
    </row>
    <row r="131" spans="1:17">
      <c r="A131" s="139"/>
      <c r="B131" s="139"/>
      <c r="C131" s="139"/>
      <c r="D131" s="139"/>
      <c r="E131" s="139"/>
      <c r="F131" s="139"/>
      <c r="G131" s="139"/>
      <c r="H131" s="139"/>
      <c r="I131" s="139"/>
      <c r="J131" s="139"/>
      <c r="K131" s="139"/>
      <c r="L131" s="139"/>
      <c r="M131" s="139"/>
      <c r="N131" s="139"/>
      <c r="O131" s="139"/>
      <c r="P131" s="139"/>
      <c r="Q131" s="139"/>
    </row>
    <row r="132" spans="1:17">
      <c r="A132" s="139"/>
      <c r="B132" s="139"/>
      <c r="C132" s="139"/>
      <c r="D132" s="139"/>
      <c r="E132" s="139"/>
      <c r="F132" s="139"/>
      <c r="G132" s="139"/>
      <c r="H132" s="139"/>
      <c r="I132" s="139"/>
      <c r="J132" s="139"/>
      <c r="K132" s="139"/>
      <c r="L132" s="139"/>
      <c r="M132" s="139"/>
      <c r="N132" s="139"/>
      <c r="O132" s="139"/>
      <c r="P132" s="139"/>
      <c r="Q132" s="139"/>
    </row>
    <row r="133" spans="1:17">
      <c r="A133" s="139"/>
      <c r="B133" s="139"/>
      <c r="C133" s="139"/>
      <c r="D133" s="139"/>
      <c r="E133" s="139"/>
      <c r="F133" s="139"/>
      <c r="G133" s="139"/>
      <c r="H133" s="139"/>
      <c r="I133" s="139"/>
      <c r="J133" s="139"/>
      <c r="K133" s="139"/>
      <c r="L133" s="139"/>
      <c r="M133" s="139"/>
      <c r="N133" s="139"/>
      <c r="O133" s="139"/>
      <c r="P133" s="139"/>
      <c r="Q133" s="139"/>
    </row>
    <row r="134" spans="1:17">
      <c r="A134" s="139"/>
      <c r="B134" s="139"/>
      <c r="C134" s="139"/>
      <c r="D134" s="139"/>
      <c r="E134" s="139"/>
      <c r="F134" s="139"/>
      <c r="G134" s="139"/>
      <c r="H134" s="139"/>
      <c r="I134" s="139"/>
      <c r="J134" s="139"/>
      <c r="K134" s="139"/>
      <c r="L134" s="139"/>
      <c r="M134" s="139"/>
      <c r="N134" s="139"/>
      <c r="O134" s="139"/>
      <c r="P134" s="139"/>
      <c r="Q134" s="139"/>
    </row>
    <row r="135" spans="1:17">
      <c r="A135" s="139"/>
      <c r="B135" s="139"/>
      <c r="C135" s="139"/>
      <c r="D135" s="139"/>
      <c r="E135" s="139"/>
      <c r="F135" s="139"/>
      <c r="G135" s="139"/>
      <c r="H135" s="139"/>
      <c r="I135" s="139"/>
      <c r="J135" s="139"/>
      <c r="K135" s="139"/>
      <c r="L135" s="139"/>
      <c r="M135" s="139"/>
      <c r="N135" s="139"/>
      <c r="O135" s="139"/>
      <c r="P135" s="139"/>
      <c r="Q135" s="139"/>
    </row>
    <row r="136" spans="1:17">
      <c r="A136" s="139"/>
      <c r="B136" s="139"/>
      <c r="C136" s="139"/>
      <c r="D136" s="139"/>
      <c r="E136" s="139"/>
      <c r="F136" s="139"/>
      <c r="G136" s="139"/>
      <c r="H136" s="139"/>
      <c r="I136" s="139"/>
      <c r="J136" s="139"/>
      <c r="K136" s="139"/>
      <c r="L136" s="139"/>
      <c r="M136" s="139"/>
      <c r="N136" s="139"/>
      <c r="O136" s="139"/>
      <c r="P136" s="139"/>
      <c r="Q136" s="139"/>
    </row>
    <row r="137" spans="1:17">
      <c r="A137" s="139"/>
      <c r="B137" s="139"/>
      <c r="C137" s="139"/>
      <c r="D137" s="139"/>
      <c r="E137" s="139"/>
      <c r="F137" s="139"/>
      <c r="G137" s="139"/>
      <c r="H137" s="139"/>
      <c r="I137" s="139"/>
      <c r="J137" s="139"/>
      <c r="K137" s="139"/>
      <c r="L137" s="139"/>
      <c r="M137" s="139"/>
      <c r="N137" s="139"/>
      <c r="O137" s="139"/>
      <c r="P137" s="139"/>
      <c r="Q137" s="139"/>
    </row>
    <row r="138" spans="1:17">
      <c r="A138" s="139"/>
      <c r="B138" s="139"/>
      <c r="C138" s="139"/>
      <c r="D138" s="139"/>
      <c r="E138" s="139"/>
      <c r="F138" s="139"/>
      <c r="G138" s="139"/>
      <c r="H138" s="139"/>
      <c r="I138" s="139"/>
      <c r="J138" s="139"/>
      <c r="K138" s="139"/>
      <c r="L138" s="139"/>
      <c r="M138" s="139"/>
      <c r="N138" s="139"/>
      <c r="O138" s="139"/>
      <c r="P138" s="139"/>
      <c r="Q138" s="139"/>
    </row>
    <row r="139" spans="1:17">
      <c r="A139" s="139"/>
      <c r="B139" s="139"/>
      <c r="C139" s="139"/>
      <c r="D139" s="139"/>
      <c r="E139" s="139"/>
      <c r="F139" s="139"/>
      <c r="G139" s="139"/>
      <c r="H139" s="139"/>
      <c r="I139" s="139"/>
      <c r="J139" s="139"/>
      <c r="K139" s="139"/>
      <c r="L139" s="139"/>
      <c r="M139" s="139"/>
      <c r="N139" s="139"/>
      <c r="O139" s="139"/>
      <c r="P139" s="139"/>
      <c r="Q139" s="139"/>
    </row>
    <row r="140" spans="1:17">
      <c r="A140" s="139"/>
      <c r="B140" s="139"/>
      <c r="C140" s="139"/>
      <c r="D140" s="139"/>
      <c r="E140" s="139"/>
      <c r="F140" s="139"/>
      <c r="G140" s="139"/>
      <c r="H140" s="139"/>
      <c r="I140" s="139"/>
      <c r="J140" s="139"/>
      <c r="K140" s="139"/>
      <c r="L140" s="139"/>
      <c r="M140" s="139"/>
      <c r="N140" s="139"/>
      <c r="O140" s="139"/>
      <c r="P140" s="139"/>
      <c r="Q140" s="139"/>
    </row>
    <row r="141" spans="1:17">
      <c r="A141" s="139"/>
      <c r="B141" s="139"/>
      <c r="C141" s="139"/>
      <c r="D141" s="139"/>
      <c r="E141" s="139"/>
      <c r="F141" s="139"/>
      <c r="G141" s="139"/>
      <c r="H141" s="139"/>
      <c r="I141" s="139"/>
      <c r="J141" s="139"/>
      <c r="K141" s="139"/>
      <c r="L141" s="139"/>
      <c r="M141" s="139"/>
      <c r="N141" s="139"/>
      <c r="O141" s="139"/>
      <c r="P141" s="139"/>
      <c r="Q141" s="139"/>
    </row>
    <row r="142" spans="1:17">
      <c r="A142" s="139"/>
      <c r="B142" s="139"/>
      <c r="C142" s="139"/>
      <c r="D142" s="139"/>
      <c r="E142" s="139"/>
      <c r="F142" s="139"/>
      <c r="G142" s="139"/>
      <c r="H142" s="139"/>
      <c r="I142" s="139"/>
      <c r="J142" s="139"/>
      <c r="K142" s="139"/>
      <c r="L142" s="139"/>
      <c r="M142" s="139"/>
      <c r="N142" s="139"/>
      <c r="O142" s="139"/>
      <c r="P142" s="139"/>
      <c r="Q142" s="139"/>
    </row>
    <row r="143" spans="1:17">
      <c r="A143" s="139"/>
      <c r="B143" s="139"/>
      <c r="C143" s="139"/>
      <c r="D143" s="139"/>
      <c r="E143" s="139"/>
      <c r="F143" s="139"/>
      <c r="G143" s="139"/>
      <c r="H143" s="139"/>
      <c r="I143" s="139"/>
      <c r="J143" s="139"/>
      <c r="K143" s="139"/>
      <c r="L143" s="139"/>
      <c r="M143" s="139"/>
      <c r="N143" s="139"/>
      <c r="O143" s="139"/>
      <c r="P143" s="139"/>
      <c r="Q143" s="139"/>
    </row>
    <row r="144" spans="1:17">
      <c r="A144" s="139"/>
      <c r="B144" s="139"/>
      <c r="C144" s="139"/>
      <c r="D144" s="139"/>
      <c r="E144" s="139"/>
      <c r="F144" s="139"/>
      <c r="G144" s="139"/>
      <c r="H144" s="139"/>
      <c r="I144" s="139"/>
      <c r="J144" s="139"/>
      <c r="K144" s="139"/>
      <c r="L144" s="139"/>
      <c r="M144" s="139"/>
      <c r="N144" s="139"/>
      <c r="O144" s="139"/>
      <c r="P144" s="139"/>
      <c r="Q144" s="139"/>
    </row>
    <row r="145" spans="1:17">
      <c r="A145" s="139"/>
      <c r="B145" s="139"/>
      <c r="C145" s="139"/>
      <c r="D145" s="139"/>
      <c r="E145" s="139"/>
      <c r="F145" s="139"/>
      <c r="G145" s="139"/>
      <c r="H145" s="139"/>
      <c r="I145" s="139"/>
      <c r="J145" s="139"/>
      <c r="K145" s="139"/>
      <c r="L145" s="139"/>
      <c r="M145" s="139"/>
      <c r="N145" s="139"/>
      <c r="O145" s="139"/>
      <c r="P145" s="139"/>
      <c r="Q145" s="139"/>
    </row>
    <row r="146" spans="1:17">
      <c r="A146" s="139"/>
      <c r="B146" s="139"/>
      <c r="C146" s="139"/>
      <c r="D146" s="139"/>
      <c r="E146" s="139"/>
      <c r="F146" s="139"/>
      <c r="G146" s="139"/>
      <c r="H146" s="139"/>
      <c r="I146" s="139"/>
      <c r="J146" s="139"/>
      <c r="K146" s="139"/>
      <c r="L146" s="139"/>
      <c r="M146" s="139"/>
      <c r="N146" s="139"/>
      <c r="O146" s="139"/>
      <c r="P146" s="139"/>
      <c r="Q146" s="139"/>
    </row>
    <row r="147" spans="1:17">
      <c r="A147" s="139"/>
      <c r="B147" s="139"/>
      <c r="C147" s="139"/>
      <c r="D147" s="139"/>
      <c r="E147" s="139"/>
      <c r="F147" s="139"/>
      <c r="G147" s="139"/>
      <c r="H147" s="139"/>
      <c r="I147" s="139"/>
      <c r="J147" s="139"/>
      <c r="K147" s="139"/>
      <c r="L147" s="139"/>
      <c r="M147" s="139"/>
      <c r="N147" s="139"/>
      <c r="O147" s="139"/>
      <c r="P147" s="139"/>
      <c r="Q147" s="139"/>
    </row>
    <row r="148" spans="1:17">
      <c r="A148" s="139"/>
      <c r="B148" s="139"/>
      <c r="C148" s="139"/>
      <c r="D148" s="139"/>
      <c r="E148" s="139"/>
      <c r="F148" s="139"/>
      <c r="G148" s="139"/>
      <c r="H148" s="139"/>
      <c r="I148" s="139"/>
      <c r="J148" s="139"/>
      <c r="K148" s="139"/>
      <c r="L148" s="139"/>
      <c r="M148" s="139"/>
      <c r="N148" s="139"/>
      <c r="O148" s="139"/>
      <c r="P148" s="139"/>
      <c r="Q148" s="139"/>
    </row>
    <row r="149" spans="1:17">
      <c r="A149" s="139"/>
      <c r="B149" s="139"/>
      <c r="C149" s="139"/>
      <c r="D149" s="139"/>
      <c r="E149" s="139"/>
      <c r="F149" s="139"/>
      <c r="G149" s="139"/>
      <c r="H149" s="139"/>
      <c r="I149" s="139"/>
      <c r="J149" s="139"/>
      <c r="K149" s="139"/>
      <c r="L149" s="139"/>
      <c r="M149" s="139"/>
      <c r="N149" s="139"/>
      <c r="O149" s="139"/>
      <c r="P149" s="139"/>
      <c r="Q149" s="139"/>
    </row>
    <row r="150" spans="1:17">
      <c r="A150" s="139"/>
      <c r="B150" s="139"/>
      <c r="C150" s="139"/>
      <c r="D150" s="139"/>
      <c r="E150" s="139"/>
      <c r="F150" s="139"/>
      <c r="G150" s="139"/>
      <c r="H150" s="139"/>
      <c r="I150" s="139"/>
      <c r="J150" s="139"/>
      <c r="K150" s="139"/>
      <c r="L150" s="139"/>
      <c r="M150" s="139"/>
      <c r="N150" s="139"/>
      <c r="O150" s="139"/>
      <c r="P150" s="139"/>
      <c r="Q150" s="139"/>
    </row>
    <row r="151" spans="1:17">
      <c r="A151" s="139"/>
      <c r="B151" s="139"/>
      <c r="C151" s="139"/>
      <c r="D151" s="139"/>
      <c r="E151" s="139"/>
      <c r="F151" s="139"/>
      <c r="G151" s="139"/>
      <c r="H151" s="139"/>
      <c r="I151" s="139"/>
      <c r="J151" s="139"/>
      <c r="K151" s="139"/>
      <c r="L151" s="139"/>
      <c r="M151" s="139"/>
      <c r="N151" s="139"/>
      <c r="O151" s="139"/>
      <c r="P151" s="139"/>
      <c r="Q151" s="139"/>
    </row>
    <row r="152" spans="1:17">
      <c r="A152" s="139"/>
      <c r="B152" s="139"/>
      <c r="C152" s="139"/>
      <c r="D152" s="139"/>
      <c r="E152" s="139"/>
      <c r="F152" s="139"/>
      <c r="G152" s="139"/>
      <c r="H152" s="139"/>
      <c r="I152" s="139"/>
      <c r="J152" s="139"/>
      <c r="K152" s="139"/>
      <c r="L152" s="139"/>
      <c r="M152" s="139"/>
      <c r="N152" s="139"/>
      <c r="O152" s="139"/>
      <c r="P152" s="139"/>
      <c r="Q152" s="139"/>
    </row>
    <row r="153" spans="1:17">
      <c r="A153" s="139"/>
      <c r="B153" s="139"/>
      <c r="C153" s="139"/>
      <c r="D153" s="139"/>
      <c r="E153" s="139"/>
      <c r="F153" s="139"/>
      <c r="G153" s="139"/>
      <c r="H153" s="139"/>
      <c r="I153" s="139"/>
      <c r="J153" s="139"/>
      <c r="K153" s="139"/>
      <c r="L153" s="139"/>
      <c r="M153" s="139"/>
      <c r="N153" s="139"/>
      <c r="O153" s="139"/>
      <c r="P153" s="139"/>
      <c r="Q153" s="139"/>
    </row>
    <row r="154" spans="1:17">
      <c r="A154" s="139"/>
      <c r="B154" s="139"/>
      <c r="C154" s="139"/>
      <c r="D154" s="139"/>
      <c r="E154" s="139"/>
      <c r="F154" s="139"/>
      <c r="G154" s="139"/>
      <c r="H154" s="139"/>
      <c r="I154" s="139"/>
      <c r="J154" s="139"/>
      <c r="K154" s="139"/>
      <c r="L154" s="139"/>
      <c r="M154" s="139"/>
      <c r="N154" s="139"/>
      <c r="O154" s="139"/>
      <c r="P154" s="139"/>
      <c r="Q154" s="139"/>
    </row>
    <row r="155" spans="1:17">
      <c r="A155" s="139"/>
      <c r="B155" s="139"/>
      <c r="C155" s="139"/>
      <c r="D155" s="139"/>
      <c r="E155" s="139"/>
      <c r="F155" s="139"/>
      <c r="G155" s="139"/>
      <c r="H155" s="139"/>
      <c r="I155" s="139"/>
      <c r="J155" s="139"/>
      <c r="K155" s="139"/>
      <c r="L155" s="139"/>
      <c r="M155" s="139"/>
      <c r="N155" s="139"/>
      <c r="O155" s="139"/>
      <c r="P155" s="139"/>
      <c r="Q155" s="139"/>
    </row>
    <row r="156" spans="1:17">
      <c r="A156" s="139"/>
      <c r="B156" s="139"/>
      <c r="C156" s="139"/>
      <c r="D156" s="139"/>
      <c r="E156" s="139"/>
      <c r="F156" s="139"/>
      <c r="G156" s="139"/>
      <c r="H156" s="139"/>
      <c r="I156" s="139"/>
      <c r="J156" s="139"/>
      <c r="K156" s="139"/>
      <c r="L156" s="139"/>
      <c r="M156" s="139"/>
      <c r="N156" s="139"/>
      <c r="O156" s="139"/>
      <c r="P156" s="139"/>
      <c r="Q156" s="139"/>
    </row>
    <row r="157" spans="1:17">
      <c r="A157" s="139"/>
      <c r="B157" s="139"/>
      <c r="C157" s="139"/>
      <c r="D157" s="139"/>
      <c r="E157" s="139"/>
      <c r="F157" s="139"/>
      <c r="G157" s="139"/>
      <c r="H157" s="139"/>
      <c r="I157" s="139"/>
      <c r="J157" s="139"/>
      <c r="K157" s="139"/>
      <c r="L157" s="139"/>
      <c r="M157" s="139"/>
      <c r="N157" s="139"/>
      <c r="O157" s="139"/>
      <c r="P157" s="139"/>
      <c r="Q157" s="139"/>
    </row>
    <row r="158" spans="1:17">
      <c r="A158" s="139"/>
      <c r="B158" s="139"/>
      <c r="C158" s="139"/>
      <c r="D158" s="139"/>
      <c r="E158" s="139"/>
      <c r="F158" s="139"/>
      <c r="G158" s="139"/>
      <c r="H158" s="139"/>
      <c r="I158" s="139"/>
      <c r="J158" s="139"/>
      <c r="K158" s="139"/>
      <c r="L158" s="139"/>
      <c r="M158" s="139"/>
      <c r="N158" s="139"/>
      <c r="O158" s="139"/>
      <c r="P158" s="139"/>
      <c r="Q158" s="139"/>
    </row>
    <row r="159" spans="1:17">
      <c r="A159" s="139"/>
      <c r="B159" s="139"/>
      <c r="C159" s="139"/>
      <c r="D159" s="139"/>
      <c r="E159" s="139"/>
      <c r="F159" s="139"/>
      <c r="G159" s="139"/>
      <c r="H159" s="139"/>
      <c r="I159" s="139"/>
      <c r="J159" s="139"/>
      <c r="K159" s="139"/>
      <c r="L159" s="139"/>
      <c r="M159" s="139"/>
      <c r="N159" s="139"/>
      <c r="O159" s="139"/>
      <c r="P159" s="139"/>
      <c r="Q159" s="139"/>
    </row>
    <row r="160" spans="1:17">
      <c r="A160" s="139"/>
      <c r="B160" s="139"/>
      <c r="C160" s="139"/>
      <c r="D160" s="139"/>
      <c r="E160" s="139"/>
      <c r="F160" s="139"/>
      <c r="G160" s="139"/>
      <c r="H160" s="139"/>
      <c r="I160" s="139"/>
      <c r="J160" s="139"/>
      <c r="K160" s="139"/>
      <c r="L160" s="139"/>
      <c r="M160" s="139"/>
      <c r="N160" s="139"/>
      <c r="O160" s="139"/>
      <c r="P160" s="139"/>
      <c r="Q160" s="139"/>
    </row>
    <row r="161" spans="1:17">
      <c r="A161" s="139"/>
      <c r="B161" s="139"/>
      <c r="C161" s="139"/>
      <c r="D161" s="139"/>
      <c r="E161" s="139"/>
      <c r="F161" s="139"/>
      <c r="G161" s="139"/>
      <c r="H161" s="139"/>
      <c r="I161" s="139"/>
      <c r="J161" s="139"/>
      <c r="K161" s="139"/>
      <c r="L161" s="139"/>
      <c r="M161" s="139"/>
      <c r="N161" s="139"/>
      <c r="O161" s="139"/>
      <c r="P161" s="139"/>
      <c r="Q161" s="139"/>
    </row>
    <row r="162" spans="1:17">
      <c r="A162" s="139"/>
      <c r="B162" s="139"/>
      <c r="C162" s="139"/>
      <c r="D162" s="139"/>
      <c r="E162" s="139"/>
      <c r="F162" s="139"/>
      <c r="G162" s="139"/>
      <c r="H162" s="139"/>
      <c r="I162" s="139"/>
      <c r="J162" s="139"/>
      <c r="K162" s="139"/>
      <c r="L162" s="139"/>
      <c r="M162" s="139"/>
      <c r="N162" s="139"/>
      <c r="O162" s="139"/>
      <c r="P162" s="139"/>
      <c r="Q162" s="139"/>
    </row>
    <row r="163" spans="1:17">
      <c r="A163" s="139"/>
      <c r="B163" s="139"/>
      <c r="C163" s="139"/>
      <c r="D163" s="139"/>
      <c r="E163" s="139"/>
      <c r="F163" s="139"/>
      <c r="G163" s="139"/>
      <c r="H163" s="139"/>
      <c r="I163" s="139"/>
      <c r="J163" s="139"/>
      <c r="K163" s="139"/>
      <c r="L163" s="139"/>
      <c r="M163" s="139"/>
      <c r="N163" s="139"/>
      <c r="O163" s="139"/>
      <c r="P163" s="139"/>
      <c r="Q163" s="139"/>
    </row>
    <row r="164" spans="1:17">
      <c r="A164" s="139"/>
      <c r="B164" s="139"/>
      <c r="C164" s="139"/>
      <c r="D164" s="139"/>
      <c r="E164" s="139"/>
      <c r="F164" s="139"/>
      <c r="G164" s="139"/>
      <c r="H164" s="139"/>
      <c r="I164" s="139"/>
      <c r="J164" s="139"/>
      <c r="K164" s="139"/>
      <c r="L164" s="139"/>
      <c r="M164" s="139"/>
      <c r="N164" s="139"/>
      <c r="O164" s="139"/>
      <c r="P164" s="139"/>
      <c r="Q164" s="139"/>
    </row>
    <row r="165" spans="1:17">
      <c r="A165" s="139"/>
      <c r="B165" s="139"/>
      <c r="C165" s="139"/>
      <c r="D165" s="139"/>
      <c r="E165" s="139"/>
      <c r="F165" s="139"/>
      <c r="G165" s="139"/>
      <c r="H165" s="139"/>
      <c r="I165" s="139"/>
      <c r="J165" s="139"/>
      <c r="K165" s="139"/>
      <c r="L165" s="139"/>
      <c r="M165" s="139"/>
      <c r="N165" s="139"/>
      <c r="O165" s="139"/>
      <c r="P165" s="139"/>
      <c r="Q165" s="139"/>
    </row>
    <row r="166" spans="1:17">
      <c r="A166" s="139"/>
      <c r="B166" s="139"/>
      <c r="C166" s="139"/>
      <c r="D166" s="139"/>
      <c r="E166" s="139"/>
      <c r="F166" s="139"/>
      <c r="G166" s="139"/>
      <c r="H166" s="139"/>
      <c r="I166" s="139"/>
      <c r="J166" s="139"/>
      <c r="K166" s="139"/>
      <c r="L166" s="139"/>
      <c r="M166" s="139"/>
      <c r="N166" s="139"/>
      <c r="O166" s="139"/>
      <c r="P166" s="139"/>
      <c r="Q166" s="139"/>
    </row>
    <row r="167" spans="1:17">
      <c r="A167" s="139"/>
      <c r="B167" s="139"/>
      <c r="C167" s="139"/>
      <c r="D167" s="139"/>
      <c r="E167" s="139"/>
      <c r="F167" s="139"/>
      <c r="G167" s="139"/>
      <c r="H167" s="139"/>
      <c r="I167" s="139"/>
      <c r="J167" s="139"/>
      <c r="K167" s="139"/>
      <c r="L167" s="139"/>
      <c r="M167" s="139"/>
      <c r="N167" s="139"/>
      <c r="O167" s="139"/>
      <c r="P167" s="139"/>
      <c r="Q167" s="139"/>
    </row>
    <row r="168" spans="1:17">
      <c r="A168" s="139"/>
      <c r="B168" s="139"/>
      <c r="C168" s="139"/>
      <c r="D168" s="139"/>
      <c r="E168" s="139"/>
      <c r="F168" s="139"/>
      <c r="G168" s="139"/>
      <c r="H168" s="139"/>
      <c r="I168" s="139"/>
      <c r="J168" s="139"/>
      <c r="K168" s="139"/>
      <c r="L168" s="139"/>
      <c r="M168" s="139"/>
      <c r="N168" s="139"/>
      <c r="O168" s="139"/>
      <c r="P168" s="139"/>
      <c r="Q168" s="139"/>
    </row>
    <row r="169" spans="1:17">
      <c r="A169" s="139"/>
      <c r="B169" s="139"/>
      <c r="C169" s="139"/>
      <c r="D169" s="139"/>
      <c r="E169" s="139"/>
      <c r="F169" s="139"/>
      <c r="G169" s="139"/>
      <c r="H169" s="139"/>
      <c r="I169" s="139"/>
      <c r="J169" s="139"/>
      <c r="K169" s="139"/>
      <c r="L169" s="139"/>
      <c r="M169" s="139"/>
      <c r="N169" s="139"/>
      <c r="O169" s="139"/>
      <c r="P169" s="139"/>
      <c r="Q169" s="139"/>
    </row>
    <row r="170" spans="1:17">
      <c r="A170" s="139"/>
      <c r="B170" s="139"/>
      <c r="C170" s="139"/>
      <c r="D170" s="139"/>
      <c r="E170" s="139"/>
      <c r="F170" s="139"/>
      <c r="G170" s="139"/>
      <c r="H170" s="139"/>
      <c r="I170" s="139"/>
      <c r="J170" s="139"/>
      <c r="K170" s="139"/>
      <c r="L170" s="139"/>
      <c r="M170" s="139"/>
      <c r="N170" s="139"/>
      <c r="O170" s="139"/>
      <c r="P170" s="139"/>
      <c r="Q170" s="139"/>
    </row>
    <row r="171" spans="1:17">
      <c r="A171" s="139"/>
      <c r="B171" s="139"/>
      <c r="C171" s="139"/>
      <c r="D171" s="139"/>
      <c r="E171" s="139"/>
      <c r="F171" s="139"/>
      <c r="G171" s="139"/>
      <c r="H171" s="139"/>
      <c r="I171" s="139"/>
      <c r="J171" s="139"/>
      <c r="K171" s="139"/>
      <c r="L171" s="139"/>
      <c r="M171" s="139"/>
      <c r="N171" s="139"/>
      <c r="O171" s="139"/>
      <c r="P171" s="139"/>
      <c r="Q171" s="139"/>
    </row>
    <row r="172" spans="1:17">
      <c r="A172" s="139"/>
      <c r="B172" s="139"/>
      <c r="C172" s="139"/>
      <c r="D172" s="139"/>
      <c r="E172" s="139"/>
      <c r="F172" s="139"/>
      <c r="G172" s="139"/>
      <c r="H172" s="139"/>
      <c r="I172" s="139"/>
      <c r="J172" s="139"/>
      <c r="K172" s="139"/>
      <c r="L172" s="139"/>
      <c r="M172" s="139"/>
      <c r="N172" s="139"/>
      <c r="O172" s="139"/>
      <c r="P172" s="139"/>
      <c r="Q172" s="139"/>
    </row>
    <row r="173" spans="1:17">
      <c r="A173" s="139"/>
      <c r="B173" s="139"/>
      <c r="C173" s="139"/>
      <c r="D173" s="139"/>
      <c r="E173" s="139"/>
      <c r="F173" s="139"/>
      <c r="G173" s="139"/>
      <c r="H173" s="139"/>
      <c r="I173" s="139"/>
      <c r="J173" s="139"/>
      <c r="K173" s="139"/>
      <c r="L173" s="139"/>
      <c r="M173" s="139"/>
      <c r="N173" s="139"/>
      <c r="O173" s="139"/>
      <c r="P173" s="139"/>
      <c r="Q173" s="139"/>
    </row>
    <row r="174" spans="1:17">
      <c r="A174" s="139"/>
      <c r="B174" s="139"/>
      <c r="C174" s="139"/>
      <c r="D174" s="139"/>
      <c r="E174" s="139"/>
      <c r="F174" s="139"/>
      <c r="G174" s="139"/>
      <c r="H174" s="139"/>
      <c r="I174" s="139"/>
      <c r="J174" s="139"/>
      <c r="K174" s="139"/>
      <c r="L174" s="139"/>
      <c r="M174" s="139"/>
      <c r="N174" s="139"/>
      <c r="O174" s="139"/>
      <c r="P174" s="139"/>
      <c r="Q174" s="139"/>
    </row>
    <row r="175" spans="1:17">
      <c r="A175" s="139"/>
      <c r="B175" s="139"/>
      <c r="C175" s="139"/>
      <c r="D175" s="139"/>
      <c r="E175" s="139"/>
      <c r="F175" s="139"/>
      <c r="G175" s="139"/>
      <c r="H175" s="139"/>
      <c r="I175" s="139"/>
      <c r="J175" s="139"/>
      <c r="K175" s="139"/>
      <c r="L175" s="139"/>
      <c r="M175" s="139"/>
      <c r="N175" s="139"/>
      <c r="O175" s="139"/>
      <c r="P175" s="139"/>
      <c r="Q175" s="139"/>
    </row>
    <row r="176" spans="1:17">
      <c r="A176" s="139"/>
      <c r="B176" s="139"/>
      <c r="C176" s="139"/>
      <c r="D176" s="139"/>
      <c r="E176" s="139"/>
      <c r="F176" s="139"/>
      <c r="G176" s="139"/>
      <c r="H176" s="139"/>
      <c r="I176" s="139"/>
      <c r="J176" s="139"/>
      <c r="K176" s="139"/>
      <c r="L176" s="139"/>
      <c r="M176" s="139"/>
      <c r="N176" s="139"/>
      <c r="O176" s="139"/>
      <c r="P176" s="139"/>
      <c r="Q176" s="139"/>
    </row>
    <row r="177" spans="1:17">
      <c r="A177" s="139"/>
      <c r="B177" s="139"/>
      <c r="C177" s="139"/>
      <c r="D177" s="139"/>
      <c r="E177" s="139"/>
      <c r="F177" s="139"/>
      <c r="G177" s="139"/>
      <c r="H177" s="139"/>
      <c r="I177" s="139"/>
      <c r="J177" s="139"/>
      <c r="K177" s="139"/>
      <c r="L177" s="139"/>
      <c r="M177" s="139"/>
      <c r="N177" s="139"/>
      <c r="O177" s="139"/>
      <c r="P177" s="139"/>
      <c r="Q177" s="139"/>
    </row>
    <row r="178" spans="1:17">
      <c r="A178" s="139"/>
      <c r="B178" s="139"/>
      <c r="C178" s="139"/>
      <c r="D178" s="139"/>
      <c r="E178" s="139"/>
      <c r="F178" s="139"/>
      <c r="G178" s="139"/>
      <c r="H178" s="139"/>
      <c r="I178" s="139"/>
      <c r="J178" s="139"/>
      <c r="K178" s="139"/>
      <c r="L178" s="139"/>
      <c r="M178" s="139"/>
      <c r="N178" s="139"/>
      <c r="O178" s="139"/>
      <c r="P178" s="139"/>
      <c r="Q178" s="139"/>
    </row>
    <row r="179" spans="1:17">
      <c r="A179" s="139"/>
      <c r="B179" s="139"/>
      <c r="C179" s="139"/>
      <c r="D179" s="139"/>
      <c r="E179" s="139"/>
      <c r="F179" s="139"/>
      <c r="G179" s="139"/>
      <c r="H179" s="139"/>
      <c r="I179" s="139"/>
      <c r="J179" s="139"/>
      <c r="K179" s="139"/>
      <c r="L179" s="139"/>
      <c r="M179" s="139"/>
      <c r="N179" s="139"/>
      <c r="O179" s="139"/>
      <c r="P179" s="139"/>
      <c r="Q179" s="139"/>
    </row>
    <row r="180" spans="1:17">
      <c r="A180" s="139"/>
      <c r="B180" s="139"/>
      <c r="C180" s="139"/>
      <c r="D180" s="139"/>
      <c r="E180" s="139"/>
      <c r="F180" s="139"/>
      <c r="G180" s="139"/>
      <c r="H180" s="139"/>
      <c r="I180" s="139"/>
      <c r="J180" s="139"/>
      <c r="K180" s="139"/>
      <c r="L180" s="139"/>
      <c r="M180" s="139"/>
      <c r="N180" s="139"/>
      <c r="O180" s="139"/>
      <c r="P180" s="139"/>
      <c r="Q180" s="139"/>
    </row>
    <row r="181" spans="1:17">
      <c r="A181" s="139"/>
      <c r="B181" s="139"/>
      <c r="C181" s="139"/>
      <c r="D181" s="139"/>
      <c r="E181" s="139"/>
      <c r="F181" s="139"/>
      <c r="G181" s="139"/>
      <c r="H181" s="139"/>
      <c r="I181" s="139"/>
      <c r="J181" s="139"/>
      <c r="K181" s="139"/>
      <c r="L181" s="139"/>
      <c r="M181" s="139"/>
      <c r="N181" s="139"/>
      <c r="O181" s="139"/>
      <c r="P181" s="139"/>
      <c r="Q181" s="139"/>
    </row>
    <row r="182" spans="1:17">
      <c r="A182" s="139"/>
      <c r="B182" s="139"/>
      <c r="C182" s="139"/>
      <c r="D182" s="139"/>
      <c r="E182" s="139"/>
      <c r="F182" s="139"/>
      <c r="G182" s="139"/>
      <c r="H182" s="139"/>
      <c r="I182" s="139"/>
      <c r="J182" s="139"/>
      <c r="K182" s="139"/>
      <c r="L182" s="139"/>
      <c r="M182" s="139"/>
      <c r="N182" s="139"/>
      <c r="O182" s="139"/>
      <c r="P182" s="139"/>
      <c r="Q182" s="139"/>
    </row>
    <row r="183" spans="1:17">
      <c r="A183" s="139"/>
      <c r="B183" s="139"/>
      <c r="C183" s="139"/>
      <c r="D183" s="139"/>
      <c r="E183" s="139"/>
      <c r="F183" s="139"/>
      <c r="G183" s="139"/>
      <c r="H183" s="139"/>
      <c r="I183" s="139"/>
      <c r="J183" s="139"/>
      <c r="K183" s="139"/>
      <c r="L183" s="139"/>
      <c r="M183" s="139"/>
      <c r="N183" s="139"/>
      <c r="O183" s="139"/>
      <c r="P183" s="139"/>
      <c r="Q183" s="139"/>
    </row>
    <row r="184" spans="1:17">
      <c r="A184" s="139"/>
      <c r="B184" s="139"/>
      <c r="C184" s="139"/>
      <c r="D184" s="139"/>
      <c r="E184" s="139"/>
      <c r="F184" s="139"/>
      <c r="G184" s="139"/>
      <c r="H184" s="139"/>
      <c r="I184" s="139"/>
      <c r="J184" s="139"/>
      <c r="K184" s="139"/>
      <c r="L184" s="139"/>
      <c r="M184" s="139"/>
      <c r="N184" s="139"/>
      <c r="O184" s="139"/>
      <c r="P184" s="139"/>
      <c r="Q184" s="139"/>
    </row>
    <row r="185" spans="1:17">
      <c r="A185" s="139"/>
      <c r="B185" s="139"/>
      <c r="C185" s="139"/>
      <c r="D185" s="139"/>
      <c r="E185" s="139"/>
      <c r="F185" s="139"/>
      <c r="G185" s="139"/>
      <c r="H185" s="139"/>
      <c r="I185" s="139"/>
      <c r="J185" s="139"/>
      <c r="K185" s="139"/>
      <c r="L185" s="139"/>
      <c r="M185" s="139"/>
      <c r="N185" s="139"/>
      <c r="O185" s="139"/>
      <c r="P185" s="139"/>
      <c r="Q185" s="139"/>
    </row>
    <row r="186" spans="1:17">
      <c r="A186" s="139"/>
      <c r="B186" s="139"/>
      <c r="C186" s="139"/>
      <c r="D186" s="139"/>
      <c r="E186" s="139"/>
      <c r="F186" s="139"/>
      <c r="G186" s="139"/>
      <c r="H186" s="139"/>
      <c r="I186" s="139"/>
      <c r="J186" s="139"/>
      <c r="K186" s="139"/>
      <c r="L186" s="139"/>
      <c r="M186" s="139"/>
      <c r="N186" s="139"/>
      <c r="O186" s="139"/>
      <c r="P186" s="139"/>
      <c r="Q186" s="139"/>
    </row>
    <row r="187" spans="1:17">
      <c r="A187" s="139"/>
      <c r="B187" s="139"/>
      <c r="C187" s="139"/>
      <c r="D187" s="139"/>
      <c r="E187" s="139"/>
      <c r="F187" s="139"/>
      <c r="G187" s="139"/>
      <c r="H187" s="139"/>
      <c r="I187" s="139"/>
      <c r="J187" s="139"/>
      <c r="K187" s="139"/>
      <c r="L187" s="139"/>
      <c r="M187" s="139"/>
      <c r="N187" s="139"/>
      <c r="O187" s="139"/>
      <c r="P187" s="139"/>
      <c r="Q187" s="139"/>
    </row>
    <row r="188" spans="1:17">
      <c r="A188" s="139"/>
      <c r="B188" s="139"/>
      <c r="C188" s="139"/>
      <c r="D188" s="139"/>
      <c r="E188" s="139"/>
      <c r="F188" s="139"/>
      <c r="G188" s="139"/>
      <c r="H188" s="139"/>
      <c r="I188" s="139"/>
      <c r="J188" s="139"/>
      <c r="K188" s="139"/>
      <c r="L188" s="139"/>
      <c r="M188" s="139"/>
      <c r="N188" s="139"/>
      <c r="O188" s="139"/>
      <c r="P188" s="139"/>
      <c r="Q188" s="139"/>
    </row>
    <row r="189" spans="1:17">
      <c r="A189" s="139"/>
      <c r="B189" s="139"/>
      <c r="C189" s="139"/>
      <c r="D189" s="139"/>
      <c r="E189" s="139"/>
      <c r="F189" s="139"/>
      <c r="G189" s="139"/>
      <c r="H189" s="139"/>
      <c r="I189" s="139"/>
      <c r="J189" s="139"/>
      <c r="K189" s="139"/>
      <c r="L189" s="139"/>
      <c r="M189" s="139"/>
      <c r="N189" s="139"/>
      <c r="O189" s="139"/>
      <c r="P189" s="139"/>
      <c r="Q189" s="139"/>
    </row>
    <row r="190" spans="1:17">
      <c r="A190" s="139"/>
      <c r="B190" s="139"/>
      <c r="C190" s="139"/>
      <c r="D190" s="139"/>
      <c r="E190" s="139"/>
      <c r="F190" s="139"/>
      <c r="G190" s="139"/>
      <c r="H190" s="139"/>
      <c r="I190" s="139"/>
      <c r="J190" s="139"/>
      <c r="K190" s="139"/>
      <c r="L190" s="139"/>
      <c r="M190" s="139"/>
      <c r="N190" s="139"/>
      <c r="O190" s="139"/>
      <c r="P190" s="139"/>
      <c r="Q190" s="139"/>
    </row>
    <row r="191" spans="1:17">
      <c r="A191" s="139"/>
      <c r="B191" s="139"/>
      <c r="C191" s="139"/>
      <c r="D191" s="139"/>
      <c r="E191" s="139"/>
      <c r="F191" s="139"/>
      <c r="G191" s="139"/>
      <c r="H191" s="139"/>
      <c r="I191" s="139"/>
      <c r="J191" s="139"/>
      <c r="K191" s="139"/>
      <c r="L191" s="139"/>
      <c r="M191" s="139"/>
      <c r="N191" s="139"/>
      <c r="O191" s="139"/>
      <c r="P191" s="139"/>
      <c r="Q191" s="139"/>
    </row>
    <row r="192" spans="1:17">
      <c r="A192" s="139"/>
      <c r="B192" s="139"/>
      <c r="C192" s="139"/>
      <c r="D192" s="139"/>
      <c r="E192" s="139"/>
      <c r="F192" s="139"/>
      <c r="G192" s="139"/>
      <c r="H192" s="139"/>
      <c r="I192" s="139"/>
      <c r="J192" s="139"/>
      <c r="K192" s="139"/>
      <c r="L192" s="139"/>
      <c r="M192" s="139"/>
      <c r="N192" s="139"/>
      <c r="O192" s="139"/>
      <c r="P192" s="139"/>
      <c r="Q192" s="139"/>
    </row>
    <row r="193" spans="1:17">
      <c r="A193" s="139"/>
      <c r="B193" s="139"/>
      <c r="C193" s="139"/>
      <c r="D193" s="139"/>
      <c r="E193" s="139"/>
      <c r="F193" s="139"/>
      <c r="G193" s="139"/>
      <c r="H193" s="139"/>
      <c r="I193" s="139"/>
      <c r="J193" s="139"/>
      <c r="K193" s="139"/>
      <c r="L193" s="139"/>
      <c r="M193" s="139"/>
      <c r="N193" s="139"/>
      <c r="O193" s="139"/>
      <c r="P193" s="139"/>
      <c r="Q193" s="139"/>
    </row>
    <row r="194" spans="1:17">
      <c r="A194" s="139"/>
      <c r="B194" s="139"/>
      <c r="C194" s="139"/>
      <c r="D194" s="139"/>
      <c r="E194" s="139"/>
      <c r="F194" s="139"/>
      <c r="G194" s="139"/>
      <c r="H194" s="139"/>
      <c r="I194" s="139"/>
      <c r="J194" s="139"/>
      <c r="K194" s="139"/>
      <c r="L194" s="139"/>
      <c r="M194" s="139"/>
      <c r="N194" s="139"/>
      <c r="O194" s="139"/>
      <c r="P194" s="139"/>
      <c r="Q194" s="139"/>
    </row>
    <row r="195" spans="1:17">
      <c r="A195" s="139"/>
      <c r="B195" s="139"/>
      <c r="C195" s="139"/>
      <c r="D195" s="139"/>
      <c r="E195" s="139"/>
      <c r="F195" s="139"/>
      <c r="G195" s="139"/>
      <c r="H195" s="139"/>
      <c r="I195" s="139"/>
      <c r="J195" s="139"/>
      <c r="K195" s="139"/>
      <c r="L195" s="139"/>
      <c r="M195" s="139"/>
      <c r="N195" s="139"/>
      <c r="O195" s="139"/>
      <c r="P195" s="139"/>
      <c r="Q195" s="139"/>
    </row>
    <row r="196" spans="1:17">
      <c r="A196" s="139"/>
      <c r="B196" s="139"/>
      <c r="C196" s="139"/>
      <c r="D196" s="139"/>
      <c r="E196" s="139"/>
      <c r="F196" s="139"/>
      <c r="G196" s="139"/>
      <c r="H196" s="139"/>
      <c r="I196" s="139"/>
      <c r="J196" s="139"/>
      <c r="K196" s="139"/>
      <c r="L196" s="139"/>
      <c r="M196" s="139"/>
      <c r="N196" s="139"/>
      <c r="O196" s="139"/>
      <c r="P196" s="139"/>
      <c r="Q196" s="139"/>
    </row>
    <row r="197" spans="1:17">
      <c r="A197" s="139"/>
      <c r="B197" s="139"/>
      <c r="C197" s="139"/>
      <c r="D197" s="139"/>
      <c r="E197" s="139"/>
      <c r="F197" s="139"/>
      <c r="G197" s="139"/>
      <c r="H197" s="139"/>
      <c r="I197" s="139"/>
      <c r="J197" s="139"/>
      <c r="K197" s="139"/>
      <c r="L197" s="139"/>
      <c r="M197" s="139"/>
      <c r="N197" s="139"/>
      <c r="O197" s="139"/>
      <c r="P197" s="139"/>
      <c r="Q197" s="139"/>
    </row>
    <row r="198" spans="1:17">
      <c r="A198" s="139"/>
      <c r="B198" s="139"/>
      <c r="C198" s="139"/>
      <c r="D198" s="139"/>
      <c r="E198" s="139"/>
      <c r="F198" s="139"/>
      <c r="G198" s="139"/>
      <c r="H198" s="139"/>
      <c r="I198" s="139"/>
      <c r="J198" s="139"/>
      <c r="K198" s="139"/>
      <c r="L198" s="139"/>
      <c r="M198" s="139"/>
      <c r="N198" s="139"/>
      <c r="O198" s="139"/>
      <c r="P198" s="139"/>
      <c r="Q198" s="139"/>
    </row>
    <row r="199" spans="1:17">
      <c r="A199" s="139"/>
      <c r="B199" s="139"/>
      <c r="C199" s="139"/>
      <c r="D199" s="139"/>
      <c r="E199" s="139"/>
      <c r="F199" s="139"/>
      <c r="G199" s="139"/>
      <c r="H199" s="139"/>
      <c r="I199" s="139"/>
      <c r="J199" s="139"/>
      <c r="K199" s="139"/>
      <c r="L199" s="139"/>
      <c r="M199" s="139"/>
      <c r="N199" s="139"/>
      <c r="O199" s="139"/>
      <c r="P199" s="139"/>
      <c r="Q199" s="139"/>
    </row>
    <row r="200" spans="1:17">
      <c r="A200" s="139"/>
      <c r="B200" s="139"/>
      <c r="C200" s="139"/>
      <c r="D200" s="139"/>
      <c r="E200" s="139"/>
      <c r="F200" s="139"/>
      <c r="G200" s="139"/>
      <c r="H200" s="139"/>
      <c r="I200" s="139"/>
      <c r="J200" s="139"/>
      <c r="K200" s="139"/>
      <c r="L200" s="139"/>
      <c r="M200" s="139"/>
      <c r="N200" s="139"/>
      <c r="O200" s="139"/>
      <c r="P200" s="139"/>
      <c r="Q200" s="139"/>
    </row>
    <row r="201" spans="1:17">
      <c r="A201" s="139"/>
      <c r="B201" s="139"/>
      <c r="C201" s="139"/>
      <c r="D201" s="139"/>
      <c r="E201" s="139"/>
      <c r="F201" s="139"/>
      <c r="G201" s="139"/>
      <c r="H201" s="139"/>
      <c r="I201" s="139"/>
      <c r="J201" s="139"/>
      <c r="K201" s="139"/>
      <c r="L201" s="139"/>
      <c r="M201" s="139"/>
      <c r="N201" s="139"/>
      <c r="O201" s="139"/>
      <c r="P201" s="139"/>
      <c r="Q201" s="139"/>
    </row>
    <row r="202" spans="1:17">
      <c r="A202" s="139"/>
      <c r="B202" s="139"/>
      <c r="C202" s="139"/>
      <c r="D202" s="139"/>
      <c r="E202" s="139"/>
      <c r="F202" s="139"/>
      <c r="G202" s="139"/>
      <c r="H202" s="139"/>
      <c r="I202" s="139"/>
      <c r="J202" s="139"/>
      <c r="K202" s="139"/>
      <c r="L202" s="139"/>
      <c r="M202" s="139"/>
      <c r="N202" s="139"/>
      <c r="O202" s="139"/>
      <c r="P202" s="139"/>
      <c r="Q202" s="139"/>
    </row>
    <row r="203" spans="1:17">
      <c r="A203" s="139"/>
      <c r="B203" s="139"/>
      <c r="C203" s="139"/>
      <c r="D203" s="139"/>
      <c r="E203" s="139"/>
      <c r="F203" s="139"/>
      <c r="G203" s="139"/>
      <c r="H203" s="139"/>
      <c r="I203" s="139"/>
      <c r="J203" s="139"/>
      <c r="K203" s="139"/>
      <c r="L203" s="139"/>
      <c r="M203" s="139"/>
      <c r="N203" s="139"/>
      <c r="O203" s="139"/>
      <c r="P203" s="139"/>
      <c r="Q203" s="139"/>
    </row>
    <row r="204" spans="1:17">
      <c r="A204" s="139"/>
      <c r="B204" s="139"/>
      <c r="C204" s="139"/>
      <c r="D204" s="139"/>
      <c r="E204" s="139"/>
      <c r="F204" s="139"/>
      <c r="G204" s="139"/>
      <c r="H204" s="139"/>
      <c r="I204" s="139"/>
      <c r="J204" s="139"/>
      <c r="K204" s="139"/>
      <c r="L204" s="139"/>
      <c r="M204" s="139"/>
      <c r="N204" s="139"/>
      <c r="O204" s="139"/>
      <c r="P204" s="139"/>
      <c r="Q204" s="139"/>
    </row>
    <row r="205" spans="1:17">
      <c r="A205" s="139"/>
      <c r="B205" s="139"/>
      <c r="C205" s="139"/>
      <c r="D205" s="139"/>
      <c r="E205" s="139"/>
      <c r="F205" s="139"/>
      <c r="G205" s="139"/>
      <c r="H205" s="139"/>
      <c r="I205" s="139"/>
      <c r="J205" s="139"/>
      <c r="K205" s="139"/>
      <c r="L205" s="139"/>
      <c r="M205" s="139"/>
      <c r="N205" s="139"/>
      <c r="O205" s="139"/>
      <c r="P205" s="139"/>
      <c r="Q205" s="139"/>
    </row>
    <row r="206" spans="1:17">
      <c r="A206" s="139"/>
      <c r="B206" s="139"/>
      <c r="C206" s="139"/>
      <c r="D206" s="139"/>
      <c r="E206" s="139"/>
      <c r="F206" s="139"/>
      <c r="G206" s="139"/>
      <c r="H206" s="139"/>
      <c r="I206" s="139"/>
      <c r="J206" s="139"/>
      <c r="K206" s="139"/>
      <c r="L206" s="139"/>
      <c r="M206" s="139"/>
      <c r="N206" s="139"/>
      <c r="O206" s="139"/>
      <c r="P206" s="139"/>
      <c r="Q206" s="139"/>
    </row>
    <row r="207" spans="1:17">
      <c r="A207" s="139"/>
      <c r="B207" s="139"/>
      <c r="C207" s="139"/>
      <c r="D207" s="139"/>
      <c r="E207" s="139"/>
      <c r="F207" s="139"/>
      <c r="G207" s="139"/>
      <c r="H207" s="139"/>
      <c r="I207" s="139"/>
      <c r="J207" s="139"/>
      <c r="K207" s="139"/>
      <c r="L207" s="139"/>
      <c r="M207" s="139"/>
      <c r="N207" s="139"/>
      <c r="O207" s="139"/>
      <c r="P207" s="139"/>
      <c r="Q207" s="139"/>
    </row>
    <row r="208" spans="1:17">
      <c r="A208" s="139"/>
      <c r="B208" s="139"/>
      <c r="C208" s="139"/>
      <c r="D208" s="139"/>
      <c r="E208" s="139"/>
      <c r="F208" s="139"/>
      <c r="G208" s="139"/>
      <c r="H208" s="139"/>
      <c r="I208" s="139"/>
      <c r="J208" s="139"/>
      <c r="K208" s="139"/>
      <c r="L208" s="139"/>
      <c r="M208" s="139"/>
      <c r="N208" s="139"/>
      <c r="O208" s="139"/>
      <c r="P208" s="139"/>
      <c r="Q208" s="139"/>
    </row>
    <row r="209" spans="1:17">
      <c r="A209" s="139"/>
      <c r="B209" s="139"/>
      <c r="C209" s="139"/>
      <c r="D209" s="139"/>
      <c r="E209" s="139"/>
      <c r="F209" s="139"/>
      <c r="G209" s="139"/>
      <c r="H209" s="139"/>
      <c r="I209" s="139"/>
      <c r="J209" s="139"/>
      <c r="K209" s="139"/>
      <c r="L209" s="139"/>
      <c r="M209" s="139"/>
      <c r="N209" s="139"/>
      <c r="O209" s="139"/>
      <c r="P209" s="139"/>
      <c r="Q209" s="139"/>
    </row>
    <row r="210" spans="1:17">
      <c r="A210" s="139"/>
      <c r="B210" s="139"/>
      <c r="C210" s="139"/>
      <c r="D210" s="139"/>
      <c r="E210" s="139"/>
      <c r="F210" s="139"/>
      <c r="G210" s="139"/>
      <c r="H210" s="139"/>
      <c r="I210" s="139"/>
      <c r="J210" s="139"/>
      <c r="K210" s="139"/>
      <c r="L210" s="139"/>
      <c r="M210" s="139"/>
      <c r="N210" s="139"/>
      <c r="O210" s="139"/>
      <c r="P210" s="139"/>
      <c r="Q210" s="139"/>
    </row>
    <row r="211" spans="1:17">
      <c r="A211" s="139"/>
      <c r="B211" s="139"/>
      <c r="C211" s="139"/>
      <c r="D211" s="139"/>
      <c r="E211" s="139"/>
      <c r="F211" s="139"/>
      <c r="G211" s="139"/>
      <c r="H211" s="139"/>
      <c r="I211" s="139"/>
      <c r="J211" s="139"/>
      <c r="K211" s="139"/>
      <c r="L211" s="139"/>
      <c r="M211" s="139"/>
      <c r="N211" s="139"/>
      <c r="O211" s="139"/>
      <c r="P211" s="139"/>
      <c r="Q211" s="139"/>
    </row>
    <row r="212" spans="1:17">
      <c r="A212" s="139"/>
      <c r="B212" s="139"/>
      <c r="C212" s="139"/>
      <c r="D212" s="139"/>
      <c r="E212" s="139"/>
      <c r="F212" s="139"/>
      <c r="G212" s="139"/>
      <c r="H212" s="139"/>
      <c r="I212" s="139"/>
      <c r="J212" s="139"/>
      <c r="K212" s="139"/>
      <c r="L212" s="139"/>
      <c r="M212" s="139"/>
      <c r="N212" s="139"/>
      <c r="O212" s="139"/>
      <c r="P212" s="139"/>
      <c r="Q212" s="139"/>
    </row>
    <row r="213" spans="1:17">
      <c r="A213" s="139"/>
      <c r="B213" s="139"/>
      <c r="C213" s="139"/>
      <c r="D213" s="139"/>
      <c r="E213" s="139"/>
      <c r="F213" s="139"/>
      <c r="G213" s="139"/>
      <c r="H213" s="139"/>
      <c r="I213" s="139"/>
      <c r="J213" s="139"/>
      <c r="K213" s="139"/>
      <c r="L213" s="139"/>
      <c r="M213" s="139"/>
      <c r="N213" s="139"/>
      <c r="O213" s="139"/>
      <c r="P213" s="139"/>
      <c r="Q213" s="139"/>
    </row>
    <row r="214" spans="1:17">
      <c r="A214" s="139"/>
      <c r="B214" s="139"/>
      <c r="C214" s="139"/>
      <c r="D214" s="139"/>
      <c r="E214" s="139"/>
      <c r="F214" s="139"/>
      <c r="G214" s="139"/>
      <c r="H214" s="139"/>
      <c r="I214" s="139"/>
      <c r="J214" s="139"/>
      <c r="K214" s="139"/>
      <c r="L214" s="139"/>
      <c r="M214" s="139"/>
      <c r="N214" s="139"/>
      <c r="O214" s="139"/>
      <c r="P214" s="139"/>
      <c r="Q214" s="139"/>
    </row>
    <row r="215" spans="1:17">
      <c r="A215" s="139"/>
      <c r="B215" s="139"/>
      <c r="C215" s="139"/>
      <c r="D215" s="139"/>
      <c r="E215" s="139"/>
      <c r="F215" s="139"/>
      <c r="G215" s="139"/>
      <c r="H215" s="139"/>
      <c r="I215" s="139"/>
      <c r="J215" s="139"/>
      <c r="K215" s="139"/>
      <c r="L215" s="139"/>
      <c r="M215" s="139"/>
      <c r="N215" s="139"/>
      <c r="O215" s="139"/>
      <c r="P215" s="139"/>
      <c r="Q215" s="139"/>
    </row>
    <row r="216" spans="1:17">
      <c r="A216" s="139"/>
      <c r="B216" s="139"/>
      <c r="C216" s="139"/>
      <c r="D216" s="139"/>
      <c r="E216" s="139"/>
      <c r="F216" s="139"/>
      <c r="G216" s="139"/>
      <c r="H216" s="139"/>
      <c r="I216" s="139"/>
      <c r="J216" s="139"/>
      <c r="K216" s="139"/>
      <c r="L216" s="139"/>
      <c r="M216" s="139"/>
      <c r="N216" s="139"/>
      <c r="O216" s="139"/>
      <c r="P216" s="139"/>
      <c r="Q216" s="139"/>
    </row>
    <row r="217" spans="1:17">
      <c r="A217" s="139"/>
      <c r="B217" s="139"/>
      <c r="C217" s="139"/>
      <c r="D217" s="139"/>
      <c r="E217" s="139"/>
      <c r="F217" s="139"/>
      <c r="G217" s="139"/>
      <c r="H217" s="139"/>
      <c r="I217" s="139"/>
      <c r="J217" s="139"/>
      <c r="K217" s="139"/>
      <c r="L217" s="139"/>
      <c r="M217" s="139"/>
      <c r="N217" s="139"/>
      <c r="O217" s="139"/>
      <c r="P217" s="139"/>
      <c r="Q217" s="139"/>
    </row>
    <row r="218" spans="1:17">
      <c r="A218" s="139"/>
      <c r="B218" s="139"/>
      <c r="C218" s="139"/>
      <c r="D218" s="139"/>
      <c r="E218" s="139"/>
      <c r="F218" s="139"/>
      <c r="G218" s="139"/>
      <c r="H218" s="139"/>
      <c r="I218" s="139"/>
      <c r="J218" s="139"/>
      <c r="K218" s="139"/>
      <c r="L218" s="139"/>
      <c r="M218" s="139"/>
      <c r="N218" s="139"/>
      <c r="O218" s="139"/>
      <c r="P218" s="139"/>
      <c r="Q218" s="139"/>
    </row>
    <row r="219" spans="1:17">
      <c r="A219" s="139"/>
      <c r="B219" s="139"/>
      <c r="C219" s="139"/>
      <c r="D219" s="139"/>
      <c r="E219" s="139"/>
      <c r="F219" s="139"/>
      <c r="G219" s="139"/>
      <c r="H219" s="139"/>
      <c r="I219" s="139"/>
      <c r="J219" s="139"/>
      <c r="K219" s="139"/>
      <c r="L219" s="139"/>
      <c r="M219" s="139"/>
      <c r="N219" s="139"/>
      <c r="O219" s="139"/>
      <c r="P219" s="139"/>
      <c r="Q219" s="139"/>
    </row>
    <row r="220" spans="1:17">
      <c r="A220" s="139"/>
      <c r="B220" s="139"/>
      <c r="C220" s="139"/>
      <c r="D220" s="139"/>
      <c r="E220" s="139"/>
      <c r="F220" s="139"/>
      <c r="G220" s="139"/>
      <c r="H220" s="139"/>
      <c r="I220" s="139"/>
      <c r="J220" s="139"/>
      <c r="K220" s="139"/>
      <c r="L220" s="139"/>
      <c r="M220" s="139"/>
      <c r="N220" s="139"/>
      <c r="O220" s="139"/>
      <c r="P220" s="139"/>
      <c r="Q220" s="139"/>
    </row>
    <row r="221" spans="1:17">
      <c r="A221" s="139"/>
      <c r="B221" s="139"/>
      <c r="C221" s="139"/>
      <c r="D221" s="139"/>
      <c r="E221" s="139"/>
      <c r="F221" s="139"/>
      <c r="G221" s="139"/>
      <c r="H221" s="139"/>
      <c r="I221" s="139"/>
      <c r="J221" s="139"/>
      <c r="K221" s="139"/>
      <c r="L221" s="139"/>
      <c r="M221" s="139"/>
      <c r="N221" s="139"/>
      <c r="O221" s="139"/>
      <c r="P221" s="139"/>
      <c r="Q221" s="139"/>
    </row>
    <row r="222" spans="1:17">
      <c r="A222" s="139"/>
      <c r="B222" s="139"/>
      <c r="C222" s="139"/>
      <c r="D222" s="139"/>
      <c r="E222" s="139"/>
      <c r="F222" s="139"/>
      <c r="G222" s="139"/>
      <c r="H222" s="139"/>
      <c r="I222" s="139"/>
      <c r="J222" s="139"/>
      <c r="K222" s="139"/>
      <c r="L222" s="139"/>
      <c r="M222" s="139"/>
      <c r="N222" s="139"/>
      <c r="O222" s="139"/>
      <c r="P222" s="139"/>
      <c r="Q222" s="139"/>
    </row>
    <row r="223" spans="1:17">
      <c r="A223" s="139"/>
      <c r="B223" s="139"/>
      <c r="C223" s="139"/>
      <c r="D223" s="139"/>
      <c r="E223" s="139"/>
      <c r="F223" s="139"/>
      <c r="G223" s="139"/>
      <c r="H223" s="139"/>
      <c r="I223" s="139"/>
      <c r="J223" s="139"/>
      <c r="K223" s="139"/>
      <c r="L223" s="139"/>
      <c r="M223" s="139"/>
      <c r="N223" s="139"/>
      <c r="O223" s="139"/>
      <c r="P223" s="139"/>
      <c r="Q223" s="139"/>
    </row>
    <row r="224" spans="1:17">
      <c r="A224" s="139"/>
      <c r="B224" s="139"/>
      <c r="C224" s="139"/>
      <c r="D224" s="139"/>
      <c r="E224" s="139"/>
      <c r="F224" s="139"/>
      <c r="G224" s="139"/>
      <c r="H224" s="139"/>
      <c r="I224" s="139"/>
      <c r="J224" s="139"/>
      <c r="K224" s="139"/>
      <c r="L224" s="139"/>
      <c r="M224" s="139"/>
      <c r="N224" s="139"/>
      <c r="O224" s="139"/>
      <c r="P224" s="139"/>
      <c r="Q224" s="139"/>
    </row>
    <row r="225" spans="1:17">
      <c r="A225" s="139"/>
      <c r="B225" s="139"/>
      <c r="C225" s="139"/>
      <c r="D225" s="139"/>
      <c r="E225" s="139"/>
      <c r="F225" s="139"/>
      <c r="G225" s="139"/>
      <c r="H225" s="139"/>
      <c r="I225" s="139"/>
      <c r="J225" s="139"/>
      <c r="K225" s="139"/>
      <c r="L225" s="139"/>
      <c r="M225" s="139"/>
      <c r="N225" s="139"/>
      <c r="O225" s="139"/>
      <c r="P225" s="139"/>
      <c r="Q225" s="139"/>
    </row>
    <row r="226" spans="1:17">
      <c r="A226" s="139"/>
      <c r="B226" s="139"/>
      <c r="C226" s="139"/>
      <c r="D226" s="139"/>
      <c r="E226" s="139"/>
      <c r="F226" s="139"/>
      <c r="G226" s="139"/>
      <c r="H226" s="139"/>
      <c r="I226" s="139"/>
      <c r="J226" s="139"/>
      <c r="K226" s="139"/>
      <c r="L226" s="139"/>
      <c r="M226" s="139"/>
      <c r="N226" s="139"/>
      <c r="O226" s="139"/>
      <c r="P226" s="139"/>
      <c r="Q226" s="139"/>
    </row>
    <row r="227" spans="1:17">
      <c r="A227" s="139"/>
      <c r="B227" s="139"/>
      <c r="C227" s="139"/>
      <c r="D227" s="139"/>
      <c r="E227" s="139"/>
      <c r="F227" s="139"/>
      <c r="G227" s="139"/>
      <c r="H227" s="139"/>
      <c r="I227" s="139"/>
      <c r="J227" s="139"/>
      <c r="K227" s="139"/>
      <c r="L227" s="139"/>
      <c r="M227" s="139"/>
      <c r="N227" s="139"/>
      <c r="O227" s="139"/>
      <c r="P227" s="139"/>
      <c r="Q227" s="139"/>
    </row>
    <row r="228" spans="1:17">
      <c r="A228" s="139"/>
      <c r="B228" s="139"/>
      <c r="C228" s="139"/>
      <c r="D228" s="139"/>
      <c r="E228" s="139"/>
      <c r="F228" s="139"/>
      <c r="G228" s="139"/>
      <c r="H228" s="139"/>
      <c r="I228" s="139"/>
      <c r="J228" s="139"/>
      <c r="K228" s="139"/>
      <c r="L228" s="139"/>
      <c r="M228" s="139"/>
      <c r="N228" s="139"/>
      <c r="O228" s="139"/>
      <c r="P228" s="139"/>
      <c r="Q228" s="139"/>
    </row>
    <row r="229" spans="1:17">
      <c r="A229" s="139"/>
      <c r="B229" s="139"/>
      <c r="C229" s="139"/>
      <c r="D229" s="139"/>
      <c r="E229" s="139"/>
      <c r="F229" s="139"/>
      <c r="G229" s="139"/>
      <c r="H229" s="139"/>
      <c r="I229" s="139"/>
      <c r="J229" s="139"/>
      <c r="K229" s="139"/>
      <c r="L229" s="139"/>
      <c r="M229" s="139"/>
      <c r="N229" s="139"/>
      <c r="O229" s="139"/>
      <c r="P229" s="139"/>
      <c r="Q229" s="139"/>
    </row>
    <row r="230" spans="1:17">
      <c r="A230" s="139"/>
      <c r="B230" s="139"/>
      <c r="C230" s="139"/>
      <c r="D230" s="139"/>
      <c r="E230" s="139"/>
      <c r="F230" s="139"/>
      <c r="G230" s="139"/>
      <c r="H230" s="139"/>
      <c r="I230" s="139"/>
      <c r="J230" s="139"/>
      <c r="K230" s="139"/>
      <c r="L230" s="139"/>
      <c r="M230" s="139"/>
      <c r="N230" s="139"/>
      <c r="O230" s="139"/>
      <c r="P230" s="139"/>
      <c r="Q230" s="139"/>
    </row>
    <row r="231" spans="1:17">
      <c r="A231" s="139"/>
      <c r="B231" s="139"/>
      <c r="C231" s="139"/>
      <c r="D231" s="139"/>
      <c r="E231" s="139"/>
      <c r="F231" s="139"/>
      <c r="G231" s="139"/>
      <c r="H231" s="139"/>
      <c r="I231" s="139"/>
      <c r="J231" s="139"/>
      <c r="K231" s="139"/>
      <c r="L231" s="139"/>
      <c r="M231" s="139"/>
      <c r="N231" s="139"/>
      <c r="O231" s="139"/>
      <c r="P231" s="139"/>
      <c r="Q231" s="139"/>
    </row>
    <row r="232" spans="1:17">
      <c r="A232" s="139"/>
      <c r="B232" s="139"/>
      <c r="C232" s="139"/>
      <c r="D232" s="139"/>
      <c r="E232" s="139"/>
      <c r="F232" s="139"/>
      <c r="G232" s="139"/>
      <c r="H232" s="139"/>
      <c r="I232" s="139"/>
      <c r="J232" s="139"/>
      <c r="K232" s="139"/>
      <c r="L232" s="139"/>
      <c r="M232" s="139"/>
      <c r="N232" s="139"/>
      <c r="O232" s="139"/>
      <c r="P232" s="139"/>
      <c r="Q232" s="139"/>
    </row>
    <row r="233" spans="1:17">
      <c r="A233" s="139"/>
      <c r="B233" s="139"/>
      <c r="C233" s="139"/>
      <c r="D233" s="139"/>
      <c r="E233" s="139"/>
      <c r="F233" s="139"/>
      <c r="G233" s="139"/>
      <c r="H233" s="139"/>
      <c r="I233" s="139"/>
      <c r="J233" s="139"/>
      <c r="K233" s="139"/>
      <c r="L233" s="139"/>
      <c r="M233" s="139"/>
      <c r="N233" s="139"/>
      <c r="O233" s="139"/>
      <c r="P233" s="139"/>
      <c r="Q233" s="139"/>
    </row>
    <row r="234" spans="1:17">
      <c r="A234" s="139"/>
      <c r="B234" s="139"/>
      <c r="C234" s="139"/>
      <c r="D234" s="139"/>
      <c r="E234" s="139"/>
      <c r="F234" s="139"/>
      <c r="G234" s="139"/>
      <c r="H234" s="139"/>
      <c r="I234" s="139"/>
      <c r="J234" s="139"/>
      <c r="K234" s="139"/>
      <c r="L234" s="139"/>
      <c r="M234" s="139"/>
      <c r="N234" s="139"/>
      <c r="O234" s="139"/>
      <c r="P234" s="139"/>
      <c r="Q234" s="139"/>
    </row>
    <row r="235" spans="1:17">
      <c r="A235" s="139"/>
      <c r="B235" s="139"/>
      <c r="C235" s="139"/>
      <c r="D235" s="139"/>
      <c r="E235" s="139"/>
      <c r="F235" s="139"/>
      <c r="G235" s="139"/>
      <c r="H235" s="139"/>
      <c r="I235" s="139"/>
      <c r="J235" s="139"/>
      <c r="K235" s="139"/>
      <c r="L235" s="139"/>
      <c r="M235" s="139"/>
      <c r="N235" s="139"/>
      <c r="O235" s="139"/>
      <c r="P235" s="139"/>
      <c r="Q235" s="139"/>
    </row>
    <row r="236" spans="1:17">
      <c r="A236" s="139"/>
      <c r="B236" s="139"/>
      <c r="C236" s="139"/>
      <c r="D236" s="139"/>
      <c r="E236" s="139"/>
      <c r="F236" s="139"/>
      <c r="G236" s="139"/>
      <c r="H236" s="139"/>
      <c r="I236" s="139"/>
      <c r="J236" s="139"/>
      <c r="K236" s="139"/>
      <c r="L236" s="139"/>
      <c r="M236" s="139"/>
      <c r="N236" s="139"/>
      <c r="O236" s="139"/>
      <c r="P236" s="139"/>
      <c r="Q236" s="139"/>
    </row>
    <row r="237" spans="1:17">
      <c r="A237" s="139"/>
      <c r="B237" s="139"/>
      <c r="C237" s="139"/>
      <c r="D237" s="139"/>
      <c r="E237" s="139"/>
      <c r="F237" s="139"/>
      <c r="G237" s="139"/>
      <c r="H237" s="139"/>
      <c r="I237" s="139"/>
      <c r="J237" s="139"/>
      <c r="K237" s="139"/>
      <c r="L237" s="139"/>
      <c r="M237" s="139"/>
      <c r="N237" s="139"/>
      <c r="O237" s="139"/>
      <c r="P237" s="139"/>
      <c r="Q237" s="139"/>
    </row>
    <row r="238" spans="1:17">
      <c r="A238" s="139"/>
      <c r="B238" s="139"/>
      <c r="C238" s="139"/>
      <c r="D238" s="139"/>
      <c r="E238" s="139"/>
      <c r="F238" s="139"/>
      <c r="G238" s="139"/>
      <c r="H238" s="139"/>
      <c r="I238" s="139"/>
      <c r="J238" s="139"/>
      <c r="K238" s="139"/>
      <c r="L238" s="139"/>
      <c r="M238" s="139"/>
      <c r="N238" s="139"/>
      <c r="O238" s="139"/>
      <c r="P238" s="139"/>
      <c r="Q238" s="139"/>
    </row>
    <row r="239" spans="1:17">
      <c r="A239" s="139"/>
      <c r="B239" s="139"/>
      <c r="C239" s="139"/>
      <c r="D239" s="139"/>
      <c r="E239" s="139"/>
      <c r="F239" s="139"/>
      <c r="G239" s="139"/>
      <c r="H239" s="139"/>
      <c r="I239" s="139"/>
      <c r="J239" s="139"/>
      <c r="K239" s="139"/>
      <c r="L239" s="139"/>
      <c r="M239" s="139"/>
      <c r="N239" s="139"/>
      <c r="O239" s="139"/>
      <c r="P239" s="139"/>
      <c r="Q239" s="139"/>
    </row>
    <row r="240" spans="1:17">
      <c r="A240" s="139"/>
      <c r="B240" s="139"/>
      <c r="C240" s="139"/>
      <c r="D240" s="139"/>
      <c r="E240" s="139"/>
      <c r="F240" s="139"/>
      <c r="G240" s="139"/>
      <c r="H240" s="139"/>
      <c r="I240" s="139"/>
      <c r="J240" s="139"/>
      <c r="K240" s="139"/>
      <c r="L240" s="139"/>
      <c r="M240" s="139"/>
      <c r="N240" s="139"/>
      <c r="O240" s="139"/>
      <c r="P240" s="139"/>
      <c r="Q240" s="139"/>
    </row>
    <row r="241" spans="1:17">
      <c r="A241" s="139"/>
      <c r="B241" s="139"/>
      <c r="C241" s="139"/>
      <c r="D241" s="139"/>
      <c r="E241" s="139"/>
      <c r="F241" s="139"/>
      <c r="G241" s="139"/>
      <c r="H241" s="139"/>
      <c r="I241" s="139"/>
      <c r="J241" s="139"/>
      <c r="K241" s="139"/>
      <c r="L241" s="139"/>
      <c r="M241" s="139"/>
      <c r="N241" s="139"/>
      <c r="O241" s="139"/>
      <c r="P241" s="139"/>
      <c r="Q241" s="139"/>
    </row>
    <row r="242" spans="1:17">
      <c r="A242" s="139"/>
      <c r="B242" s="139"/>
      <c r="C242" s="139"/>
      <c r="D242" s="139"/>
      <c r="E242" s="139"/>
      <c r="F242" s="139"/>
      <c r="G242" s="139"/>
      <c r="H242" s="139"/>
      <c r="I242" s="139"/>
      <c r="J242" s="139"/>
      <c r="K242" s="139"/>
      <c r="L242" s="139"/>
      <c r="M242" s="139"/>
      <c r="N242" s="139"/>
      <c r="O242" s="139"/>
      <c r="P242" s="139"/>
      <c r="Q242" s="139"/>
    </row>
    <row r="243" spans="1:17">
      <c r="A243" s="139"/>
      <c r="B243" s="139"/>
      <c r="C243" s="139"/>
      <c r="D243" s="139"/>
      <c r="E243" s="139"/>
      <c r="F243" s="139"/>
      <c r="G243" s="139"/>
      <c r="H243" s="139"/>
      <c r="I243" s="139"/>
      <c r="J243" s="139"/>
      <c r="K243" s="139"/>
      <c r="L243" s="139"/>
      <c r="M243" s="139"/>
      <c r="N243" s="139"/>
      <c r="O243" s="139"/>
      <c r="P243" s="139"/>
      <c r="Q243" s="139"/>
    </row>
    <row r="244" spans="1:17">
      <c r="A244" s="139"/>
      <c r="B244" s="139"/>
      <c r="C244" s="139"/>
      <c r="D244" s="139"/>
      <c r="E244" s="139"/>
      <c r="F244" s="139"/>
      <c r="G244" s="139"/>
      <c r="H244" s="139"/>
      <c r="I244" s="139"/>
      <c r="J244" s="139"/>
      <c r="K244" s="139"/>
      <c r="L244" s="139"/>
      <c r="M244" s="139"/>
      <c r="N244" s="139"/>
      <c r="O244" s="139"/>
      <c r="P244" s="139"/>
      <c r="Q244" s="139"/>
    </row>
    <row r="245" spans="1:17">
      <c r="A245" s="139"/>
      <c r="B245" s="139"/>
      <c r="C245" s="139"/>
      <c r="D245" s="139"/>
      <c r="E245" s="139"/>
      <c r="F245" s="139"/>
      <c r="G245" s="139"/>
      <c r="H245" s="139"/>
      <c r="I245" s="139"/>
      <c r="J245" s="139"/>
      <c r="K245" s="139"/>
      <c r="L245" s="139"/>
      <c r="M245" s="139"/>
      <c r="N245" s="139"/>
      <c r="O245" s="139"/>
      <c r="P245" s="139"/>
      <c r="Q245" s="139"/>
    </row>
    <row r="246" spans="1:17">
      <c r="A246" s="139"/>
      <c r="B246" s="139"/>
      <c r="C246" s="139"/>
      <c r="D246" s="139"/>
      <c r="E246" s="139"/>
      <c r="F246" s="139"/>
      <c r="G246" s="139"/>
      <c r="H246" s="139"/>
      <c r="I246" s="139"/>
      <c r="J246" s="139"/>
      <c r="K246" s="139"/>
      <c r="L246" s="139"/>
      <c r="M246" s="139"/>
      <c r="N246" s="139"/>
      <c r="O246" s="139"/>
      <c r="P246" s="139"/>
      <c r="Q246" s="139"/>
    </row>
    <row r="247" spans="1:17">
      <c r="A247" s="139"/>
      <c r="B247" s="139"/>
      <c r="C247" s="139"/>
      <c r="D247" s="139"/>
      <c r="E247" s="139"/>
      <c r="F247" s="139"/>
      <c r="G247" s="139"/>
      <c r="H247" s="139"/>
      <c r="I247" s="139"/>
      <c r="J247" s="139"/>
      <c r="K247" s="139"/>
      <c r="L247" s="139"/>
      <c r="M247" s="139"/>
      <c r="N247" s="139"/>
      <c r="O247" s="139"/>
      <c r="P247" s="139"/>
      <c r="Q247" s="139"/>
    </row>
    <row r="248" spans="1:17">
      <c r="A248" s="139"/>
      <c r="B248" s="139"/>
      <c r="C248" s="139"/>
      <c r="D248" s="139"/>
      <c r="E248" s="139"/>
      <c r="F248" s="139"/>
      <c r="G248" s="139"/>
      <c r="H248" s="139"/>
      <c r="I248" s="139"/>
      <c r="J248" s="139"/>
      <c r="K248" s="139"/>
      <c r="L248" s="139"/>
      <c r="M248" s="139"/>
      <c r="N248" s="139"/>
      <c r="O248" s="139"/>
      <c r="P248" s="139"/>
      <c r="Q248" s="139"/>
    </row>
    <row r="249" spans="1:17">
      <c r="A249" s="139"/>
      <c r="B249" s="139"/>
      <c r="C249" s="139"/>
      <c r="D249" s="139"/>
      <c r="E249" s="139"/>
      <c r="F249" s="139"/>
      <c r="G249" s="139"/>
      <c r="H249" s="139"/>
      <c r="I249" s="139"/>
      <c r="J249" s="139"/>
      <c r="K249" s="139"/>
      <c r="L249" s="139"/>
      <c r="M249" s="139"/>
      <c r="N249" s="139"/>
      <c r="O249" s="139"/>
      <c r="P249" s="139"/>
      <c r="Q249" s="139"/>
    </row>
    <row r="250" spans="1:17">
      <c r="A250" s="139"/>
      <c r="B250" s="139"/>
      <c r="C250" s="139"/>
      <c r="D250" s="139"/>
      <c r="E250" s="139"/>
      <c r="F250" s="139"/>
      <c r="G250" s="139"/>
      <c r="H250" s="139"/>
      <c r="I250" s="139"/>
      <c r="J250" s="139"/>
      <c r="K250" s="139"/>
      <c r="L250" s="139"/>
      <c r="M250" s="139"/>
      <c r="N250" s="139"/>
      <c r="O250" s="139"/>
      <c r="P250" s="139"/>
      <c r="Q250" s="139"/>
    </row>
    <row r="251" spans="1:17">
      <c r="A251" s="139"/>
      <c r="B251" s="139"/>
      <c r="C251" s="139"/>
      <c r="D251" s="139"/>
      <c r="E251" s="139"/>
      <c r="F251" s="139"/>
      <c r="G251" s="139"/>
      <c r="H251" s="139"/>
      <c r="I251" s="139"/>
      <c r="J251" s="139"/>
      <c r="K251" s="139"/>
      <c r="L251" s="139"/>
      <c r="M251" s="139"/>
      <c r="N251" s="139"/>
      <c r="O251" s="139"/>
      <c r="P251" s="139"/>
      <c r="Q251" s="139"/>
    </row>
    <row r="252" spans="1:17">
      <c r="A252" s="139"/>
      <c r="B252" s="139"/>
      <c r="C252" s="139"/>
      <c r="D252" s="139"/>
      <c r="E252" s="139"/>
      <c r="F252" s="139"/>
      <c r="G252" s="139"/>
      <c r="H252" s="139"/>
      <c r="I252" s="139"/>
      <c r="J252" s="139"/>
      <c r="K252" s="139"/>
      <c r="L252" s="139"/>
      <c r="M252" s="139"/>
      <c r="N252" s="139"/>
      <c r="O252" s="139"/>
      <c r="P252" s="139"/>
      <c r="Q252" s="139"/>
    </row>
    <row r="253" spans="1:17">
      <c r="A253" s="139"/>
      <c r="B253" s="139"/>
      <c r="C253" s="139"/>
      <c r="D253" s="139"/>
      <c r="E253" s="139"/>
      <c r="F253" s="139"/>
      <c r="G253" s="139"/>
      <c r="H253" s="139"/>
      <c r="I253" s="139"/>
      <c r="J253" s="139"/>
      <c r="K253" s="139"/>
      <c r="L253" s="139"/>
      <c r="M253" s="139"/>
      <c r="N253" s="139"/>
      <c r="O253" s="139"/>
      <c r="P253" s="139"/>
      <c r="Q253" s="139"/>
    </row>
    <row r="254" spans="1:17">
      <c r="A254" s="139"/>
      <c r="B254" s="139"/>
      <c r="C254" s="139"/>
      <c r="D254" s="139"/>
      <c r="E254" s="139"/>
      <c r="F254" s="139"/>
      <c r="G254" s="139"/>
      <c r="H254" s="139"/>
      <c r="I254" s="139"/>
      <c r="J254" s="139"/>
      <c r="K254" s="139"/>
      <c r="L254" s="139"/>
      <c r="M254" s="139"/>
      <c r="N254" s="139"/>
      <c r="O254" s="139"/>
      <c r="P254" s="139"/>
      <c r="Q254" s="139"/>
    </row>
    <row r="255" spans="1:17">
      <c r="A255" s="139"/>
      <c r="B255" s="139"/>
      <c r="C255" s="139"/>
      <c r="D255" s="139"/>
      <c r="E255" s="139"/>
      <c r="F255" s="139"/>
      <c r="G255" s="139"/>
      <c r="H255" s="139"/>
      <c r="I255" s="139"/>
      <c r="J255" s="139"/>
      <c r="K255" s="139"/>
      <c r="L255" s="139"/>
      <c r="M255" s="139"/>
      <c r="N255" s="139"/>
      <c r="O255" s="139"/>
      <c r="P255" s="139"/>
      <c r="Q255" s="139"/>
    </row>
    <row r="256" spans="1:17">
      <c r="A256" s="139"/>
      <c r="B256" s="139"/>
      <c r="C256" s="139"/>
      <c r="D256" s="139"/>
      <c r="E256" s="139"/>
      <c r="F256" s="139"/>
      <c r="G256" s="139"/>
      <c r="H256" s="139"/>
      <c r="I256" s="139"/>
      <c r="J256" s="139"/>
      <c r="K256" s="139"/>
      <c r="L256" s="139"/>
      <c r="M256" s="139"/>
      <c r="N256" s="139"/>
      <c r="O256" s="139"/>
      <c r="P256" s="139"/>
      <c r="Q256" s="139"/>
    </row>
    <row r="257" spans="1:17">
      <c r="A257" s="139"/>
      <c r="B257" s="139"/>
      <c r="C257" s="139"/>
      <c r="D257" s="139"/>
      <c r="E257" s="139"/>
      <c r="F257" s="139"/>
      <c r="G257" s="139"/>
      <c r="H257" s="139"/>
      <c r="I257" s="139"/>
      <c r="J257" s="139"/>
      <c r="K257" s="139"/>
      <c r="L257" s="139"/>
      <c r="M257" s="139"/>
      <c r="N257" s="139"/>
      <c r="O257" s="139"/>
      <c r="P257" s="139"/>
      <c r="Q257" s="139"/>
    </row>
    <row r="258" spans="1:17">
      <c r="A258" s="139"/>
      <c r="B258" s="139"/>
      <c r="C258" s="139"/>
      <c r="D258" s="139"/>
      <c r="E258" s="139"/>
      <c r="F258" s="139"/>
      <c r="G258" s="139"/>
      <c r="H258" s="139"/>
      <c r="I258" s="139"/>
      <c r="J258" s="139"/>
      <c r="K258" s="139"/>
      <c r="L258" s="139"/>
      <c r="M258" s="139"/>
      <c r="N258" s="139"/>
      <c r="O258" s="139"/>
      <c r="P258" s="139"/>
      <c r="Q258" s="139"/>
    </row>
    <row r="259" spans="1:17">
      <c r="A259" s="139"/>
      <c r="B259" s="139"/>
      <c r="C259" s="139"/>
      <c r="D259" s="139"/>
      <c r="E259" s="139"/>
      <c r="F259" s="139"/>
      <c r="G259" s="139"/>
      <c r="H259" s="139"/>
      <c r="I259" s="139"/>
      <c r="J259" s="139"/>
      <c r="K259" s="139"/>
      <c r="L259" s="139"/>
      <c r="M259" s="139"/>
      <c r="N259" s="139"/>
      <c r="O259" s="139"/>
      <c r="P259" s="139"/>
      <c r="Q259" s="139"/>
    </row>
    <row r="260" spans="1:17">
      <c r="A260" s="139"/>
      <c r="B260" s="139"/>
      <c r="C260" s="139"/>
      <c r="D260" s="139"/>
      <c r="E260" s="139"/>
      <c r="F260" s="139"/>
      <c r="G260" s="139"/>
      <c r="H260" s="139"/>
      <c r="I260" s="139"/>
      <c r="J260" s="139"/>
      <c r="K260" s="139"/>
      <c r="L260" s="139"/>
      <c r="M260" s="139"/>
      <c r="N260" s="139"/>
      <c r="O260" s="139"/>
      <c r="P260" s="139"/>
      <c r="Q260" s="139"/>
    </row>
    <row r="261" spans="1:17">
      <c r="A261" s="139"/>
      <c r="B261" s="139"/>
      <c r="C261" s="139"/>
      <c r="D261" s="139"/>
      <c r="E261" s="139"/>
      <c r="F261" s="139"/>
      <c r="G261" s="139"/>
      <c r="H261" s="139"/>
      <c r="I261" s="139"/>
      <c r="J261" s="139"/>
      <c r="K261" s="139"/>
      <c r="L261" s="139"/>
      <c r="M261" s="139"/>
      <c r="N261" s="139"/>
      <c r="O261" s="139"/>
      <c r="P261" s="139"/>
      <c r="Q261" s="139"/>
    </row>
    <row r="262" spans="1:17">
      <c r="A262" s="139"/>
      <c r="B262" s="139"/>
      <c r="C262" s="139"/>
      <c r="D262" s="139"/>
      <c r="E262" s="139"/>
      <c r="F262" s="139"/>
      <c r="G262" s="139"/>
      <c r="H262" s="139"/>
      <c r="I262" s="139"/>
      <c r="J262" s="139"/>
      <c r="K262" s="139"/>
      <c r="L262" s="139"/>
      <c r="M262" s="139"/>
      <c r="N262" s="139"/>
      <c r="O262" s="139"/>
      <c r="P262" s="139"/>
      <c r="Q262" s="139"/>
    </row>
    <row r="263" spans="1:17">
      <c r="A263" s="139"/>
      <c r="B263" s="139"/>
      <c r="C263" s="139"/>
      <c r="D263" s="139"/>
      <c r="E263" s="139"/>
      <c r="F263" s="139"/>
      <c r="G263" s="139"/>
      <c r="H263" s="139"/>
      <c r="I263" s="139"/>
      <c r="J263" s="139"/>
      <c r="K263" s="139"/>
      <c r="L263" s="139"/>
      <c r="M263" s="139"/>
      <c r="N263" s="139"/>
      <c r="O263" s="139"/>
      <c r="P263" s="139"/>
      <c r="Q263" s="139"/>
    </row>
    <row r="264" spans="1:17">
      <c r="A264" s="139"/>
      <c r="B264" s="139"/>
      <c r="C264" s="139"/>
      <c r="D264" s="139"/>
      <c r="E264" s="139"/>
      <c r="F264" s="139"/>
      <c r="G264" s="139"/>
      <c r="H264" s="139"/>
      <c r="I264" s="139"/>
      <c r="J264" s="139"/>
      <c r="K264" s="139"/>
      <c r="L264" s="139"/>
      <c r="M264" s="139"/>
      <c r="N264" s="139"/>
      <c r="O264" s="139"/>
      <c r="P264" s="139"/>
      <c r="Q264" s="139"/>
    </row>
    <row r="265" spans="1:17">
      <c r="A265" s="139"/>
      <c r="B265" s="139"/>
      <c r="C265" s="139"/>
      <c r="D265" s="139"/>
      <c r="E265" s="139"/>
      <c r="F265" s="139"/>
      <c r="G265" s="139"/>
      <c r="H265" s="139"/>
      <c r="I265" s="139"/>
      <c r="J265" s="139"/>
      <c r="K265" s="139"/>
      <c r="L265" s="139"/>
      <c r="M265" s="139"/>
      <c r="N265" s="139"/>
      <c r="O265" s="139"/>
      <c r="P265" s="139"/>
      <c r="Q265" s="139"/>
    </row>
    <row r="266" spans="1:17">
      <c r="A266" s="139"/>
      <c r="B266" s="139"/>
      <c r="C266" s="139"/>
      <c r="D266" s="139"/>
      <c r="E266" s="139"/>
      <c r="F266" s="139"/>
      <c r="G266" s="139"/>
      <c r="H266" s="139"/>
      <c r="I266" s="139"/>
      <c r="J266" s="139"/>
      <c r="K266" s="139"/>
      <c r="L266" s="139"/>
      <c r="M266" s="139"/>
      <c r="N266" s="139"/>
      <c r="O266" s="139"/>
      <c r="P266" s="139"/>
      <c r="Q266" s="139"/>
    </row>
    <row r="267" spans="1:17">
      <c r="A267" s="139"/>
      <c r="B267" s="139"/>
      <c r="C267" s="139"/>
      <c r="D267" s="139"/>
      <c r="E267" s="139"/>
      <c r="F267" s="139"/>
      <c r="G267" s="139"/>
      <c r="H267" s="139"/>
      <c r="I267" s="139"/>
      <c r="J267" s="139"/>
      <c r="K267" s="139"/>
      <c r="L267" s="139"/>
      <c r="M267" s="139"/>
      <c r="N267" s="139"/>
      <c r="O267" s="139"/>
      <c r="P267" s="139"/>
      <c r="Q267" s="139"/>
    </row>
    <row r="268" spans="1:17">
      <c r="A268" s="139"/>
      <c r="B268" s="139"/>
      <c r="C268" s="139"/>
      <c r="D268" s="139"/>
      <c r="E268" s="139"/>
      <c r="F268" s="139"/>
      <c r="G268" s="139"/>
      <c r="H268" s="139"/>
      <c r="I268" s="139"/>
      <c r="J268" s="139"/>
      <c r="K268" s="139"/>
      <c r="L268" s="139"/>
      <c r="M268" s="139"/>
      <c r="N268" s="139"/>
      <c r="O268" s="139"/>
      <c r="P268" s="139"/>
      <c r="Q268" s="139"/>
    </row>
    <row r="269" spans="1:17">
      <c r="A269" s="139"/>
      <c r="B269" s="139"/>
      <c r="C269" s="139"/>
      <c r="D269" s="139"/>
      <c r="E269" s="139"/>
      <c r="F269" s="139"/>
      <c r="G269" s="139"/>
      <c r="H269" s="139"/>
      <c r="I269" s="139"/>
      <c r="J269" s="139"/>
      <c r="K269" s="139"/>
      <c r="L269" s="139"/>
      <c r="M269" s="139"/>
      <c r="N269" s="139"/>
      <c r="O269" s="139"/>
      <c r="P269" s="139"/>
      <c r="Q269" s="139"/>
    </row>
    <row r="270" spans="1:17">
      <c r="A270" s="139"/>
      <c r="B270" s="139"/>
      <c r="C270" s="139"/>
      <c r="D270" s="139"/>
      <c r="E270" s="139"/>
      <c r="F270" s="139"/>
      <c r="G270" s="139"/>
      <c r="H270" s="139"/>
      <c r="I270" s="139"/>
      <c r="J270" s="139"/>
      <c r="K270" s="139"/>
      <c r="L270" s="139"/>
      <c r="M270" s="139"/>
      <c r="N270" s="139"/>
      <c r="O270" s="139"/>
      <c r="P270" s="139"/>
      <c r="Q270" s="139"/>
    </row>
    <row r="271" spans="1:17">
      <c r="A271" s="139"/>
      <c r="B271" s="139"/>
      <c r="C271" s="139"/>
      <c r="D271" s="139"/>
      <c r="E271" s="139"/>
      <c r="F271" s="139"/>
      <c r="G271" s="139"/>
      <c r="H271" s="139"/>
      <c r="I271" s="139"/>
      <c r="J271" s="139"/>
      <c r="K271" s="139"/>
      <c r="L271" s="139"/>
      <c r="M271" s="139"/>
      <c r="N271" s="139"/>
      <c r="O271" s="139"/>
      <c r="P271" s="139"/>
      <c r="Q271" s="139"/>
    </row>
    <row r="272" spans="1:17">
      <c r="A272" s="139"/>
      <c r="B272" s="139"/>
      <c r="C272" s="139"/>
      <c r="D272" s="139"/>
      <c r="E272" s="139"/>
      <c r="F272" s="139"/>
      <c r="G272" s="139"/>
      <c r="H272" s="139"/>
      <c r="I272" s="139"/>
      <c r="J272" s="139"/>
      <c r="K272" s="139"/>
      <c r="L272" s="139"/>
      <c r="M272" s="139"/>
      <c r="N272" s="139"/>
      <c r="O272" s="139"/>
      <c r="P272" s="139"/>
      <c r="Q272" s="139"/>
    </row>
    <row r="273" spans="1:17">
      <c r="A273" s="139"/>
      <c r="B273" s="139"/>
      <c r="C273" s="139"/>
      <c r="D273" s="139"/>
      <c r="E273" s="139"/>
      <c r="F273" s="139"/>
      <c r="G273" s="139"/>
      <c r="H273" s="139"/>
      <c r="I273" s="139"/>
      <c r="J273" s="139"/>
      <c r="K273" s="139"/>
      <c r="L273" s="139"/>
      <c r="M273" s="139"/>
      <c r="N273" s="139"/>
      <c r="O273" s="139"/>
      <c r="P273" s="139"/>
      <c r="Q273" s="139"/>
    </row>
    <row r="274" spans="1:17">
      <c r="A274" s="139"/>
      <c r="B274" s="139"/>
      <c r="C274" s="139"/>
      <c r="D274" s="139"/>
      <c r="E274" s="139"/>
      <c r="F274" s="139"/>
      <c r="G274" s="139"/>
      <c r="H274" s="139"/>
      <c r="I274" s="139"/>
      <c r="J274" s="139"/>
      <c r="K274" s="139"/>
      <c r="L274" s="139"/>
      <c r="M274" s="139"/>
      <c r="N274" s="139"/>
      <c r="O274" s="139"/>
      <c r="P274" s="139"/>
      <c r="Q274" s="139"/>
    </row>
    <row r="275" spans="1:17">
      <c r="A275" s="139"/>
      <c r="B275" s="139"/>
      <c r="C275" s="139"/>
      <c r="D275" s="139"/>
      <c r="E275" s="139"/>
      <c r="F275" s="139"/>
      <c r="G275" s="139"/>
      <c r="H275" s="139"/>
      <c r="I275" s="139"/>
      <c r="J275" s="139"/>
      <c r="K275" s="139"/>
      <c r="L275" s="139"/>
      <c r="M275" s="139"/>
      <c r="N275" s="139"/>
      <c r="O275" s="139"/>
      <c r="P275" s="139"/>
      <c r="Q275" s="139"/>
    </row>
    <row r="276" spans="1:17">
      <c r="A276" s="139"/>
      <c r="B276" s="139"/>
      <c r="C276" s="139"/>
      <c r="D276" s="139"/>
      <c r="E276" s="139"/>
      <c r="F276" s="139"/>
      <c r="G276" s="139"/>
      <c r="H276" s="139"/>
      <c r="I276" s="139"/>
      <c r="J276" s="139"/>
      <c r="K276" s="139"/>
      <c r="L276" s="139"/>
      <c r="M276" s="139"/>
      <c r="N276" s="139"/>
      <c r="O276" s="139"/>
      <c r="P276" s="139"/>
      <c r="Q276" s="139"/>
    </row>
    <row r="277" spans="1:17">
      <c r="A277" s="139"/>
      <c r="B277" s="139"/>
      <c r="C277" s="139"/>
      <c r="D277" s="139"/>
      <c r="E277" s="139"/>
      <c r="F277" s="139"/>
      <c r="G277" s="139"/>
      <c r="H277" s="139"/>
      <c r="I277" s="139"/>
      <c r="J277" s="139"/>
      <c r="K277" s="139"/>
      <c r="L277" s="139"/>
      <c r="M277" s="139"/>
      <c r="N277" s="139"/>
      <c r="O277" s="139"/>
      <c r="P277" s="139"/>
      <c r="Q277" s="139"/>
    </row>
    <row r="278" spans="1:17">
      <c r="A278" s="139"/>
      <c r="B278" s="139"/>
      <c r="C278" s="139"/>
      <c r="D278" s="139"/>
      <c r="E278" s="139"/>
      <c r="F278" s="139"/>
      <c r="G278" s="139"/>
      <c r="H278" s="139"/>
      <c r="I278" s="139"/>
      <c r="J278" s="139"/>
      <c r="K278" s="139"/>
      <c r="L278" s="139"/>
      <c r="M278" s="139"/>
      <c r="N278" s="139"/>
      <c r="O278" s="139"/>
      <c r="P278" s="139"/>
      <c r="Q278" s="139"/>
    </row>
    <row r="279" spans="1:17">
      <c r="A279" s="139"/>
      <c r="B279" s="139"/>
      <c r="C279" s="139"/>
      <c r="D279" s="139"/>
      <c r="E279" s="139"/>
      <c r="F279" s="139"/>
      <c r="G279" s="139"/>
      <c r="H279" s="139"/>
      <c r="I279" s="139"/>
      <c r="J279" s="139"/>
      <c r="K279" s="139"/>
      <c r="L279" s="139"/>
      <c r="M279" s="139"/>
      <c r="N279" s="139"/>
      <c r="O279" s="139"/>
      <c r="P279" s="139"/>
      <c r="Q279" s="139"/>
    </row>
    <row r="280" spans="1:17">
      <c r="A280" s="139"/>
      <c r="B280" s="139"/>
      <c r="C280" s="139"/>
      <c r="D280" s="139"/>
      <c r="E280" s="139"/>
      <c r="F280" s="139"/>
      <c r="G280" s="139"/>
      <c r="H280" s="139"/>
      <c r="I280" s="139"/>
      <c r="J280" s="139"/>
      <c r="K280" s="139"/>
      <c r="L280" s="139"/>
      <c r="M280" s="139"/>
      <c r="N280" s="139"/>
      <c r="O280" s="139"/>
      <c r="P280" s="139"/>
      <c r="Q280" s="139"/>
    </row>
    <row r="281" spans="1:17">
      <c r="A281" s="139"/>
      <c r="B281" s="139"/>
      <c r="C281" s="139"/>
      <c r="D281" s="139"/>
      <c r="E281" s="139"/>
      <c r="F281" s="139"/>
      <c r="G281" s="139"/>
      <c r="H281" s="139"/>
      <c r="I281" s="139"/>
      <c r="J281" s="139"/>
      <c r="K281" s="139"/>
      <c r="L281" s="139"/>
      <c r="M281" s="139"/>
      <c r="N281" s="139"/>
      <c r="O281" s="139"/>
      <c r="P281" s="139"/>
      <c r="Q281" s="139"/>
    </row>
    <row r="282" spans="1:17">
      <c r="A282" s="139"/>
      <c r="B282" s="139"/>
      <c r="C282" s="139"/>
      <c r="D282" s="139"/>
      <c r="E282" s="139"/>
      <c r="F282" s="139"/>
      <c r="G282" s="139"/>
      <c r="H282" s="139"/>
      <c r="I282" s="139"/>
      <c r="J282" s="139"/>
      <c r="K282" s="139"/>
      <c r="L282" s="139"/>
      <c r="M282" s="139"/>
      <c r="N282" s="139"/>
      <c r="O282" s="139"/>
      <c r="P282" s="139"/>
      <c r="Q282" s="139"/>
    </row>
    <row r="283" spans="1:17">
      <c r="A283" s="139"/>
      <c r="B283" s="139"/>
      <c r="C283" s="139"/>
      <c r="D283" s="139"/>
      <c r="E283" s="139"/>
      <c r="F283" s="139"/>
      <c r="G283" s="139"/>
      <c r="H283" s="139"/>
      <c r="I283" s="139"/>
      <c r="J283" s="139"/>
      <c r="K283" s="139"/>
      <c r="L283" s="139"/>
      <c r="M283" s="139"/>
      <c r="N283" s="139"/>
      <c r="O283" s="139"/>
      <c r="P283" s="139"/>
      <c r="Q283" s="139"/>
    </row>
    <row r="284" spans="1:17">
      <c r="A284" s="139"/>
      <c r="B284" s="139"/>
      <c r="C284" s="139"/>
      <c r="D284" s="139"/>
      <c r="E284" s="139"/>
      <c r="F284" s="139"/>
      <c r="G284" s="139"/>
      <c r="H284" s="139"/>
      <c r="I284" s="139"/>
      <c r="J284" s="139"/>
      <c r="K284" s="139"/>
      <c r="L284" s="139"/>
      <c r="M284" s="139"/>
      <c r="N284" s="139"/>
      <c r="O284" s="139"/>
      <c r="P284" s="139"/>
      <c r="Q284" s="139"/>
    </row>
    <row r="285" spans="1:17">
      <c r="A285" s="139"/>
      <c r="B285" s="139"/>
      <c r="C285" s="139"/>
      <c r="D285" s="139"/>
      <c r="E285" s="139"/>
      <c r="F285" s="139"/>
      <c r="G285" s="139"/>
      <c r="H285" s="139"/>
      <c r="I285" s="139"/>
      <c r="J285" s="139"/>
      <c r="K285" s="139"/>
      <c r="L285" s="139"/>
      <c r="M285" s="139"/>
      <c r="N285" s="139"/>
      <c r="O285" s="139"/>
      <c r="P285" s="139"/>
      <c r="Q285" s="139"/>
    </row>
    <row r="286" spans="1:17">
      <c r="A286" s="139"/>
      <c r="B286" s="139"/>
      <c r="C286" s="139"/>
      <c r="D286" s="139"/>
      <c r="E286" s="139"/>
      <c r="F286" s="139"/>
      <c r="G286" s="139"/>
      <c r="H286" s="139"/>
      <c r="I286" s="139"/>
      <c r="J286" s="139"/>
      <c r="K286" s="139"/>
      <c r="L286" s="139"/>
      <c r="M286" s="139"/>
      <c r="N286" s="139"/>
      <c r="O286" s="139"/>
      <c r="P286" s="139"/>
      <c r="Q286" s="139"/>
    </row>
    <row r="287" spans="1:17">
      <c r="A287" s="139"/>
      <c r="B287" s="139"/>
      <c r="C287" s="139"/>
      <c r="D287" s="139"/>
      <c r="E287" s="139"/>
      <c r="F287" s="139"/>
      <c r="G287" s="139"/>
      <c r="H287" s="139"/>
      <c r="I287" s="139"/>
      <c r="J287" s="139"/>
      <c r="K287" s="139"/>
      <c r="L287" s="139"/>
      <c r="M287" s="139"/>
      <c r="N287" s="139"/>
      <c r="O287" s="139"/>
      <c r="P287" s="139"/>
      <c r="Q287" s="139"/>
    </row>
    <row r="288" spans="1:17">
      <c r="A288" s="139"/>
      <c r="B288" s="139"/>
      <c r="C288" s="139"/>
      <c r="D288" s="139"/>
      <c r="E288" s="139"/>
      <c r="F288" s="139"/>
      <c r="G288" s="139"/>
      <c r="H288" s="139"/>
      <c r="I288" s="139"/>
      <c r="J288" s="139"/>
      <c r="K288" s="139"/>
      <c r="L288" s="139"/>
      <c r="M288" s="139"/>
      <c r="N288" s="139"/>
      <c r="O288" s="139"/>
      <c r="P288" s="139"/>
      <c r="Q288" s="139"/>
    </row>
    <row r="289" spans="1:17">
      <c r="A289" s="139"/>
      <c r="B289" s="139"/>
      <c r="C289" s="139"/>
      <c r="D289" s="139"/>
      <c r="E289" s="139"/>
      <c r="F289" s="139"/>
      <c r="G289" s="139"/>
      <c r="H289" s="139"/>
      <c r="I289" s="139"/>
      <c r="J289" s="139"/>
      <c r="K289" s="139"/>
      <c r="L289" s="139"/>
      <c r="M289" s="139"/>
      <c r="N289" s="139"/>
      <c r="O289" s="139"/>
      <c r="P289" s="139"/>
      <c r="Q289" s="139"/>
    </row>
    <row r="290" spans="1:17">
      <c r="A290" s="139"/>
      <c r="B290" s="139"/>
      <c r="C290" s="139"/>
      <c r="D290" s="139"/>
      <c r="E290" s="139"/>
      <c r="F290" s="139"/>
      <c r="G290" s="139"/>
      <c r="H290" s="139"/>
      <c r="I290" s="139"/>
      <c r="J290" s="139"/>
      <c r="K290" s="139"/>
      <c r="L290" s="139"/>
      <c r="M290" s="139"/>
      <c r="N290" s="139"/>
      <c r="O290" s="139"/>
      <c r="P290" s="139"/>
      <c r="Q290" s="139"/>
    </row>
    <row r="291" spans="1:17">
      <c r="A291" s="139"/>
      <c r="B291" s="139"/>
      <c r="C291" s="139"/>
      <c r="D291" s="139"/>
      <c r="E291" s="139"/>
      <c r="F291" s="139"/>
      <c r="G291" s="139"/>
      <c r="H291" s="139"/>
      <c r="I291" s="139"/>
      <c r="J291" s="139"/>
      <c r="K291" s="139"/>
      <c r="L291" s="139"/>
      <c r="M291" s="139"/>
      <c r="N291" s="139"/>
      <c r="O291" s="139"/>
      <c r="P291" s="139"/>
      <c r="Q291" s="139"/>
    </row>
    <row r="292" spans="1:17">
      <c r="A292" s="139"/>
      <c r="B292" s="139"/>
      <c r="C292" s="139"/>
      <c r="D292" s="139"/>
      <c r="E292" s="139"/>
      <c r="F292" s="139"/>
      <c r="G292" s="139"/>
      <c r="H292" s="139"/>
      <c r="I292" s="139"/>
      <c r="J292" s="139"/>
      <c r="K292" s="139"/>
      <c r="L292" s="139"/>
      <c r="M292" s="139"/>
      <c r="N292" s="139"/>
      <c r="O292" s="139"/>
      <c r="P292" s="139"/>
      <c r="Q292" s="139"/>
    </row>
    <row r="293" spans="1:17">
      <c r="A293" s="139"/>
      <c r="B293" s="139"/>
      <c r="C293" s="139"/>
      <c r="D293" s="139"/>
      <c r="E293" s="139"/>
      <c r="F293" s="139"/>
      <c r="G293" s="139"/>
      <c r="H293" s="139"/>
      <c r="I293" s="139"/>
      <c r="J293" s="139"/>
      <c r="K293" s="139"/>
      <c r="L293" s="139"/>
      <c r="M293" s="139"/>
      <c r="N293" s="139"/>
      <c r="O293" s="139"/>
      <c r="P293" s="139"/>
      <c r="Q293" s="139"/>
    </row>
    <row r="294" spans="1:17">
      <c r="A294" s="139"/>
      <c r="B294" s="139"/>
      <c r="C294" s="139"/>
      <c r="D294" s="139"/>
      <c r="E294" s="139"/>
      <c r="F294" s="139"/>
      <c r="G294" s="139"/>
      <c r="H294" s="139"/>
      <c r="I294" s="139"/>
      <c r="J294" s="139"/>
      <c r="K294" s="139"/>
      <c r="L294" s="139"/>
      <c r="M294" s="139"/>
      <c r="N294" s="139"/>
      <c r="O294" s="139"/>
      <c r="P294" s="139"/>
      <c r="Q294" s="139"/>
    </row>
    <row r="295" spans="1:17">
      <c r="A295" s="139"/>
      <c r="B295" s="139"/>
      <c r="C295" s="139"/>
      <c r="D295" s="139"/>
      <c r="E295" s="139"/>
      <c r="F295" s="139"/>
      <c r="G295" s="139"/>
      <c r="H295" s="139"/>
      <c r="I295" s="139"/>
      <c r="J295" s="139"/>
      <c r="K295" s="139"/>
      <c r="L295" s="139"/>
      <c r="M295" s="139"/>
      <c r="N295" s="139"/>
      <c r="O295" s="139"/>
      <c r="P295" s="139"/>
      <c r="Q295" s="139"/>
    </row>
    <row r="296" spans="1:17">
      <c r="A296" s="139"/>
      <c r="B296" s="139"/>
      <c r="C296" s="139"/>
      <c r="D296" s="139"/>
      <c r="E296" s="139"/>
      <c r="F296" s="139"/>
      <c r="G296" s="139"/>
      <c r="H296" s="139"/>
      <c r="I296" s="139"/>
      <c r="J296" s="139"/>
      <c r="K296" s="139"/>
      <c r="L296" s="139"/>
      <c r="M296" s="139"/>
      <c r="N296" s="139"/>
      <c r="O296" s="139"/>
      <c r="P296" s="139"/>
      <c r="Q296" s="139"/>
    </row>
    <row r="297" spans="1:17">
      <c r="A297" s="139"/>
      <c r="B297" s="139"/>
      <c r="C297" s="139"/>
      <c r="D297" s="139"/>
      <c r="E297" s="139"/>
      <c r="F297" s="139"/>
      <c r="G297" s="139"/>
      <c r="H297" s="139"/>
      <c r="I297" s="139"/>
      <c r="J297" s="139"/>
      <c r="K297" s="139"/>
      <c r="L297" s="139"/>
      <c r="M297" s="139"/>
      <c r="N297" s="139"/>
      <c r="O297" s="139"/>
      <c r="P297" s="139"/>
      <c r="Q297" s="139"/>
    </row>
    <row r="298" spans="1:17">
      <c r="A298" s="139"/>
      <c r="B298" s="139"/>
      <c r="C298" s="139"/>
      <c r="D298" s="139"/>
      <c r="E298" s="139"/>
      <c r="F298" s="139"/>
      <c r="G298" s="139"/>
      <c r="H298" s="139"/>
      <c r="I298" s="139"/>
      <c r="J298" s="139"/>
      <c r="K298" s="139"/>
      <c r="L298" s="139"/>
      <c r="M298" s="139"/>
      <c r="N298" s="139"/>
      <c r="O298" s="139"/>
      <c r="P298" s="139"/>
      <c r="Q298" s="139"/>
    </row>
    <row r="299" spans="1:17">
      <c r="A299" s="139"/>
      <c r="B299" s="139"/>
      <c r="C299" s="139"/>
      <c r="D299" s="139"/>
      <c r="E299" s="139"/>
      <c r="F299" s="139"/>
      <c r="G299" s="139"/>
      <c r="H299" s="139"/>
      <c r="I299" s="139"/>
      <c r="J299" s="139"/>
      <c r="K299" s="139"/>
      <c r="L299" s="139"/>
      <c r="M299" s="139"/>
      <c r="N299" s="139"/>
      <c r="O299" s="139"/>
      <c r="P299" s="139"/>
      <c r="Q299" s="139"/>
    </row>
    <row r="300" spans="1:17">
      <c r="A300" s="139"/>
      <c r="B300" s="139"/>
      <c r="C300" s="139"/>
      <c r="D300" s="139"/>
      <c r="E300" s="139"/>
      <c r="F300" s="139"/>
      <c r="G300" s="139"/>
      <c r="H300" s="139"/>
      <c r="I300" s="139"/>
      <c r="J300" s="139"/>
      <c r="K300" s="139"/>
      <c r="L300" s="139"/>
      <c r="M300" s="139"/>
      <c r="N300" s="139"/>
      <c r="O300" s="139"/>
      <c r="P300" s="139"/>
      <c r="Q300" s="139"/>
    </row>
    <row r="301" spans="1:17">
      <c r="A301" s="139"/>
      <c r="B301" s="139"/>
      <c r="C301" s="139"/>
      <c r="D301" s="139"/>
      <c r="E301" s="139"/>
      <c r="F301" s="139"/>
      <c r="G301" s="139"/>
      <c r="H301" s="139"/>
      <c r="I301" s="139"/>
      <c r="J301" s="139"/>
      <c r="K301" s="139"/>
      <c r="L301" s="139"/>
      <c r="M301" s="139"/>
      <c r="N301" s="139"/>
      <c r="O301" s="139"/>
      <c r="P301" s="139"/>
      <c r="Q301" s="139"/>
    </row>
    <row r="302" spans="1:17">
      <c r="A302" s="139"/>
      <c r="B302" s="139"/>
      <c r="C302" s="139"/>
      <c r="D302" s="139"/>
      <c r="E302" s="139"/>
      <c r="F302" s="139"/>
      <c r="G302" s="139"/>
      <c r="H302" s="139"/>
      <c r="I302" s="139"/>
      <c r="J302" s="139"/>
      <c r="K302" s="139"/>
      <c r="L302" s="139"/>
      <c r="M302" s="139"/>
      <c r="N302" s="139"/>
      <c r="O302" s="139"/>
      <c r="P302" s="139"/>
      <c r="Q302" s="139"/>
    </row>
    <row r="303" spans="1:17">
      <c r="A303" s="139"/>
      <c r="B303" s="139"/>
      <c r="C303" s="139"/>
      <c r="D303" s="139"/>
      <c r="E303" s="139"/>
      <c r="F303" s="139"/>
      <c r="G303" s="139"/>
      <c r="H303" s="139"/>
      <c r="I303" s="139"/>
      <c r="J303" s="139"/>
      <c r="K303" s="139"/>
      <c r="L303" s="139"/>
      <c r="M303" s="139"/>
      <c r="N303" s="139"/>
      <c r="O303" s="139"/>
      <c r="P303" s="139"/>
      <c r="Q303" s="139"/>
    </row>
    <row r="304" spans="1:17">
      <c r="A304" s="139"/>
      <c r="B304" s="139"/>
      <c r="C304" s="139"/>
      <c r="D304" s="139"/>
      <c r="E304" s="139"/>
      <c r="F304" s="139"/>
      <c r="G304" s="139"/>
      <c r="H304" s="139"/>
      <c r="I304" s="139"/>
      <c r="J304" s="139"/>
      <c r="K304" s="139"/>
      <c r="L304" s="139"/>
      <c r="M304" s="139"/>
      <c r="N304" s="139"/>
      <c r="O304" s="139"/>
      <c r="P304" s="139"/>
      <c r="Q304" s="139"/>
    </row>
    <row r="305" spans="1:17">
      <c r="A305" s="139"/>
      <c r="B305" s="139"/>
      <c r="C305" s="139"/>
      <c r="D305" s="139"/>
      <c r="E305" s="139"/>
      <c r="F305" s="139"/>
      <c r="G305" s="139"/>
      <c r="H305" s="139"/>
      <c r="I305" s="139"/>
      <c r="J305" s="139"/>
      <c r="K305" s="139"/>
      <c r="L305" s="139"/>
      <c r="M305" s="139"/>
      <c r="N305" s="139"/>
      <c r="O305" s="139"/>
      <c r="P305" s="139"/>
      <c r="Q305" s="139"/>
    </row>
    <row r="306" spans="1:17">
      <c r="A306" s="139"/>
      <c r="B306" s="139"/>
      <c r="C306" s="139"/>
      <c r="D306" s="139"/>
      <c r="E306" s="139"/>
      <c r="F306" s="139"/>
      <c r="G306" s="139"/>
      <c r="H306" s="139"/>
      <c r="I306" s="139"/>
      <c r="J306" s="139"/>
      <c r="K306" s="139"/>
      <c r="L306" s="139"/>
      <c r="M306" s="139"/>
      <c r="N306" s="139"/>
      <c r="O306" s="139"/>
      <c r="P306" s="139"/>
      <c r="Q306" s="139"/>
    </row>
    <row r="307" spans="1:17">
      <c r="A307" s="139"/>
      <c r="B307" s="139"/>
      <c r="C307" s="139"/>
      <c r="D307" s="139"/>
      <c r="E307" s="139"/>
      <c r="F307" s="139"/>
      <c r="G307" s="139"/>
      <c r="H307" s="139"/>
      <c r="I307" s="139"/>
      <c r="J307" s="139"/>
      <c r="K307" s="139"/>
      <c r="L307" s="139"/>
      <c r="M307" s="139"/>
      <c r="N307" s="139"/>
      <c r="O307" s="139"/>
      <c r="P307" s="139"/>
      <c r="Q307" s="139"/>
    </row>
    <row r="308" spans="1:17">
      <c r="A308" s="139"/>
      <c r="B308" s="139"/>
      <c r="C308" s="139"/>
      <c r="D308" s="139"/>
      <c r="E308" s="139"/>
      <c r="F308" s="139"/>
      <c r="G308" s="139"/>
      <c r="H308" s="139"/>
      <c r="I308" s="139"/>
      <c r="J308" s="139"/>
      <c r="K308" s="139"/>
      <c r="L308" s="139"/>
      <c r="M308" s="139"/>
      <c r="N308" s="139"/>
      <c r="O308" s="139"/>
      <c r="P308" s="139"/>
      <c r="Q308" s="139"/>
    </row>
    <row r="309" spans="1:17">
      <c r="A309" s="139"/>
      <c r="B309" s="139"/>
      <c r="C309" s="139"/>
      <c r="D309" s="139"/>
      <c r="E309" s="139"/>
      <c r="F309" s="139"/>
      <c r="G309" s="139"/>
      <c r="H309" s="139"/>
      <c r="I309" s="139"/>
      <c r="J309" s="139"/>
      <c r="K309" s="139"/>
      <c r="L309" s="139"/>
      <c r="M309" s="139"/>
      <c r="N309" s="139"/>
      <c r="O309" s="139"/>
      <c r="P309" s="139"/>
      <c r="Q309" s="139"/>
    </row>
    <row r="310" spans="1:17">
      <c r="A310" s="139"/>
      <c r="B310" s="139"/>
      <c r="C310" s="139"/>
      <c r="D310" s="139"/>
      <c r="E310" s="139"/>
      <c r="F310" s="139"/>
      <c r="G310" s="139"/>
      <c r="H310" s="139"/>
      <c r="I310" s="139"/>
      <c r="J310" s="139"/>
      <c r="K310" s="139"/>
      <c r="L310" s="139"/>
      <c r="M310" s="139"/>
      <c r="N310" s="139"/>
      <c r="O310" s="139"/>
      <c r="P310" s="139"/>
      <c r="Q310" s="139"/>
    </row>
    <row r="311" spans="1:17">
      <c r="A311" s="139"/>
      <c r="B311" s="139"/>
      <c r="C311" s="139"/>
      <c r="D311" s="139"/>
      <c r="E311" s="139"/>
      <c r="F311" s="139"/>
      <c r="G311" s="139"/>
      <c r="H311" s="139"/>
      <c r="I311" s="139"/>
      <c r="J311" s="139"/>
      <c r="K311" s="139"/>
      <c r="L311" s="139"/>
      <c r="M311" s="139"/>
      <c r="N311" s="139"/>
      <c r="O311" s="139"/>
      <c r="P311" s="139"/>
      <c r="Q311" s="139"/>
    </row>
    <row r="312" spans="1:17">
      <c r="A312" s="139"/>
      <c r="B312" s="139"/>
      <c r="C312" s="139"/>
      <c r="D312" s="139"/>
      <c r="E312" s="139"/>
      <c r="F312" s="139"/>
      <c r="G312" s="139"/>
      <c r="H312" s="139"/>
      <c r="I312" s="139"/>
      <c r="J312" s="139"/>
      <c r="K312" s="139"/>
      <c r="L312" s="139"/>
      <c r="M312" s="139"/>
      <c r="N312" s="139"/>
      <c r="O312" s="139"/>
      <c r="P312" s="139"/>
      <c r="Q312" s="139"/>
    </row>
    <row r="313" spans="1:17">
      <c r="A313" s="139"/>
      <c r="B313" s="139"/>
      <c r="C313" s="139"/>
      <c r="D313" s="139"/>
      <c r="E313" s="139"/>
      <c r="F313" s="139"/>
      <c r="G313" s="139"/>
      <c r="H313" s="139"/>
      <c r="I313" s="139"/>
      <c r="J313" s="139"/>
      <c r="K313" s="139"/>
      <c r="L313" s="139"/>
      <c r="M313" s="139"/>
      <c r="N313" s="139"/>
      <c r="O313" s="139"/>
      <c r="P313" s="139"/>
      <c r="Q313" s="139"/>
    </row>
    <row r="314" spans="1:17">
      <c r="A314" s="139"/>
      <c r="B314" s="139"/>
      <c r="C314" s="139"/>
      <c r="D314" s="139"/>
      <c r="E314" s="139"/>
      <c r="F314" s="139"/>
      <c r="G314" s="139"/>
      <c r="H314" s="139"/>
      <c r="I314" s="139"/>
      <c r="J314" s="139"/>
      <c r="K314" s="139"/>
      <c r="L314" s="139"/>
      <c r="M314" s="139"/>
      <c r="N314" s="139"/>
      <c r="O314" s="139"/>
      <c r="P314" s="139"/>
      <c r="Q314" s="139"/>
    </row>
    <row r="315" spans="1:17">
      <c r="A315" s="139"/>
      <c r="B315" s="139"/>
      <c r="C315" s="139"/>
      <c r="D315" s="139"/>
      <c r="E315" s="139"/>
      <c r="F315" s="139"/>
      <c r="G315" s="139"/>
      <c r="H315" s="139"/>
      <c r="I315" s="139"/>
      <c r="J315" s="139"/>
      <c r="K315" s="139"/>
      <c r="L315" s="139"/>
      <c r="M315" s="139"/>
      <c r="N315" s="139"/>
      <c r="O315" s="139"/>
      <c r="P315" s="139"/>
      <c r="Q315" s="139"/>
    </row>
    <row r="316" spans="1:17">
      <c r="A316" s="139"/>
      <c r="B316" s="139"/>
      <c r="C316" s="139"/>
      <c r="D316" s="139"/>
      <c r="E316" s="139"/>
      <c r="F316" s="139"/>
      <c r="G316" s="139"/>
      <c r="H316" s="139"/>
      <c r="I316" s="139"/>
      <c r="J316" s="139"/>
      <c r="K316" s="139"/>
      <c r="L316" s="139"/>
      <c r="M316" s="139"/>
      <c r="N316" s="139"/>
      <c r="O316" s="139"/>
      <c r="P316" s="139"/>
      <c r="Q316" s="139"/>
    </row>
    <row r="317" spans="1:17">
      <c r="A317" s="139"/>
      <c r="B317" s="139"/>
      <c r="C317" s="139"/>
      <c r="D317" s="139"/>
      <c r="E317" s="139"/>
      <c r="F317" s="139"/>
      <c r="G317" s="139"/>
      <c r="H317" s="139"/>
      <c r="I317" s="139"/>
      <c r="J317" s="139"/>
      <c r="K317" s="139"/>
      <c r="L317" s="139"/>
      <c r="M317" s="139"/>
      <c r="N317" s="139"/>
      <c r="O317" s="139"/>
      <c r="P317" s="139"/>
      <c r="Q317" s="139"/>
    </row>
    <row r="318" spans="1:17">
      <c r="A318" s="139"/>
      <c r="B318" s="139"/>
      <c r="C318" s="139"/>
      <c r="D318" s="139"/>
      <c r="E318" s="139"/>
      <c r="F318" s="139"/>
      <c r="G318" s="139"/>
      <c r="H318" s="139"/>
      <c r="I318" s="139"/>
      <c r="J318" s="139"/>
      <c r="K318" s="139"/>
      <c r="L318" s="139"/>
      <c r="M318" s="139"/>
      <c r="N318" s="139"/>
      <c r="O318" s="139"/>
      <c r="P318" s="139"/>
      <c r="Q318" s="139"/>
    </row>
    <row r="319" spans="1:17">
      <c r="A319" s="139"/>
      <c r="B319" s="139"/>
      <c r="C319" s="139"/>
      <c r="D319" s="139"/>
      <c r="E319" s="139"/>
      <c r="F319" s="139"/>
      <c r="G319" s="139"/>
      <c r="H319" s="139"/>
      <c r="I319" s="139"/>
      <c r="J319" s="139"/>
      <c r="K319" s="139"/>
      <c r="L319" s="139"/>
      <c r="M319" s="139"/>
      <c r="N319" s="139"/>
      <c r="O319" s="139"/>
      <c r="P319" s="139"/>
      <c r="Q319" s="139"/>
    </row>
    <row r="320" spans="1:17">
      <c r="A320" s="139"/>
      <c r="B320" s="139"/>
      <c r="C320" s="139"/>
      <c r="D320" s="139"/>
      <c r="E320" s="139"/>
      <c r="F320" s="139"/>
      <c r="G320" s="139"/>
      <c r="H320" s="139"/>
      <c r="I320" s="139"/>
      <c r="J320" s="139"/>
      <c r="K320" s="139"/>
      <c r="L320" s="139"/>
      <c r="M320" s="139"/>
      <c r="N320" s="139"/>
      <c r="O320" s="139"/>
      <c r="P320" s="139"/>
      <c r="Q320" s="139"/>
    </row>
    <row r="321" spans="1:17">
      <c r="A321" s="139"/>
      <c r="B321" s="139"/>
      <c r="C321" s="139"/>
      <c r="D321" s="139"/>
      <c r="E321" s="139"/>
      <c r="F321" s="139"/>
      <c r="G321" s="139"/>
      <c r="H321" s="139"/>
      <c r="I321" s="139"/>
      <c r="J321" s="139"/>
      <c r="K321" s="139"/>
      <c r="L321" s="139"/>
      <c r="M321" s="139"/>
      <c r="N321" s="139"/>
      <c r="O321" s="139"/>
      <c r="P321" s="139"/>
      <c r="Q321" s="139"/>
    </row>
    <row r="322" spans="1:17">
      <c r="A322" s="139"/>
      <c r="B322" s="139"/>
      <c r="C322" s="139"/>
      <c r="D322" s="139"/>
      <c r="E322" s="139"/>
      <c r="F322" s="139"/>
      <c r="G322" s="139"/>
      <c r="H322" s="139"/>
      <c r="I322" s="139"/>
      <c r="J322" s="139"/>
      <c r="K322" s="139"/>
      <c r="L322" s="139"/>
      <c r="M322" s="139"/>
      <c r="N322" s="139"/>
      <c r="O322" s="139"/>
      <c r="P322" s="139"/>
      <c r="Q322" s="139"/>
    </row>
    <row r="323" spans="1:17">
      <c r="A323" s="139"/>
      <c r="B323" s="139"/>
      <c r="C323" s="139"/>
      <c r="D323" s="139"/>
      <c r="E323" s="139"/>
      <c r="F323" s="139"/>
      <c r="G323" s="139"/>
      <c r="H323" s="139"/>
      <c r="I323" s="139"/>
      <c r="J323" s="139"/>
      <c r="K323" s="139"/>
      <c r="L323" s="139"/>
      <c r="M323" s="139"/>
      <c r="N323" s="139"/>
      <c r="O323" s="139"/>
      <c r="P323" s="139"/>
      <c r="Q323" s="139"/>
    </row>
    <row r="324" spans="1:17">
      <c r="A324" s="139"/>
      <c r="B324" s="139"/>
      <c r="C324" s="139"/>
      <c r="D324" s="139"/>
      <c r="E324" s="139"/>
      <c r="F324" s="139"/>
      <c r="G324" s="139"/>
      <c r="H324" s="139"/>
      <c r="I324" s="139"/>
      <c r="J324" s="139"/>
      <c r="K324" s="139"/>
      <c r="L324" s="139"/>
      <c r="M324" s="139"/>
      <c r="N324" s="139"/>
      <c r="O324" s="139"/>
      <c r="P324" s="139"/>
      <c r="Q324" s="139"/>
    </row>
    <row r="325" spans="1:17">
      <c r="A325" s="139"/>
      <c r="B325" s="139"/>
      <c r="C325" s="139"/>
      <c r="D325" s="139"/>
      <c r="E325" s="139"/>
      <c r="F325" s="139"/>
      <c r="G325" s="139"/>
      <c r="H325" s="139"/>
      <c r="I325" s="139"/>
      <c r="J325" s="139"/>
      <c r="K325" s="139"/>
      <c r="L325" s="139"/>
      <c r="M325" s="139"/>
      <c r="N325" s="139"/>
      <c r="O325" s="139"/>
      <c r="P325" s="139"/>
      <c r="Q325" s="139"/>
    </row>
    <row r="326" spans="1:17">
      <c r="A326" s="139"/>
      <c r="B326" s="139"/>
      <c r="C326" s="139"/>
      <c r="D326" s="139"/>
      <c r="E326" s="139"/>
      <c r="F326" s="139"/>
      <c r="G326" s="139"/>
      <c r="H326" s="139"/>
      <c r="I326" s="139"/>
      <c r="J326" s="139"/>
      <c r="K326" s="139"/>
      <c r="L326" s="139"/>
      <c r="M326" s="139"/>
      <c r="N326" s="139"/>
      <c r="O326" s="139"/>
      <c r="P326" s="139"/>
      <c r="Q326" s="139"/>
    </row>
    <row r="327" spans="1:17">
      <c r="A327" s="139"/>
      <c r="B327" s="139"/>
      <c r="C327" s="139"/>
      <c r="D327" s="139"/>
      <c r="E327" s="139"/>
      <c r="F327" s="139"/>
      <c r="G327" s="139"/>
      <c r="H327" s="139"/>
      <c r="I327" s="139"/>
      <c r="J327" s="139"/>
      <c r="K327" s="139"/>
      <c r="L327" s="139"/>
      <c r="M327" s="139"/>
      <c r="N327" s="139"/>
      <c r="O327" s="139"/>
      <c r="P327" s="139"/>
      <c r="Q327" s="139"/>
    </row>
    <row r="328" spans="1:17">
      <c r="A328" s="139"/>
      <c r="B328" s="139"/>
      <c r="C328" s="139"/>
      <c r="D328" s="139"/>
      <c r="E328" s="139"/>
      <c r="F328" s="139"/>
      <c r="G328" s="139"/>
      <c r="H328" s="139"/>
      <c r="I328" s="139"/>
      <c r="J328" s="139"/>
      <c r="K328" s="139"/>
      <c r="L328" s="139"/>
      <c r="M328" s="139"/>
      <c r="N328" s="139"/>
      <c r="O328" s="139"/>
      <c r="P328" s="139"/>
      <c r="Q328" s="139"/>
    </row>
    <row r="329" spans="1:17">
      <c r="A329" s="139"/>
      <c r="B329" s="139"/>
      <c r="C329" s="139"/>
      <c r="D329" s="139"/>
      <c r="E329" s="139"/>
      <c r="F329" s="139"/>
      <c r="G329" s="139"/>
      <c r="H329" s="139"/>
      <c r="I329" s="139"/>
      <c r="J329" s="139"/>
      <c r="K329" s="139"/>
      <c r="L329" s="139"/>
      <c r="M329" s="139"/>
      <c r="N329" s="139"/>
      <c r="O329" s="139"/>
      <c r="P329" s="139"/>
      <c r="Q329" s="139"/>
    </row>
  </sheetData>
  <mergeCells count="5">
    <mergeCell ref="P6:P7"/>
    <mergeCell ref="Q6:Q8"/>
    <mergeCell ref="D7:E7"/>
    <mergeCell ref="N7:O7"/>
    <mergeCell ref="O8:O9"/>
  </mergeCells>
  <pageMargins left="0.47" right="0.28999999999999998" top="0.75" bottom="0.75" header="0.3" footer="0.3"/>
  <pageSetup scale="75" orientation="landscape" r:id="rId1"/>
  <headerFooter>
    <oddFooter>&amp;L&amp;F, &amp;A, &amp;D, &amp;T&amp;Cp &amp;P of &amp;N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1DFD6-933F-474A-828A-AEE615A78BE8}">
  <sheetPr>
    <tabColor theme="9" tint="0.39997558519241921"/>
  </sheetPr>
  <dimension ref="B1:H171"/>
  <sheetViews>
    <sheetView topLeftCell="A137" workbookViewId="0">
      <selection activeCell="F157" sqref="F157"/>
    </sheetView>
  </sheetViews>
  <sheetFormatPr defaultColWidth="10.7109375" defaultRowHeight="15"/>
  <cols>
    <col min="2" max="2" width="26.85546875" style="53" bestFit="1" customWidth="1"/>
    <col min="3" max="3" width="5" style="53" bestFit="1" customWidth="1"/>
    <col min="4" max="4" width="30.85546875" style="53" bestFit="1" customWidth="1"/>
    <col min="5" max="5" width="8.28515625" style="53" customWidth="1"/>
    <col min="6" max="6" width="28.140625" style="53" bestFit="1" customWidth="1"/>
    <col min="7" max="7" width="5" style="53" bestFit="1" customWidth="1"/>
    <col min="8" max="8" width="39.5703125" style="53" bestFit="1" customWidth="1"/>
  </cols>
  <sheetData>
    <row r="1" spans="2:8" ht="15.75" thickBot="1"/>
    <row r="2" spans="2:8" ht="15.75" thickBot="1">
      <c r="C2" s="80"/>
      <c r="D2" s="53" t="s">
        <v>336</v>
      </c>
    </row>
    <row r="3" spans="2:8" ht="15.75" thickBot="1">
      <c r="C3" s="19"/>
      <c r="D3" s="53" t="s">
        <v>337</v>
      </c>
    </row>
    <row r="5" spans="2:8" ht="15.75" thickBot="1"/>
    <row r="6" spans="2:8" ht="15.75" thickBot="1">
      <c r="B6" s="54" t="s">
        <v>4</v>
      </c>
      <c r="F6" s="54" t="s">
        <v>86</v>
      </c>
    </row>
    <row r="7" spans="2:8" ht="15.75" thickBot="1">
      <c r="B7" s="55" t="s">
        <v>62</v>
      </c>
      <c r="C7" s="54" t="s">
        <v>63</v>
      </c>
      <c r="D7" s="56" t="s">
        <v>64</v>
      </c>
      <c r="F7" s="55" t="s">
        <v>62</v>
      </c>
      <c r="G7" s="54" t="s">
        <v>63</v>
      </c>
      <c r="H7" s="56" t="s">
        <v>64</v>
      </c>
    </row>
    <row r="8" spans="2:8">
      <c r="B8" s="57" t="s">
        <v>65</v>
      </c>
      <c r="C8" s="58">
        <v>1958</v>
      </c>
      <c r="D8" s="59" t="s">
        <v>77</v>
      </c>
      <c r="F8" s="57" t="s">
        <v>87</v>
      </c>
      <c r="G8" s="58">
        <v>1961</v>
      </c>
      <c r="H8" s="59" t="s">
        <v>88</v>
      </c>
    </row>
    <row r="9" spans="2:8">
      <c r="B9" s="57" t="s">
        <v>66</v>
      </c>
      <c r="C9" s="58">
        <v>1963</v>
      </c>
      <c r="D9" s="59" t="s">
        <v>78</v>
      </c>
      <c r="E9" s="13"/>
      <c r="F9" s="74" t="s">
        <v>89</v>
      </c>
      <c r="G9" s="75">
        <v>1961</v>
      </c>
      <c r="H9" s="76" t="s">
        <v>90</v>
      </c>
    </row>
    <row r="10" spans="2:8">
      <c r="B10" s="74" t="s">
        <v>67</v>
      </c>
      <c r="C10" s="75">
        <v>1973</v>
      </c>
      <c r="D10" s="76" t="s">
        <v>69</v>
      </c>
      <c r="F10" s="60" t="s">
        <v>91</v>
      </c>
      <c r="G10" s="58">
        <v>1990</v>
      </c>
      <c r="H10" s="61" t="s">
        <v>92</v>
      </c>
    </row>
    <row r="11" spans="2:8">
      <c r="B11" s="74" t="s">
        <v>68</v>
      </c>
      <c r="C11" s="75">
        <v>1973</v>
      </c>
      <c r="D11" s="76" t="s">
        <v>69</v>
      </c>
      <c r="F11" s="60" t="s">
        <v>93</v>
      </c>
      <c r="G11" s="58">
        <v>1994</v>
      </c>
      <c r="H11" s="61" t="s">
        <v>99</v>
      </c>
    </row>
    <row r="12" spans="2:8">
      <c r="B12" s="57" t="s">
        <v>70</v>
      </c>
      <c r="C12" s="58">
        <v>1983</v>
      </c>
      <c r="D12" s="59" t="s">
        <v>73</v>
      </c>
      <c r="F12" s="60" t="s">
        <v>94</v>
      </c>
      <c r="G12" s="58">
        <v>1995</v>
      </c>
      <c r="H12" s="61" t="s">
        <v>100</v>
      </c>
    </row>
    <row r="13" spans="2:8">
      <c r="B13" s="57" t="s">
        <v>71</v>
      </c>
      <c r="C13" s="58">
        <v>1989</v>
      </c>
      <c r="D13" s="59" t="s">
        <v>74</v>
      </c>
      <c r="F13" s="60" t="s">
        <v>94</v>
      </c>
      <c r="G13" s="58">
        <v>1999</v>
      </c>
      <c r="H13" s="61" t="s">
        <v>100</v>
      </c>
    </row>
    <row r="14" spans="2:8">
      <c r="B14" s="57" t="s">
        <v>71</v>
      </c>
      <c r="C14" s="58">
        <v>1995</v>
      </c>
      <c r="D14" s="59" t="s">
        <v>75</v>
      </c>
      <c r="F14" s="84" t="s">
        <v>95</v>
      </c>
      <c r="G14" s="85">
        <v>2002</v>
      </c>
      <c r="H14" s="86" t="s">
        <v>101</v>
      </c>
    </row>
    <row r="15" spans="2:8">
      <c r="B15" s="57" t="s">
        <v>72</v>
      </c>
      <c r="C15" s="58">
        <v>1999</v>
      </c>
      <c r="D15" s="59" t="s">
        <v>76</v>
      </c>
      <c r="F15" s="84" t="s">
        <v>95</v>
      </c>
      <c r="G15" s="85">
        <v>2006</v>
      </c>
      <c r="H15" s="86" t="s">
        <v>101</v>
      </c>
    </row>
    <row r="16" spans="2:8">
      <c r="B16" s="74" t="s">
        <v>79</v>
      </c>
      <c r="C16" s="75">
        <v>2003</v>
      </c>
      <c r="D16" s="76" t="s">
        <v>80</v>
      </c>
      <c r="F16" s="84" t="s">
        <v>96</v>
      </c>
      <c r="G16" s="85">
        <v>2010</v>
      </c>
      <c r="H16" s="86" t="s">
        <v>101</v>
      </c>
    </row>
    <row r="17" spans="2:8">
      <c r="B17" s="74" t="s">
        <v>81</v>
      </c>
      <c r="C17" s="75">
        <v>2007</v>
      </c>
      <c r="D17" s="76" t="s">
        <v>80</v>
      </c>
      <c r="F17" s="60" t="s">
        <v>97</v>
      </c>
      <c r="G17" s="58">
        <v>2016</v>
      </c>
      <c r="H17" s="61" t="s">
        <v>99</v>
      </c>
    </row>
    <row r="18" spans="2:8" ht="15.75" thickBot="1">
      <c r="B18" s="74" t="s">
        <v>81</v>
      </c>
      <c r="C18" s="75">
        <v>2011</v>
      </c>
      <c r="D18" s="76" t="s">
        <v>80</v>
      </c>
      <c r="F18" s="78" t="s">
        <v>98</v>
      </c>
      <c r="G18" s="79">
        <v>2019</v>
      </c>
      <c r="H18" s="73" t="s">
        <v>102</v>
      </c>
    </row>
    <row r="19" spans="2:8">
      <c r="B19" s="57" t="s">
        <v>82</v>
      </c>
      <c r="C19" s="58">
        <v>2015</v>
      </c>
      <c r="D19" s="59" t="s">
        <v>83</v>
      </c>
    </row>
    <row r="20" spans="2:8" ht="15.75" thickBot="1">
      <c r="B20" s="81" t="s">
        <v>84</v>
      </c>
      <c r="C20" s="82">
        <v>2019</v>
      </c>
      <c r="D20" s="83" t="s">
        <v>85</v>
      </c>
    </row>
    <row r="23" spans="2:8" ht="15.75" thickBot="1"/>
    <row r="24" spans="2:8" ht="15.75" thickBot="1">
      <c r="B24" s="67" t="s">
        <v>16</v>
      </c>
      <c r="F24" s="67" t="s">
        <v>18</v>
      </c>
    </row>
    <row r="25" spans="2:8" ht="15.75" thickBot="1">
      <c r="B25" s="55" t="s">
        <v>62</v>
      </c>
      <c r="C25" s="54" t="s">
        <v>63</v>
      </c>
      <c r="D25" s="56" t="s">
        <v>64</v>
      </c>
      <c r="F25" s="54" t="s">
        <v>62</v>
      </c>
      <c r="G25" s="68" t="s">
        <v>63</v>
      </c>
      <c r="H25" s="54" t="s">
        <v>64</v>
      </c>
    </row>
    <row r="26" spans="2:8">
      <c r="B26" s="57" t="s">
        <v>103</v>
      </c>
      <c r="C26" s="58">
        <v>1966</v>
      </c>
      <c r="D26" s="59" t="s">
        <v>104</v>
      </c>
      <c r="F26" s="58" t="s">
        <v>117</v>
      </c>
      <c r="G26" s="69">
        <v>1964</v>
      </c>
      <c r="H26" s="58" t="s">
        <v>120</v>
      </c>
    </row>
    <row r="27" spans="2:8">
      <c r="B27" s="57" t="s">
        <v>105</v>
      </c>
      <c r="C27" s="58">
        <v>1980</v>
      </c>
      <c r="D27" s="59" t="s">
        <v>106</v>
      </c>
      <c r="F27" s="75" t="s">
        <v>118</v>
      </c>
      <c r="G27" s="77">
        <v>1970</v>
      </c>
      <c r="H27" s="75" t="s">
        <v>121</v>
      </c>
    </row>
    <row r="28" spans="2:8">
      <c r="B28" s="57" t="s">
        <v>107</v>
      </c>
      <c r="C28" s="58">
        <v>1985</v>
      </c>
      <c r="D28" s="59" t="s">
        <v>108</v>
      </c>
      <c r="F28" s="58" t="s">
        <v>119</v>
      </c>
      <c r="G28" s="69">
        <v>1990</v>
      </c>
      <c r="H28" s="58" t="s">
        <v>120</v>
      </c>
    </row>
    <row r="29" spans="2:8">
      <c r="B29" s="57" t="s">
        <v>109</v>
      </c>
      <c r="C29" s="58">
        <v>1989</v>
      </c>
      <c r="D29" s="59" t="s">
        <v>111</v>
      </c>
      <c r="F29" s="58" t="s">
        <v>122</v>
      </c>
      <c r="G29" s="69">
        <v>1994</v>
      </c>
      <c r="H29" s="58" t="s">
        <v>120</v>
      </c>
    </row>
    <row r="30" spans="2:8">
      <c r="B30" s="57" t="s">
        <v>110</v>
      </c>
      <c r="C30" s="58">
        <v>1993</v>
      </c>
      <c r="D30" s="59" t="s">
        <v>108</v>
      </c>
      <c r="F30" s="58" t="s">
        <v>123</v>
      </c>
      <c r="G30" s="69">
        <v>2000</v>
      </c>
      <c r="H30" s="58" t="s">
        <v>126</v>
      </c>
    </row>
    <row r="31" spans="2:8">
      <c r="B31" s="57" t="s">
        <v>112</v>
      </c>
      <c r="C31" s="58">
        <v>1997</v>
      </c>
      <c r="D31" s="59" t="s">
        <v>113</v>
      </c>
      <c r="F31" s="58" t="s">
        <v>124</v>
      </c>
      <c r="G31" s="69">
        <v>2006</v>
      </c>
      <c r="H31" s="58" t="s">
        <v>121</v>
      </c>
    </row>
    <row r="32" spans="2:8">
      <c r="B32" s="57" t="s">
        <v>110</v>
      </c>
      <c r="C32" s="58">
        <v>2002</v>
      </c>
      <c r="D32" s="59" t="s">
        <v>108</v>
      </c>
      <c r="F32" s="58" t="s">
        <v>125</v>
      </c>
      <c r="G32" s="69">
        <v>2010</v>
      </c>
      <c r="H32" s="58" t="s">
        <v>127</v>
      </c>
    </row>
    <row r="33" spans="2:8">
      <c r="B33" s="74" t="s">
        <v>114</v>
      </c>
      <c r="C33" s="75">
        <v>2005</v>
      </c>
      <c r="D33" s="76" t="s">
        <v>115</v>
      </c>
      <c r="F33" s="58" t="s">
        <v>124</v>
      </c>
      <c r="G33" s="69">
        <v>2014</v>
      </c>
      <c r="H33" s="58" t="s">
        <v>121</v>
      </c>
    </row>
    <row r="34" spans="2:8" ht="15.75" thickBot="1">
      <c r="B34" s="74" t="s">
        <v>114</v>
      </c>
      <c r="C34" s="75">
        <v>2009</v>
      </c>
      <c r="D34" s="76" t="s">
        <v>115</v>
      </c>
      <c r="F34" s="63" t="s">
        <v>125</v>
      </c>
      <c r="G34" s="70">
        <v>2018</v>
      </c>
      <c r="H34" s="63" t="s">
        <v>128</v>
      </c>
    </row>
    <row r="35" spans="2:8">
      <c r="B35" s="74" t="s">
        <v>114</v>
      </c>
      <c r="C35" s="75">
        <v>2014</v>
      </c>
      <c r="D35" s="76" t="s">
        <v>115</v>
      </c>
    </row>
    <row r="36" spans="2:8" ht="15.75" thickBot="1">
      <c r="B36" s="65" t="s">
        <v>116</v>
      </c>
      <c r="C36" s="63">
        <v>2020</v>
      </c>
      <c r="D36" s="66" t="s">
        <v>115</v>
      </c>
    </row>
    <row r="39" spans="2:8" ht="15.75" thickBot="1"/>
    <row r="40" spans="2:8" ht="15.75" thickBot="1">
      <c r="B40" s="67" t="s">
        <v>19</v>
      </c>
      <c r="F40" s="67" t="s">
        <v>17</v>
      </c>
    </row>
    <row r="41" spans="2:8" ht="15.75" thickBot="1">
      <c r="B41" s="54" t="s">
        <v>62</v>
      </c>
      <c r="C41" s="68" t="s">
        <v>63</v>
      </c>
      <c r="D41" s="54" t="s">
        <v>64</v>
      </c>
      <c r="F41" s="54" t="s">
        <v>62</v>
      </c>
      <c r="G41" s="54" t="s">
        <v>63</v>
      </c>
      <c r="H41" s="56" t="s">
        <v>64</v>
      </c>
    </row>
    <row r="42" spans="2:8">
      <c r="B42" s="58" t="s">
        <v>129</v>
      </c>
      <c r="C42" s="69">
        <v>1962</v>
      </c>
      <c r="D42" s="58" t="s">
        <v>132</v>
      </c>
      <c r="F42" s="58" t="s">
        <v>150</v>
      </c>
      <c r="G42" s="58">
        <v>1958</v>
      </c>
      <c r="H42" s="59" t="s">
        <v>164</v>
      </c>
    </row>
    <row r="43" spans="2:8">
      <c r="B43" s="58" t="s">
        <v>130</v>
      </c>
      <c r="C43" s="69">
        <v>1966</v>
      </c>
      <c r="D43" s="58" t="s">
        <v>133</v>
      </c>
      <c r="F43" s="58" t="s">
        <v>151</v>
      </c>
      <c r="G43" s="58">
        <v>1962</v>
      </c>
      <c r="H43" s="59" t="s">
        <v>165</v>
      </c>
    </row>
    <row r="44" spans="2:8">
      <c r="B44" s="58" t="s">
        <v>131</v>
      </c>
      <c r="C44" s="69">
        <v>1970</v>
      </c>
      <c r="D44" s="58" t="s">
        <v>132</v>
      </c>
      <c r="F44" s="58" t="s">
        <v>152</v>
      </c>
      <c r="G44" s="58">
        <v>1966</v>
      </c>
      <c r="H44" s="59" t="s">
        <v>164</v>
      </c>
    </row>
    <row r="45" spans="2:8">
      <c r="B45" s="58" t="s">
        <v>134</v>
      </c>
      <c r="C45" s="69">
        <v>1974</v>
      </c>
      <c r="D45" s="58" t="s">
        <v>132</v>
      </c>
      <c r="F45" s="58" t="s">
        <v>153</v>
      </c>
      <c r="G45" s="58">
        <v>1970</v>
      </c>
      <c r="H45" s="59" t="s">
        <v>165</v>
      </c>
    </row>
    <row r="46" spans="2:8">
      <c r="B46" s="58" t="s">
        <v>135</v>
      </c>
      <c r="C46" s="69">
        <v>1978</v>
      </c>
      <c r="D46" s="58" t="s">
        <v>139</v>
      </c>
      <c r="F46" s="58" t="s">
        <v>154</v>
      </c>
      <c r="G46" s="58">
        <v>1974</v>
      </c>
      <c r="H46" s="59" t="s">
        <v>164</v>
      </c>
    </row>
    <row r="47" spans="2:8">
      <c r="B47" s="58" t="s">
        <v>136</v>
      </c>
      <c r="C47" s="69">
        <v>1982</v>
      </c>
      <c r="D47" s="58" t="s">
        <v>132</v>
      </c>
      <c r="F47" s="58" t="s">
        <v>155</v>
      </c>
      <c r="G47" s="58">
        <v>1978</v>
      </c>
      <c r="H47" s="59" t="s">
        <v>164</v>
      </c>
    </row>
    <row r="48" spans="2:8">
      <c r="B48" s="58" t="s">
        <v>137</v>
      </c>
      <c r="C48" s="69">
        <v>1986</v>
      </c>
      <c r="D48" s="58" t="s">
        <v>132</v>
      </c>
      <c r="F48" s="58" t="s">
        <v>156</v>
      </c>
      <c r="G48" s="58">
        <v>1982</v>
      </c>
      <c r="H48" s="59" t="s">
        <v>165</v>
      </c>
    </row>
    <row r="49" spans="2:8">
      <c r="B49" s="58" t="s">
        <v>138</v>
      </c>
      <c r="C49" s="69">
        <v>1990</v>
      </c>
      <c r="D49" s="58" t="s">
        <v>140</v>
      </c>
      <c r="F49" s="58" t="s">
        <v>157</v>
      </c>
      <c r="G49" s="58">
        <v>1986</v>
      </c>
      <c r="H49" s="59" t="s">
        <v>164</v>
      </c>
    </row>
    <row r="50" spans="2:8">
      <c r="B50" s="58" t="s">
        <v>141</v>
      </c>
      <c r="C50" s="69">
        <v>1994</v>
      </c>
      <c r="D50" s="58" t="s">
        <v>132</v>
      </c>
      <c r="F50" s="58" t="s">
        <v>158</v>
      </c>
      <c r="G50" s="58">
        <v>1990</v>
      </c>
      <c r="H50" s="59" t="s">
        <v>164</v>
      </c>
    </row>
    <row r="51" spans="2:8">
      <c r="B51" s="58" t="s">
        <v>142</v>
      </c>
      <c r="C51" s="69">
        <v>1998</v>
      </c>
      <c r="D51" s="58" t="s">
        <v>140</v>
      </c>
      <c r="F51" s="58" t="s">
        <v>159</v>
      </c>
      <c r="G51" s="58">
        <v>1994</v>
      </c>
      <c r="H51" s="59" t="s">
        <v>164</v>
      </c>
    </row>
    <row r="52" spans="2:8">
      <c r="B52" s="58" t="s">
        <v>143</v>
      </c>
      <c r="C52" s="69">
        <v>2002</v>
      </c>
      <c r="D52" s="58" t="s">
        <v>140</v>
      </c>
      <c r="F52" s="58" t="s">
        <v>160</v>
      </c>
      <c r="G52" s="58">
        <v>1998</v>
      </c>
      <c r="H52" s="59" t="s">
        <v>166</v>
      </c>
    </row>
    <row r="53" spans="2:8">
      <c r="B53" s="58" t="s">
        <v>137</v>
      </c>
      <c r="C53" s="69">
        <v>2006</v>
      </c>
      <c r="D53" s="58" t="s">
        <v>132</v>
      </c>
      <c r="F53" s="58" t="s">
        <v>161</v>
      </c>
      <c r="G53" s="58">
        <v>2002</v>
      </c>
      <c r="H53" s="59" t="s">
        <v>167</v>
      </c>
    </row>
    <row r="54" spans="2:8">
      <c r="B54" s="58" t="s">
        <v>144</v>
      </c>
      <c r="C54" s="69">
        <v>2010</v>
      </c>
      <c r="D54" s="58" t="s">
        <v>132</v>
      </c>
      <c r="F54" s="58" t="s">
        <v>161</v>
      </c>
      <c r="G54" s="58">
        <v>2006</v>
      </c>
      <c r="H54" s="59" t="s">
        <v>167</v>
      </c>
    </row>
    <row r="55" spans="2:8">
      <c r="B55" s="58" t="s">
        <v>145</v>
      </c>
      <c r="C55" s="69">
        <v>2014</v>
      </c>
      <c r="D55" s="58" t="s">
        <v>147</v>
      </c>
      <c r="F55" s="58" t="s">
        <v>162</v>
      </c>
      <c r="G55" s="58">
        <v>2010</v>
      </c>
      <c r="H55" s="59" t="s">
        <v>168</v>
      </c>
    </row>
    <row r="56" spans="2:8" ht="15.75" thickBot="1">
      <c r="B56" s="63" t="s">
        <v>146</v>
      </c>
      <c r="C56" s="70">
        <v>2018</v>
      </c>
      <c r="D56" s="63" t="s">
        <v>147</v>
      </c>
      <c r="F56" s="58" t="s">
        <v>162</v>
      </c>
      <c r="G56" s="58">
        <v>2014</v>
      </c>
      <c r="H56" s="59" t="s">
        <v>168</v>
      </c>
    </row>
    <row r="57" spans="2:8" ht="15.75" thickBot="1">
      <c r="F57" s="63" t="s">
        <v>163</v>
      </c>
      <c r="G57" s="63">
        <v>2018</v>
      </c>
      <c r="H57" s="66" t="s">
        <v>169</v>
      </c>
    </row>
    <row r="58" spans="2:8" ht="15.75" thickBot="1"/>
    <row r="59" spans="2:8" ht="15.75" thickBot="1">
      <c r="B59" s="67" t="s">
        <v>20</v>
      </c>
      <c r="F59" s="67" t="s">
        <v>21</v>
      </c>
    </row>
    <row r="60" spans="2:8" ht="15.75" thickBot="1">
      <c r="B60" s="55" t="s">
        <v>62</v>
      </c>
      <c r="C60" s="54" t="s">
        <v>63</v>
      </c>
      <c r="D60" s="56" t="s">
        <v>64</v>
      </c>
      <c r="F60" s="67" t="s">
        <v>62</v>
      </c>
      <c r="G60" s="71" t="s">
        <v>63</v>
      </c>
      <c r="H60" s="67" t="s">
        <v>64</v>
      </c>
    </row>
    <row r="61" spans="2:8" ht="15.75" thickBot="1">
      <c r="B61" s="65" t="s">
        <v>170</v>
      </c>
      <c r="C61" s="70"/>
      <c r="D61" s="66"/>
      <c r="F61" s="58" t="s">
        <v>171</v>
      </c>
      <c r="G61" s="69">
        <v>1966</v>
      </c>
      <c r="H61" s="58" t="s">
        <v>179</v>
      </c>
    </row>
    <row r="62" spans="2:8">
      <c r="F62" s="58" t="s">
        <v>171</v>
      </c>
      <c r="G62" s="69">
        <v>1970</v>
      </c>
      <c r="H62" s="58" t="s">
        <v>179</v>
      </c>
    </row>
    <row r="63" spans="2:8">
      <c r="F63" s="58" t="s">
        <v>171</v>
      </c>
      <c r="G63" s="69">
        <v>1974</v>
      </c>
      <c r="H63" s="58" t="s">
        <v>179</v>
      </c>
    </row>
    <row r="64" spans="2:8">
      <c r="F64" s="58" t="s">
        <v>172</v>
      </c>
      <c r="G64" s="69">
        <v>1978</v>
      </c>
      <c r="H64" s="58" t="s">
        <v>180</v>
      </c>
    </row>
    <row r="65" spans="2:8">
      <c r="F65" s="58" t="s">
        <v>173</v>
      </c>
      <c r="G65" s="69">
        <v>1982</v>
      </c>
      <c r="H65" s="58" t="s">
        <v>180</v>
      </c>
    </row>
    <row r="66" spans="2:8">
      <c r="F66" s="58" t="s">
        <v>174</v>
      </c>
      <c r="G66" s="69">
        <v>1982</v>
      </c>
      <c r="H66" s="58" t="s">
        <v>180</v>
      </c>
    </row>
    <row r="67" spans="2:8">
      <c r="F67" s="58" t="s">
        <v>171</v>
      </c>
      <c r="G67" s="69">
        <v>1986</v>
      </c>
      <c r="H67" s="58" t="s">
        <v>179</v>
      </c>
    </row>
    <row r="68" spans="2:8">
      <c r="F68" s="58" t="s">
        <v>171</v>
      </c>
      <c r="G68" s="69">
        <v>1990</v>
      </c>
      <c r="H68" s="58" t="s">
        <v>179</v>
      </c>
    </row>
    <row r="69" spans="2:8">
      <c r="F69" s="58" t="s">
        <v>171</v>
      </c>
      <c r="G69" s="69">
        <v>1994</v>
      </c>
      <c r="H69" s="58" t="s">
        <v>179</v>
      </c>
    </row>
    <row r="70" spans="2:8">
      <c r="F70" s="58" t="s">
        <v>175</v>
      </c>
      <c r="G70" s="69">
        <v>1996</v>
      </c>
      <c r="H70" s="58" t="s">
        <v>181</v>
      </c>
    </row>
    <row r="71" spans="2:8">
      <c r="F71" s="58" t="s">
        <v>176</v>
      </c>
      <c r="G71" s="69">
        <v>2000</v>
      </c>
      <c r="H71" s="58" t="s">
        <v>180</v>
      </c>
    </row>
    <row r="72" spans="2:8">
      <c r="F72" s="58" t="s">
        <v>175</v>
      </c>
      <c r="G72" s="69">
        <v>2004</v>
      </c>
      <c r="H72" s="58" t="s">
        <v>181</v>
      </c>
    </row>
    <row r="73" spans="2:8">
      <c r="F73" s="58" t="s">
        <v>175</v>
      </c>
      <c r="G73" s="69">
        <v>2008</v>
      </c>
      <c r="H73" s="58" t="s">
        <v>181</v>
      </c>
    </row>
    <row r="74" spans="2:8">
      <c r="F74" s="58" t="s">
        <v>177</v>
      </c>
      <c r="G74" s="69">
        <v>2012</v>
      </c>
      <c r="H74" s="58" t="s">
        <v>181</v>
      </c>
    </row>
    <row r="75" spans="2:8">
      <c r="F75" s="58" t="s">
        <v>177</v>
      </c>
      <c r="G75" s="69">
        <v>2016</v>
      </c>
      <c r="H75" s="58" t="s">
        <v>181</v>
      </c>
    </row>
    <row r="76" spans="2:8" ht="15.75" thickBot="1">
      <c r="F76" s="63" t="s">
        <v>178</v>
      </c>
      <c r="G76" s="70">
        <v>2020</v>
      </c>
      <c r="H76" s="63" t="s">
        <v>149</v>
      </c>
    </row>
    <row r="77" spans="2:8" ht="15.75" thickBot="1"/>
    <row r="78" spans="2:8" ht="15.75" thickBot="1">
      <c r="B78" s="54" t="s">
        <v>23</v>
      </c>
      <c r="F78" s="67" t="s">
        <v>22</v>
      </c>
    </row>
    <row r="79" spans="2:8" ht="15.75" thickBot="1">
      <c r="B79" s="54" t="s">
        <v>62</v>
      </c>
      <c r="C79" s="54" t="s">
        <v>63</v>
      </c>
      <c r="D79" s="54" t="s">
        <v>64</v>
      </c>
      <c r="F79" s="54" t="s">
        <v>62</v>
      </c>
      <c r="G79" s="54" t="s">
        <v>63</v>
      </c>
      <c r="H79" s="56" t="s">
        <v>64</v>
      </c>
    </row>
    <row r="80" spans="2:8">
      <c r="B80" s="58" t="s">
        <v>182</v>
      </c>
      <c r="C80" s="58">
        <v>1984</v>
      </c>
      <c r="D80" s="58" t="s">
        <v>190</v>
      </c>
      <c r="F80" s="58" t="s">
        <v>194</v>
      </c>
      <c r="G80" s="58">
        <v>1960</v>
      </c>
      <c r="H80" s="59" t="s">
        <v>206</v>
      </c>
    </row>
    <row r="81" spans="2:8">
      <c r="B81" s="58" t="s">
        <v>183</v>
      </c>
      <c r="C81" s="58">
        <v>1989</v>
      </c>
      <c r="D81" s="58" t="s">
        <v>191</v>
      </c>
      <c r="F81" s="58" t="s">
        <v>194</v>
      </c>
      <c r="G81" s="58">
        <v>1968</v>
      </c>
      <c r="H81" s="59" t="s">
        <v>206</v>
      </c>
    </row>
    <row r="82" spans="2:8">
      <c r="B82" s="58" t="s">
        <v>184</v>
      </c>
      <c r="C82" s="58">
        <v>1994</v>
      </c>
      <c r="D82" s="58" t="s">
        <v>191</v>
      </c>
      <c r="F82" s="58" t="s">
        <v>195</v>
      </c>
      <c r="G82" s="58">
        <v>1979</v>
      </c>
      <c r="H82" s="59" t="s">
        <v>207</v>
      </c>
    </row>
    <row r="83" spans="2:8">
      <c r="B83" s="58" t="s">
        <v>185</v>
      </c>
      <c r="C83" s="58">
        <v>1999</v>
      </c>
      <c r="D83" s="58" t="s">
        <v>191</v>
      </c>
      <c r="F83" s="58" t="s">
        <v>196</v>
      </c>
      <c r="G83" s="58">
        <v>1984</v>
      </c>
      <c r="H83" s="59" t="s">
        <v>208</v>
      </c>
    </row>
    <row r="84" spans="2:8">
      <c r="B84" s="58" t="s">
        <v>186</v>
      </c>
      <c r="C84" s="58">
        <v>2004</v>
      </c>
      <c r="D84" s="58" t="s">
        <v>191</v>
      </c>
      <c r="F84" s="58" t="s">
        <v>197</v>
      </c>
      <c r="G84" s="58">
        <v>1988</v>
      </c>
      <c r="H84" s="59" t="s">
        <v>42</v>
      </c>
    </row>
    <row r="85" spans="2:8">
      <c r="B85" s="58" t="s">
        <v>187</v>
      </c>
      <c r="C85" s="58">
        <v>2009</v>
      </c>
      <c r="D85" s="58" t="s">
        <v>192</v>
      </c>
      <c r="F85" s="58" t="s">
        <v>198</v>
      </c>
      <c r="G85" s="58">
        <v>1992</v>
      </c>
      <c r="H85" s="59" t="s">
        <v>209</v>
      </c>
    </row>
    <row r="86" spans="2:8">
      <c r="B86" s="58" t="s">
        <v>188</v>
      </c>
      <c r="C86" s="58">
        <v>2014</v>
      </c>
      <c r="D86" s="58" t="s">
        <v>192</v>
      </c>
      <c r="F86" s="58" t="s">
        <v>199</v>
      </c>
      <c r="G86" s="58">
        <v>1996</v>
      </c>
      <c r="H86" s="59" t="s">
        <v>210</v>
      </c>
    </row>
    <row r="87" spans="2:8" ht="15.75" thickBot="1">
      <c r="B87" s="63" t="s">
        <v>189</v>
      </c>
      <c r="C87" s="63">
        <v>2019</v>
      </c>
      <c r="D87" s="63" t="s">
        <v>193</v>
      </c>
      <c r="F87" s="58" t="s">
        <v>200</v>
      </c>
      <c r="G87" s="58">
        <v>1997</v>
      </c>
      <c r="H87" s="59" t="s">
        <v>148</v>
      </c>
    </row>
    <row r="88" spans="2:8">
      <c r="F88" s="58" t="s">
        <v>201</v>
      </c>
      <c r="G88" s="58">
        <v>1998</v>
      </c>
      <c r="H88" s="59" t="s">
        <v>211</v>
      </c>
    </row>
    <row r="89" spans="2:8">
      <c r="F89" s="58" t="s">
        <v>202</v>
      </c>
      <c r="G89" s="58">
        <v>2003</v>
      </c>
      <c r="H89" s="59" t="s">
        <v>212</v>
      </c>
    </row>
    <row r="90" spans="2:8">
      <c r="F90" s="75" t="s">
        <v>203</v>
      </c>
      <c r="G90" s="75">
        <v>2007</v>
      </c>
      <c r="H90" s="76" t="s">
        <v>213</v>
      </c>
    </row>
    <row r="91" spans="2:8">
      <c r="F91" s="75" t="s">
        <v>203</v>
      </c>
      <c r="G91" s="75">
        <v>2009</v>
      </c>
      <c r="H91" s="76" t="s">
        <v>213</v>
      </c>
    </row>
    <row r="92" spans="2:8">
      <c r="F92" s="75" t="s">
        <v>203</v>
      </c>
      <c r="G92" s="75">
        <v>2013</v>
      </c>
      <c r="H92" s="76" t="s">
        <v>213</v>
      </c>
    </row>
    <row r="93" spans="2:8">
      <c r="F93" s="58" t="s">
        <v>204</v>
      </c>
      <c r="G93" s="58">
        <v>2017</v>
      </c>
      <c r="H93" s="59" t="s">
        <v>213</v>
      </c>
    </row>
    <row r="94" spans="2:8" ht="15.75" thickBot="1">
      <c r="F94" s="63" t="s">
        <v>205</v>
      </c>
      <c r="G94" s="63">
        <v>2021</v>
      </c>
      <c r="H94" s="66" t="s">
        <v>214</v>
      </c>
    </row>
    <row r="95" spans="2:8" ht="15.75" thickBot="1"/>
    <row r="96" spans="2:8" ht="15.75" thickBot="1">
      <c r="B96" s="54" t="s">
        <v>26</v>
      </c>
      <c r="F96" s="53" t="s">
        <v>229</v>
      </c>
    </row>
    <row r="97" spans="2:8" ht="15.75" thickBot="1">
      <c r="B97" s="55" t="s">
        <v>62</v>
      </c>
      <c r="C97" s="54" t="s">
        <v>63</v>
      </c>
      <c r="D97" s="56" t="s">
        <v>64</v>
      </c>
      <c r="F97" s="54" t="s">
        <v>62</v>
      </c>
      <c r="G97" s="54" t="s">
        <v>63</v>
      </c>
      <c r="H97" s="54" t="s">
        <v>64</v>
      </c>
    </row>
    <row r="98" spans="2:8">
      <c r="B98" s="57" t="s">
        <v>217</v>
      </c>
      <c r="C98" s="58">
        <v>1982</v>
      </c>
      <c r="D98" s="59" t="s">
        <v>222</v>
      </c>
      <c r="F98" s="72" t="s">
        <v>230</v>
      </c>
    </row>
    <row r="99" spans="2:8">
      <c r="B99" s="57" t="s">
        <v>218</v>
      </c>
      <c r="C99" s="58">
        <v>1986</v>
      </c>
      <c r="D99" s="59" t="s">
        <v>222</v>
      </c>
    </row>
    <row r="100" spans="2:8">
      <c r="B100" s="57" t="s">
        <v>219</v>
      </c>
      <c r="C100" s="58">
        <v>1990</v>
      </c>
      <c r="D100" s="59" t="s">
        <v>223</v>
      </c>
    </row>
    <row r="101" spans="2:8">
      <c r="B101" s="57" t="s">
        <v>220</v>
      </c>
      <c r="C101" s="58">
        <v>1994</v>
      </c>
      <c r="D101" s="59" t="s">
        <v>222</v>
      </c>
    </row>
    <row r="102" spans="2:8">
      <c r="B102" s="57" t="s">
        <v>221</v>
      </c>
      <c r="C102" s="58">
        <v>1998</v>
      </c>
      <c r="D102" s="59" t="s">
        <v>222</v>
      </c>
    </row>
    <row r="103" spans="2:8">
      <c r="B103" s="57" t="s">
        <v>224</v>
      </c>
      <c r="C103" s="58">
        <v>2002</v>
      </c>
      <c r="D103" s="59" t="s">
        <v>223</v>
      </c>
    </row>
    <row r="104" spans="2:8">
      <c r="B104" s="57" t="s">
        <v>225</v>
      </c>
      <c r="C104" s="58">
        <v>2006</v>
      </c>
      <c r="D104" s="59" t="s">
        <v>222</v>
      </c>
    </row>
    <row r="105" spans="2:8">
      <c r="B105" s="57" t="s">
        <v>226</v>
      </c>
      <c r="C105" s="58">
        <v>2010</v>
      </c>
      <c r="D105" s="59" t="s">
        <v>223</v>
      </c>
    </row>
    <row r="106" spans="2:8">
      <c r="B106" s="57" t="s">
        <v>227</v>
      </c>
      <c r="C106" s="58">
        <v>2014</v>
      </c>
      <c r="D106" s="59" t="s">
        <v>223</v>
      </c>
    </row>
    <row r="107" spans="2:8" ht="15.75" thickBot="1">
      <c r="B107" s="65" t="s">
        <v>228</v>
      </c>
      <c r="C107" s="63">
        <v>2018</v>
      </c>
      <c r="D107" s="66" t="s">
        <v>223</v>
      </c>
    </row>
    <row r="109" spans="2:8" ht="15.75" thickBot="1"/>
    <row r="110" spans="2:8" ht="15.75" thickBot="1">
      <c r="B110" s="54" t="s">
        <v>24</v>
      </c>
      <c r="F110" s="54" t="s">
        <v>27</v>
      </c>
    </row>
    <row r="111" spans="2:8" ht="15.75" thickBot="1">
      <c r="B111" s="55" t="s">
        <v>62</v>
      </c>
      <c r="C111" s="54" t="s">
        <v>63</v>
      </c>
      <c r="D111" s="56" t="s">
        <v>64</v>
      </c>
      <c r="F111" s="55" t="s">
        <v>62</v>
      </c>
      <c r="G111" s="54" t="s">
        <v>63</v>
      </c>
      <c r="H111" s="56" t="s">
        <v>64</v>
      </c>
    </row>
    <row r="112" spans="2:8">
      <c r="B112" s="60" t="s">
        <v>231</v>
      </c>
      <c r="C112" s="58">
        <v>1970</v>
      </c>
      <c r="D112" s="59" t="s">
        <v>237</v>
      </c>
      <c r="F112" s="57" t="s">
        <v>258</v>
      </c>
      <c r="G112" s="58">
        <v>1958</v>
      </c>
      <c r="H112" s="59" t="s">
        <v>262</v>
      </c>
    </row>
    <row r="113" spans="2:8">
      <c r="B113" s="60" t="s">
        <v>232</v>
      </c>
      <c r="C113" s="58">
        <v>1974</v>
      </c>
      <c r="D113" s="59" t="s">
        <v>237</v>
      </c>
      <c r="F113" s="57" t="s">
        <v>259</v>
      </c>
      <c r="G113" s="58">
        <v>1964</v>
      </c>
      <c r="H113" s="59" t="s">
        <v>262</v>
      </c>
    </row>
    <row r="114" spans="2:8">
      <c r="B114" s="60" t="s">
        <v>233</v>
      </c>
      <c r="C114" s="58">
        <v>1978</v>
      </c>
      <c r="D114" s="59" t="s">
        <v>237</v>
      </c>
      <c r="F114" s="74" t="s">
        <v>260</v>
      </c>
      <c r="G114" s="75">
        <v>1970</v>
      </c>
      <c r="H114" s="76" t="s">
        <v>262</v>
      </c>
    </row>
    <row r="115" spans="2:8">
      <c r="B115" s="60" t="s">
        <v>234</v>
      </c>
      <c r="C115" s="58">
        <v>1982</v>
      </c>
      <c r="D115" s="59" t="s">
        <v>238</v>
      </c>
      <c r="F115" s="74" t="s">
        <v>261</v>
      </c>
      <c r="G115" s="75">
        <v>1976</v>
      </c>
      <c r="H115" s="76" t="s">
        <v>262</v>
      </c>
    </row>
    <row r="116" spans="2:8">
      <c r="B116" s="60" t="s">
        <v>235</v>
      </c>
      <c r="C116" s="58">
        <v>1983</v>
      </c>
      <c r="D116" s="59" t="s">
        <v>238</v>
      </c>
      <c r="F116" s="57" t="s">
        <v>263</v>
      </c>
      <c r="G116" s="58">
        <v>1982</v>
      </c>
      <c r="H116" s="59" t="s">
        <v>262</v>
      </c>
    </row>
    <row r="117" spans="2:8">
      <c r="B117" s="60" t="s">
        <v>236</v>
      </c>
      <c r="C117" s="58">
        <v>1986</v>
      </c>
      <c r="D117" s="59" t="s">
        <v>239</v>
      </c>
      <c r="F117" s="57" t="s">
        <v>264</v>
      </c>
      <c r="G117" s="58">
        <v>1988</v>
      </c>
      <c r="H117" s="59" t="s">
        <v>262</v>
      </c>
    </row>
    <row r="118" spans="2:8">
      <c r="B118" s="60" t="s">
        <v>240</v>
      </c>
      <c r="C118" s="58">
        <v>1991</v>
      </c>
      <c r="D118" s="59" t="s">
        <v>245</v>
      </c>
      <c r="F118" s="57" t="s">
        <v>265</v>
      </c>
      <c r="G118" s="58">
        <v>1994</v>
      </c>
      <c r="H118" s="59" t="s">
        <v>262</v>
      </c>
    </row>
    <row r="119" spans="2:8">
      <c r="B119" s="60" t="s">
        <v>241</v>
      </c>
      <c r="C119" s="58">
        <v>1993</v>
      </c>
      <c r="D119" s="59" t="s">
        <v>246</v>
      </c>
      <c r="F119" s="57" t="s">
        <v>266</v>
      </c>
      <c r="G119" s="58">
        <v>2000</v>
      </c>
      <c r="H119" s="59" t="s">
        <v>267</v>
      </c>
    </row>
    <row r="120" spans="2:8">
      <c r="B120" s="60" t="s">
        <v>242</v>
      </c>
      <c r="C120" s="58">
        <v>1996</v>
      </c>
      <c r="D120" s="59" t="s">
        <v>247</v>
      </c>
      <c r="F120" s="57" t="s">
        <v>268</v>
      </c>
      <c r="G120" s="58">
        <v>2006</v>
      </c>
      <c r="H120" s="59" t="s">
        <v>267</v>
      </c>
    </row>
    <row r="121" spans="2:8">
      <c r="B121" s="60" t="s">
        <v>243</v>
      </c>
      <c r="C121" s="58">
        <v>2000</v>
      </c>
      <c r="D121" s="59" t="s">
        <v>248</v>
      </c>
      <c r="F121" s="57" t="s">
        <v>269</v>
      </c>
      <c r="G121" s="58">
        <v>2012</v>
      </c>
      <c r="H121" s="59" t="s">
        <v>262</v>
      </c>
    </row>
    <row r="122" spans="2:8" ht="15.75" thickBot="1">
      <c r="B122" s="60" t="s">
        <v>244</v>
      </c>
      <c r="C122" s="58">
        <v>2004</v>
      </c>
      <c r="D122" s="59" t="s">
        <v>249</v>
      </c>
      <c r="F122" s="78" t="s">
        <v>270</v>
      </c>
      <c r="G122" s="79">
        <v>2018</v>
      </c>
      <c r="H122" s="73" t="s">
        <v>271</v>
      </c>
    </row>
    <row r="123" spans="2:8">
      <c r="B123" s="60" t="s">
        <v>250</v>
      </c>
      <c r="C123" s="58">
        <v>2008</v>
      </c>
      <c r="D123" s="59" t="s">
        <v>254</v>
      </c>
    </row>
    <row r="124" spans="2:8">
      <c r="B124" s="60" t="s">
        <v>251</v>
      </c>
      <c r="C124" s="58">
        <v>2012</v>
      </c>
      <c r="D124" s="59" t="s">
        <v>255</v>
      </c>
    </row>
    <row r="125" spans="2:8">
      <c r="B125" s="60" t="s">
        <v>252</v>
      </c>
      <c r="C125" s="58">
        <v>2016</v>
      </c>
      <c r="D125" s="59" t="s">
        <v>256</v>
      </c>
    </row>
    <row r="126" spans="2:8" ht="15.75" thickBot="1">
      <c r="B126" s="62" t="s">
        <v>253</v>
      </c>
      <c r="C126" s="63">
        <v>2020</v>
      </c>
      <c r="D126" s="66" t="s">
        <v>257</v>
      </c>
    </row>
    <row r="127" spans="2:8" ht="15.75" thickBot="1"/>
    <row r="128" spans="2:8" ht="15.75" thickBot="1">
      <c r="B128" s="54" t="s">
        <v>29</v>
      </c>
      <c r="F128" s="54" t="s">
        <v>28</v>
      </c>
    </row>
    <row r="129" spans="2:8" ht="15.75" thickBot="1">
      <c r="B129" s="55" t="s">
        <v>62</v>
      </c>
      <c r="C129" s="54" t="s">
        <v>63</v>
      </c>
      <c r="D129" s="56" t="s">
        <v>64</v>
      </c>
      <c r="F129" s="55" t="s">
        <v>62</v>
      </c>
      <c r="G129" s="54" t="s">
        <v>63</v>
      </c>
      <c r="H129" s="56" t="s">
        <v>64</v>
      </c>
    </row>
    <row r="130" spans="2:8">
      <c r="B130" s="57" t="s">
        <v>272</v>
      </c>
      <c r="C130" s="58">
        <v>1978</v>
      </c>
      <c r="D130" s="59" t="s">
        <v>273</v>
      </c>
      <c r="F130" s="74" t="s">
        <v>283</v>
      </c>
      <c r="G130" s="75">
        <v>1985</v>
      </c>
      <c r="H130" s="76" t="s">
        <v>287</v>
      </c>
    </row>
    <row r="131" spans="2:8">
      <c r="B131" s="57" t="s">
        <v>274</v>
      </c>
      <c r="C131" s="58">
        <v>1984</v>
      </c>
      <c r="D131" s="59" t="s">
        <v>273</v>
      </c>
      <c r="F131" s="57" t="s">
        <v>284</v>
      </c>
      <c r="G131" s="58">
        <v>1990</v>
      </c>
      <c r="H131" s="59" t="s">
        <v>288</v>
      </c>
    </row>
    <row r="132" spans="2:8">
      <c r="B132" s="57" t="s">
        <v>275</v>
      </c>
      <c r="C132" s="58">
        <v>1990</v>
      </c>
      <c r="D132" s="59" t="s">
        <v>276</v>
      </c>
      <c r="F132" s="57" t="s">
        <v>285</v>
      </c>
      <c r="G132" s="58">
        <v>1997</v>
      </c>
      <c r="H132" s="59" t="s">
        <v>289</v>
      </c>
    </row>
    <row r="133" spans="2:8">
      <c r="B133" s="57" t="s">
        <v>277</v>
      </c>
      <c r="C133" s="58">
        <v>1996</v>
      </c>
      <c r="D133" s="59" t="s">
        <v>273</v>
      </c>
      <c r="F133" s="57" t="s">
        <v>286</v>
      </c>
      <c r="G133" s="58">
        <v>2002</v>
      </c>
      <c r="H133" s="59" t="s">
        <v>289</v>
      </c>
    </row>
    <row r="134" spans="2:8">
      <c r="B134" s="57" t="s">
        <v>278</v>
      </c>
      <c r="C134" s="58">
        <v>2002</v>
      </c>
      <c r="D134" s="59" t="s">
        <v>276</v>
      </c>
      <c r="F134" s="74" t="s">
        <v>283</v>
      </c>
      <c r="G134" s="75">
        <v>2007</v>
      </c>
      <c r="H134" s="76" t="s">
        <v>287</v>
      </c>
    </row>
    <row r="135" spans="2:8">
      <c r="B135" s="57" t="s">
        <v>279</v>
      </c>
      <c r="C135" s="58">
        <v>2008</v>
      </c>
      <c r="D135" s="59" t="s">
        <v>273</v>
      </c>
      <c r="F135" s="74" t="s">
        <v>283</v>
      </c>
      <c r="G135" s="75">
        <v>2012</v>
      </c>
      <c r="H135" s="76" t="s">
        <v>287</v>
      </c>
    </row>
    <row r="136" spans="2:8" ht="15.75" thickBot="1">
      <c r="B136" s="57" t="s">
        <v>280</v>
      </c>
      <c r="C136" s="58">
        <v>2014</v>
      </c>
      <c r="D136" s="59" t="s">
        <v>281</v>
      </c>
      <c r="F136" s="78" t="s">
        <v>283</v>
      </c>
      <c r="G136" s="79">
        <v>2017</v>
      </c>
      <c r="H136" s="73" t="s">
        <v>287</v>
      </c>
    </row>
    <row r="137" spans="2:8" ht="15.75" thickBot="1">
      <c r="B137" s="65" t="s">
        <v>282</v>
      </c>
      <c r="C137" s="63">
        <v>2020</v>
      </c>
      <c r="D137" s="66" t="s">
        <v>273</v>
      </c>
    </row>
    <row r="139" spans="2:8" ht="15.75" thickBot="1"/>
    <row r="140" spans="2:8" ht="15.75" thickBot="1">
      <c r="B140" s="54" t="s">
        <v>31</v>
      </c>
      <c r="F140" s="54" t="s">
        <v>299</v>
      </c>
    </row>
    <row r="141" spans="2:8" ht="15.75" thickBot="1">
      <c r="B141" s="55" t="s">
        <v>62</v>
      </c>
      <c r="C141" s="54" t="s">
        <v>63</v>
      </c>
      <c r="D141" s="56" t="s">
        <v>64</v>
      </c>
      <c r="F141" s="55" t="s">
        <v>62</v>
      </c>
      <c r="G141" s="54" t="s">
        <v>63</v>
      </c>
      <c r="H141" s="56" t="s">
        <v>64</v>
      </c>
    </row>
    <row r="142" spans="2:8">
      <c r="B142" s="57" t="s">
        <v>290</v>
      </c>
      <c r="C142" s="67">
        <v>1989</v>
      </c>
      <c r="D142" s="59" t="s">
        <v>296</v>
      </c>
      <c r="F142" s="57" t="s">
        <v>300</v>
      </c>
      <c r="G142" s="58">
        <v>1963</v>
      </c>
      <c r="H142" s="59" t="s">
        <v>301</v>
      </c>
    </row>
    <row r="143" spans="2:8">
      <c r="B143" s="57" t="s">
        <v>291</v>
      </c>
      <c r="C143" s="58">
        <v>1993</v>
      </c>
      <c r="D143" s="59" t="s">
        <v>296</v>
      </c>
      <c r="F143" s="57" t="s">
        <v>300</v>
      </c>
      <c r="G143" s="58">
        <v>1980</v>
      </c>
      <c r="H143" s="59" t="s">
        <v>301</v>
      </c>
    </row>
    <row r="144" spans="2:8">
      <c r="B144" s="57" t="s">
        <v>292</v>
      </c>
      <c r="C144" s="58">
        <v>1998</v>
      </c>
      <c r="D144" s="59" t="s">
        <v>296</v>
      </c>
      <c r="F144" s="74" t="s">
        <v>302</v>
      </c>
      <c r="G144" s="75">
        <v>1985</v>
      </c>
      <c r="H144" s="76" t="s">
        <v>303</v>
      </c>
    </row>
    <row r="145" spans="2:8">
      <c r="B145" s="57" t="s">
        <v>293</v>
      </c>
      <c r="C145" s="58">
        <v>2003</v>
      </c>
      <c r="D145" s="59" t="s">
        <v>296</v>
      </c>
      <c r="F145" s="57" t="s">
        <v>304</v>
      </c>
      <c r="G145" s="58">
        <v>1990</v>
      </c>
      <c r="H145" s="59" t="s">
        <v>305</v>
      </c>
    </row>
    <row r="146" spans="2:8">
      <c r="B146" s="57" t="s">
        <v>294</v>
      </c>
      <c r="C146" s="58">
        <v>2008</v>
      </c>
      <c r="D146" s="59" t="s">
        <v>297</v>
      </c>
      <c r="F146" s="57" t="s">
        <v>304</v>
      </c>
      <c r="G146" s="58">
        <v>1995</v>
      </c>
      <c r="H146" s="59" t="s">
        <v>305</v>
      </c>
    </row>
    <row r="147" spans="2:8">
      <c r="B147" s="57" t="s">
        <v>295</v>
      </c>
      <c r="C147" s="58">
        <v>2013</v>
      </c>
      <c r="D147" s="59" t="s">
        <v>296</v>
      </c>
      <c r="F147" s="57" t="s">
        <v>304</v>
      </c>
      <c r="G147" s="58">
        <v>2000</v>
      </c>
      <c r="H147" s="59" t="s">
        <v>306</v>
      </c>
    </row>
    <row r="148" spans="2:8" ht="15.75" thickBot="1">
      <c r="B148" s="65" t="s">
        <v>298</v>
      </c>
      <c r="C148" s="63">
        <v>2018</v>
      </c>
      <c r="D148" s="66" t="s">
        <v>296</v>
      </c>
      <c r="F148" s="57" t="s">
        <v>307</v>
      </c>
      <c r="G148" s="58">
        <v>2001</v>
      </c>
      <c r="H148" s="59" t="s">
        <v>308</v>
      </c>
    </row>
    <row r="149" spans="2:8">
      <c r="F149" s="74" t="s">
        <v>302</v>
      </c>
      <c r="G149" s="75">
        <v>2006</v>
      </c>
      <c r="H149" s="76" t="s">
        <v>303</v>
      </c>
    </row>
    <row r="150" spans="2:8">
      <c r="F150" s="57" t="s">
        <v>309</v>
      </c>
      <c r="G150" s="58">
        <v>2011</v>
      </c>
      <c r="H150" s="59" t="s">
        <v>311</v>
      </c>
    </row>
    <row r="151" spans="2:8">
      <c r="F151" s="57" t="s">
        <v>310</v>
      </c>
      <c r="G151" s="58">
        <v>2016</v>
      </c>
      <c r="H151" s="59" t="s">
        <v>312</v>
      </c>
    </row>
    <row r="152" spans="2:8" ht="15.75" thickBot="1">
      <c r="F152" s="81" t="s">
        <v>313</v>
      </c>
      <c r="G152" s="82">
        <v>2021</v>
      </c>
      <c r="H152" s="83" t="s">
        <v>314</v>
      </c>
    </row>
    <row r="154" spans="2:8" ht="15.75" thickBot="1"/>
    <row r="155" spans="2:8" ht="15.75" thickBot="1">
      <c r="B155" s="54" t="s">
        <v>32</v>
      </c>
      <c r="F155" s="54" t="s">
        <v>315</v>
      </c>
    </row>
    <row r="156" spans="2:8" ht="15.75" thickBot="1">
      <c r="B156" s="55" t="s">
        <v>62</v>
      </c>
      <c r="C156" s="54" t="s">
        <v>63</v>
      </c>
      <c r="D156" s="56" t="s">
        <v>64</v>
      </c>
      <c r="F156" s="55" t="s">
        <v>62</v>
      </c>
      <c r="G156" s="54" t="s">
        <v>63</v>
      </c>
      <c r="H156" s="56" t="s">
        <v>64</v>
      </c>
    </row>
    <row r="157" spans="2:8">
      <c r="B157" s="57" t="s">
        <v>316</v>
      </c>
      <c r="C157" s="58">
        <v>1984</v>
      </c>
      <c r="D157" s="59" t="s">
        <v>322</v>
      </c>
      <c r="F157" s="57" t="s">
        <v>325</v>
      </c>
      <c r="G157" s="58">
        <v>1963</v>
      </c>
      <c r="H157" s="59" t="s">
        <v>330</v>
      </c>
    </row>
    <row r="158" spans="2:8">
      <c r="B158" s="57" t="s">
        <v>317</v>
      </c>
      <c r="C158" s="58">
        <v>1989</v>
      </c>
      <c r="D158" s="59" t="s">
        <v>323</v>
      </c>
      <c r="F158" s="57" t="s">
        <v>326</v>
      </c>
      <c r="G158" s="58">
        <v>1968</v>
      </c>
      <c r="H158" s="59" t="s">
        <v>331</v>
      </c>
    </row>
    <row r="159" spans="2:8">
      <c r="B159" s="57" t="s">
        <v>316</v>
      </c>
      <c r="C159" s="58">
        <v>1994</v>
      </c>
      <c r="D159" s="59" t="s">
        <v>322</v>
      </c>
      <c r="F159" s="74" t="s">
        <v>327</v>
      </c>
      <c r="G159" s="75">
        <v>1973</v>
      </c>
      <c r="H159" s="76" t="s">
        <v>330</v>
      </c>
    </row>
    <row r="160" spans="2:8">
      <c r="B160" s="57" t="s">
        <v>318</v>
      </c>
      <c r="C160" s="58">
        <v>1999</v>
      </c>
      <c r="D160" s="59" t="s">
        <v>322</v>
      </c>
      <c r="F160" s="57" t="s">
        <v>328</v>
      </c>
      <c r="G160" s="58">
        <v>1978</v>
      </c>
      <c r="H160" s="59" t="s">
        <v>331</v>
      </c>
    </row>
    <row r="161" spans="2:8">
      <c r="B161" s="57" t="s">
        <v>319</v>
      </c>
      <c r="C161" s="58">
        <v>2004</v>
      </c>
      <c r="D161" s="59" t="s">
        <v>324</v>
      </c>
      <c r="F161" s="57" t="s">
        <v>329</v>
      </c>
      <c r="G161" s="58">
        <v>1983</v>
      </c>
      <c r="H161" s="59" t="s">
        <v>330</v>
      </c>
    </row>
    <row r="162" spans="2:8">
      <c r="B162" s="57" t="s">
        <v>320</v>
      </c>
      <c r="C162" s="58">
        <v>2009</v>
      </c>
      <c r="D162" s="59" t="s">
        <v>324</v>
      </c>
      <c r="F162" s="74" t="s">
        <v>327</v>
      </c>
      <c r="G162" s="75">
        <v>1988</v>
      </c>
      <c r="H162" s="76" t="s">
        <v>330</v>
      </c>
    </row>
    <row r="163" spans="2:8">
      <c r="B163" s="57" t="s">
        <v>319</v>
      </c>
      <c r="C163" s="58">
        <v>2014</v>
      </c>
      <c r="D163" s="59" t="s">
        <v>324</v>
      </c>
      <c r="F163" s="57" t="s">
        <v>326</v>
      </c>
      <c r="G163" s="58">
        <v>1993</v>
      </c>
      <c r="H163" s="59" t="s">
        <v>333</v>
      </c>
    </row>
    <row r="164" spans="2:8" ht="15.75" thickBot="1">
      <c r="B164" s="65" t="s">
        <v>321</v>
      </c>
      <c r="C164" s="63">
        <v>2019</v>
      </c>
      <c r="D164" s="64" t="s">
        <v>323</v>
      </c>
      <c r="F164" s="74" t="s">
        <v>332</v>
      </c>
      <c r="G164" s="75">
        <v>1998</v>
      </c>
      <c r="H164" s="76" t="s">
        <v>334</v>
      </c>
    </row>
    <row r="165" spans="2:8">
      <c r="F165" s="74" t="s">
        <v>332</v>
      </c>
      <c r="G165" s="75">
        <v>2000</v>
      </c>
      <c r="H165" s="76" t="s">
        <v>334</v>
      </c>
    </row>
    <row r="166" spans="2:8">
      <c r="F166" s="74" t="s">
        <v>332</v>
      </c>
      <c r="G166" s="75">
        <v>2006</v>
      </c>
      <c r="H166" s="76" t="s">
        <v>334</v>
      </c>
    </row>
    <row r="167" spans="2:8">
      <c r="F167" s="74" t="s">
        <v>332</v>
      </c>
      <c r="G167" s="75">
        <v>2012</v>
      </c>
      <c r="H167" s="76" t="s">
        <v>334</v>
      </c>
    </row>
    <row r="168" spans="2:8" ht="15.75" thickBot="1">
      <c r="F168" s="78" t="s">
        <v>335</v>
      </c>
      <c r="G168" s="79">
        <v>2013</v>
      </c>
      <c r="H168" s="73" t="s">
        <v>334</v>
      </c>
    </row>
    <row r="171" spans="2:8">
      <c r="D171" s="1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E880B-2818-4C00-A492-E39BCA29EC8C}">
  <sheetPr>
    <tabColor theme="9" tint="0.39997558519241921"/>
  </sheetPr>
  <dimension ref="A1:S68"/>
  <sheetViews>
    <sheetView workbookViewId="0">
      <pane xSplit="1" ySplit="1" topLeftCell="L37" activePane="bottomRight" state="frozen"/>
      <selection activeCell="F157" sqref="F157"/>
      <selection pane="topRight" activeCell="F157" sqref="F157"/>
      <selection pane="bottomLeft" activeCell="F157" sqref="F157"/>
      <selection pane="bottomRight" activeCell="F157" sqref="F157"/>
    </sheetView>
  </sheetViews>
  <sheetFormatPr defaultRowHeight="15"/>
  <cols>
    <col min="1" max="1" width="9" style="87"/>
    <col min="2" max="19" width="12.5703125" customWidth="1"/>
  </cols>
  <sheetData>
    <row r="1" spans="1:19" s="88" customFormat="1">
      <c r="B1" s="89" t="s">
        <v>338</v>
      </c>
      <c r="C1" s="88" t="s">
        <v>339</v>
      </c>
      <c r="D1" s="89" t="s">
        <v>340</v>
      </c>
      <c r="E1" s="88" t="s">
        <v>341</v>
      </c>
      <c r="F1" s="88" t="s">
        <v>342</v>
      </c>
      <c r="G1" s="88" t="s">
        <v>343</v>
      </c>
      <c r="H1" s="88" t="s">
        <v>344</v>
      </c>
      <c r="I1" s="89" t="s">
        <v>345</v>
      </c>
      <c r="J1" s="88" t="s">
        <v>346</v>
      </c>
      <c r="K1" s="88" t="s">
        <v>347</v>
      </c>
      <c r="L1" s="88" t="s">
        <v>348</v>
      </c>
      <c r="M1" s="88" t="s">
        <v>349</v>
      </c>
      <c r="N1" s="89" t="s">
        <v>350</v>
      </c>
      <c r="O1" s="88" t="s">
        <v>351</v>
      </c>
      <c r="P1" s="88" t="s">
        <v>352</v>
      </c>
      <c r="Q1" s="88" t="s">
        <v>353</v>
      </c>
      <c r="R1" s="88" t="s">
        <v>354</v>
      </c>
      <c r="S1" s="89" t="s">
        <v>355</v>
      </c>
    </row>
    <row r="2" spans="1:19">
      <c r="A2" s="87">
        <v>1960</v>
      </c>
      <c r="I2">
        <v>0</v>
      </c>
    </row>
    <row r="3" spans="1:19">
      <c r="A3" s="87">
        <v>1961</v>
      </c>
      <c r="C3">
        <v>1</v>
      </c>
    </row>
    <row r="4" spans="1:19">
      <c r="A4" s="87">
        <v>1962</v>
      </c>
      <c r="F4">
        <v>0</v>
      </c>
      <c r="G4">
        <v>0</v>
      </c>
    </row>
    <row r="5" spans="1:19">
      <c r="A5" s="87">
        <v>1963</v>
      </c>
      <c r="B5">
        <v>0</v>
      </c>
      <c r="Q5">
        <v>0</v>
      </c>
      <c r="S5">
        <v>0</v>
      </c>
    </row>
    <row r="6" spans="1:19">
      <c r="A6" s="87">
        <v>1964</v>
      </c>
      <c r="E6">
        <v>0</v>
      </c>
      <c r="M6">
        <v>0</v>
      </c>
    </row>
    <row r="7" spans="1:19">
      <c r="A7" s="87">
        <v>1965</v>
      </c>
    </row>
    <row r="8" spans="1:19">
      <c r="A8" s="87">
        <v>1966</v>
      </c>
      <c r="D8">
        <v>0</v>
      </c>
      <c r="F8">
        <v>0</v>
      </c>
      <c r="G8">
        <v>0</v>
      </c>
      <c r="H8">
        <v>0</v>
      </c>
    </row>
    <row r="9" spans="1:19">
      <c r="A9" s="87">
        <v>1967</v>
      </c>
    </row>
    <row r="10" spans="1:19">
      <c r="A10" s="87">
        <v>1968</v>
      </c>
      <c r="I10">
        <v>0</v>
      </c>
      <c r="S10">
        <v>0</v>
      </c>
    </row>
    <row r="11" spans="1:19">
      <c r="A11" s="87">
        <v>1969</v>
      </c>
    </row>
    <row r="12" spans="1:19">
      <c r="A12" s="87">
        <v>1970</v>
      </c>
      <c r="E12">
        <v>1</v>
      </c>
      <c r="F12">
        <v>0</v>
      </c>
      <c r="G12">
        <v>0</v>
      </c>
      <c r="H12">
        <v>0</v>
      </c>
      <c r="L12">
        <v>0</v>
      </c>
      <c r="M12">
        <v>1</v>
      </c>
    </row>
    <row r="13" spans="1:19">
      <c r="A13" s="87">
        <v>1971</v>
      </c>
    </row>
    <row r="14" spans="1:19">
      <c r="A14" s="87">
        <v>1972</v>
      </c>
    </row>
    <row r="15" spans="1:19">
      <c r="A15" s="87">
        <v>1973</v>
      </c>
      <c r="B15">
        <v>1</v>
      </c>
      <c r="S15">
        <v>1</v>
      </c>
    </row>
    <row r="16" spans="1:19">
      <c r="A16" s="87">
        <v>1974</v>
      </c>
      <c r="F16">
        <v>0</v>
      </c>
      <c r="G16">
        <v>0</v>
      </c>
      <c r="H16">
        <v>0</v>
      </c>
      <c r="L16">
        <v>0</v>
      </c>
    </row>
    <row r="17" spans="1:19">
      <c r="A17" s="87">
        <v>1975</v>
      </c>
    </row>
    <row r="18" spans="1:19">
      <c r="A18" s="87">
        <v>1976</v>
      </c>
      <c r="M18">
        <v>1</v>
      </c>
    </row>
    <row r="19" spans="1:19">
      <c r="A19" s="87">
        <v>1977</v>
      </c>
    </row>
    <row r="20" spans="1:19">
      <c r="A20" s="87">
        <v>1978</v>
      </c>
      <c r="F20">
        <v>0</v>
      </c>
      <c r="G20">
        <v>0</v>
      </c>
      <c r="H20">
        <v>0</v>
      </c>
      <c r="L20">
        <v>0</v>
      </c>
      <c r="O20">
        <v>0</v>
      </c>
      <c r="S20">
        <v>0</v>
      </c>
    </row>
    <row r="21" spans="1:19">
      <c r="A21" s="87">
        <v>1979</v>
      </c>
      <c r="I21">
        <v>0</v>
      </c>
    </row>
    <row r="22" spans="1:19">
      <c r="A22" s="87">
        <v>1980</v>
      </c>
      <c r="D22">
        <v>0</v>
      </c>
      <c r="Q22">
        <v>0</v>
      </c>
    </row>
    <row r="23" spans="1:19">
      <c r="A23" s="87">
        <v>1981</v>
      </c>
    </row>
    <row r="24" spans="1:19">
      <c r="A24" s="87">
        <v>1982</v>
      </c>
      <c r="F24">
        <v>0</v>
      </c>
      <c r="G24">
        <v>0</v>
      </c>
      <c r="H24">
        <v>0</v>
      </c>
      <c r="K24">
        <v>0</v>
      </c>
      <c r="L24">
        <v>0</v>
      </c>
      <c r="M24">
        <v>0</v>
      </c>
    </row>
    <row r="25" spans="1:19">
      <c r="A25" s="87">
        <v>1983</v>
      </c>
      <c r="B25">
        <v>0</v>
      </c>
      <c r="L25">
        <v>0</v>
      </c>
      <c r="S25">
        <v>0</v>
      </c>
    </row>
    <row r="26" spans="1:19">
      <c r="A26" s="87">
        <v>1984</v>
      </c>
      <c r="I26">
        <v>0</v>
      </c>
      <c r="J26">
        <v>0</v>
      </c>
      <c r="O26">
        <v>0</v>
      </c>
      <c r="R26">
        <v>0</v>
      </c>
    </row>
    <row r="27" spans="1:19">
      <c r="A27" s="87">
        <v>1985</v>
      </c>
      <c r="D27">
        <v>0</v>
      </c>
      <c r="N27">
        <v>1</v>
      </c>
      <c r="Q27">
        <v>1</v>
      </c>
    </row>
    <row r="28" spans="1:19">
      <c r="A28" s="87">
        <v>1986</v>
      </c>
      <c r="F28">
        <v>0</v>
      </c>
      <c r="G28">
        <v>0</v>
      </c>
      <c r="H28">
        <v>0</v>
      </c>
      <c r="K28">
        <v>0</v>
      </c>
      <c r="L28">
        <v>0</v>
      </c>
    </row>
    <row r="29" spans="1:19">
      <c r="A29" s="87">
        <v>1987</v>
      </c>
    </row>
    <row r="30" spans="1:19">
      <c r="A30" s="87">
        <v>1988</v>
      </c>
      <c r="I30">
        <v>0</v>
      </c>
      <c r="M30">
        <v>0</v>
      </c>
      <c r="S30">
        <v>1</v>
      </c>
    </row>
    <row r="31" spans="1:19">
      <c r="A31" s="87">
        <v>1989</v>
      </c>
      <c r="B31">
        <v>0</v>
      </c>
      <c r="D31">
        <v>0</v>
      </c>
      <c r="J31">
        <v>0</v>
      </c>
      <c r="P31">
        <v>0</v>
      </c>
      <c r="R31">
        <v>0</v>
      </c>
    </row>
    <row r="32" spans="1:19">
      <c r="A32" s="87">
        <v>1990</v>
      </c>
      <c r="C32">
        <v>0</v>
      </c>
      <c r="E32">
        <v>0</v>
      </c>
      <c r="F32">
        <v>0</v>
      </c>
      <c r="G32">
        <v>0</v>
      </c>
      <c r="H32">
        <v>0</v>
      </c>
      <c r="K32">
        <v>0</v>
      </c>
      <c r="N32">
        <v>0</v>
      </c>
      <c r="O32">
        <v>0</v>
      </c>
      <c r="Q32">
        <v>0</v>
      </c>
    </row>
    <row r="33" spans="1:19">
      <c r="A33" s="87">
        <v>1991</v>
      </c>
      <c r="L33">
        <v>0</v>
      </c>
    </row>
    <row r="34" spans="1:19">
      <c r="A34" s="87">
        <v>1992</v>
      </c>
      <c r="I34">
        <v>0</v>
      </c>
    </row>
    <row r="35" spans="1:19">
      <c r="A35" s="87">
        <v>1993</v>
      </c>
      <c r="D35">
        <v>0</v>
      </c>
      <c r="L35">
        <v>0</v>
      </c>
      <c r="P35">
        <v>0</v>
      </c>
      <c r="S35">
        <v>0</v>
      </c>
    </row>
    <row r="36" spans="1:19">
      <c r="A36" s="87">
        <v>1994</v>
      </c>
      <c r="C36">
        <v>0</v>
      </c>
      <c r="E36">
        <v>0</v>
      </c>
      <c r="F36">
        <v>0</v>
      </c>
      <c r="G36">
        <v>0</v>
      </c>
      <c r="H36">
        <v>0</v>
      </c>
      <c r="J36">
        <v>0</v>
      </c>
      <c r="K36">
        <v>0</v>
      </c>
      <c r="M36">
        <v>0</v>
      </c>
      <c r="R36">
        <v>0</v>
      </c>
    </row>
    <row r="37" spans="1:19">
      <c r="A37" s="87">
        <v>1995</v>
      </c>
      <c r="B37">
        <v>0</v>
      </c>
      <c r="C37">
        <v>0</v>
      </c>
      <c r="Q37">
        <v>0</v>
      </c>
    </row>
    <row r="38" spans="1:19">
      <c r="A38" s="87">
        <v>1996</v>
      </c>
      <c r="H38">
        <v>0</v>
      </c>
      <c r="I38">
        <v>0</v>
      </c>
      <c r="L38">
        <v>0</v>
      </c>
      <c r="O38">
        <v>0</v>
      </c>
    </row>
    <row r="39" spans="1:19">
      <c r="A39" s="87">
        <v>1997</v>
      </c>
      <c r="D39">
        <v>0</v>
      </c>
      <c r="I39">
        <v>0</v>
      </c>
      <c r="N39">
        <v>0</v>
      </c>
    </row>
    <row r="40" spans="1:19">
      <c r="A40" s="87">
        <v>1998</v>
      </c>
      <c r="F40">
        <v>0</v>
      </c>
      <c r="G40">
        <v>0</v>
      </c>
      <c r="I40">
        <v>0</v>
      </c>
      <c r="K40">
        <v>0</v>
      </c>
      <c r="P40">
        <v>0</v>
      </c>
      <c r="S40">
        <v>1</v>
      </c>
    </row>
    <row r="41" spans="1:19">
      <c r="A41" s="87">
        <v>1999</v>
      </c>
      <c r="B41">
        <v>0</v>
      </c>
      <c r="C41">
        <v>0</v>
      </c>
      <c r="J41">
        <v>0</v>
      </c>
      <c r="R41">
        <v>0</v>
      </c>
    </row>
    <row r="42" spans="1:19">
      <c r="A42" s="87">
        <v>2000</v>
      </c>
      <c r="E42">
        <v>0</v>
      </c>
      <c r="H42">
        <v>0</v>
      </c>
      <c r="L42">
        <v>0</v>
      </c>
      <c r="M42">
        <v>0</v>
      </c>
      <c r="Q42">
        <v>0</v>
      </c>
      <c r="S42">
        <v>1</v>
      </c>
    </row>
    <row r="43" spans="1:19">
      <c r="A43" s="87">
        <v>2001</v>
      </c>
      <c r="Q43">
        <v>0</v>
      </c>
    </row>
    <row r="44" spans="1:19">
      <c r="A44" s="87">
        <v>2002</v>
      </c>
      <c r="D44">
        <v>0</v>
      </c>
      <c r="F44">
        <v>0</v>
      </c>
      <c r="G44">
        <v>0</v>
      </c>
      <c r="K44">
        <v>0</v>
      </c>
      <c r="N44">
        <v>0</v>
      </c>
      <c r="O44">
        <v>0</v>
      </c>
    </row>
    <row r="45" spans="1:19">
      <c r="A45" s="87">
        <v>2003</v>
      </c>
      <c r="B45">
        <v>1</v>
      </c>
      <c r="C45">
        <v>1</v>
      </c>
      <c r="I45">
        <v>0</v>
      </c>
      <c r="P45">
        <v>0</v>
      </c>
    </row>
    <row r="46" spans="1:19">
      <c r="A46" s="87">
        <v>2004</v>
      </c>
      <c r="H46">
        <v>0</v>
      </c>
      <c r="J46">
        <v>0</v>
      </c>
      <c r="L46">
        <v>0</v>
      </c>
      <c r="R46">
        <v>0</v>
      </c>
    </row>
    <row r="47" spans="1:19">
      <c r="A47" s="87">
        <v>2005</v>
      </c>
      <c r="D47">
        <v>1</v>
      </c>
    </row>
    <row r="48" spans="1:19">
      <c r="A48" s="87">
        <v>2006</v>
      </c>
      <c r="E48">
        <v>0</v>
      </c>
      <c r="F48">
        <v>0</v>
      </c>
      <c r="G48">
        <v>0</v>
      </c>
      <c r="K48">
        <v>0</v>
      </c>
      <c r="M48">
        <v>0</v>
      </c>
      <c r="Q48">
        <v>1</v>
      </c>
      <c r="S48">
        <v>1</v>
      </c>
    </row>
    <row r="49" spans="1:19">
      <c r="A49" s="87">
        <v>2007</v>
      </c>
      <c r="B49">
        <v>1</v>
      </c>
      <c r="C49">
        <v>1</v>
      </c>
      <c r="I49">
        <v>1</v>
      </c>
      <c r="N49">
        <v>1</v>
      </c>
    </row>
    <row r="50" spans="1:19">
      <c r="A50" s="87">
        <v>2008</v>
      </c>
      <c r="H50">
        <v>0</v>
      </c>
      <c r="L50">
        <v>0</v>
      </c>
      <c r="O50">
        <v>0</v>
      </c>
      <c r="P50">
        <v>0</v>
      </c>
    </row>
    <row r="51" spans="1:19">
      <c r="A51" s="87">
        <v>2009</v>
      </c>
      <c r="D51">
        <v>1</v>
      </c>
      <c r="I51">
        <v>1</v>
      </c>
      <c r="J51">
        <v>0</v>
      </c>
      <c r="R51">
        <v>0</v>
      </c>
    </row>
    <row r="52" spans="1:19">
      <c r="A52" s="87">
        <v>2010</v>
      </c>
      <c r="C52">
        <v>1</v>
      </c>
      <c r="E52">
        <v>0</v>
      </c>
      <c r="F52">
        <v>0</v>
      </c>
      <c r="G52">
        <v>0</v>
      </c>
      <c r="K52">
        <v>0</v>
      </c>
    </row>
    <row r="53" spans="1:19">
      <c r="A53" s="87">
        <v>2011</v>
      </c>
      <c r="B53">
        <v>1</v>
      </c>
      <c r="Q53">
        <v>0</v>
      </c>
    </row>
    <row r="54" spans="1:19">
      <c r="A54" s="87">
        <v>2012</v>
      </c>
      <c r="H54">
        <v>0</v>
      </c>
      <c r="L54">
        <v>0</v>
      </c>
      <c r="M54">
        <v>0</v>
      </c>
      <c r="N54">
        <v>1</v>
      </c>
      <c r="S54">
        <v>1</v>
      </c>
    </row>
    <row r="55" spans="1:19">
      <c r="A55" s="87">
        <v>2013</v>
      </c>
      <c r="I55">
        <v>1</v>
      </c>
      <c r="P55">
        <v>0</v>
      </c>
      <c r="S55">
        <v>1</v>
      </c>
    </row>
    <row r="56" spans="1:19">
      <c r="A56" s="87">
        <v>2014</v>
      </c>
      <c r="D56">
        <v>1</v>
      </c>
      <c r="E56">
        <v>0</v>
      </c>
      <c r="F56">
        <v>0</v>
      </c>
      <c r="G56">
        <v>0</v>
      </c>
      <c r="J56">
        <v>0</v>
      </c>
      <c r="K56">
        <v>0</v>
      </c>
      <c r="O56">
        <v>0</v>
      </c>
      <c r="R56">
        <v>0</v>
      </c>
    </row>
    <row r="57" spans="1:19">
      <c r="A57" s="87">
        <v>2015</v>
      </c>
      <c r="B57">
        <v>0</v>
      </c>
    </row>
    <row r="58" spans="1:19">
      <c r="A58" s="87">
        <v>2016</v>
      </c>
      <c r="C58">
        <v>0</v>
      </c>
      <c r="H58">
        <v>0</v>
      </c>
      <c r="L58">
        <v>0</v>
      </c>
      <c r="Q58">
        <v>0</v>
      </c>
    </row>
    <row r="59" spans="1:19">
      <c r="A59" s="87">
        <v>2017</v>
      </c>
      <c r="I59">
        <v>0</v>
      </c>
      <c r="N59">
        <v>1</v>
      </c>
    </row>
    <row r="60" spans="1:19">
      <c r="A60" s="87">
        <v>2018</v>
      </c>
      <c r="E60">
        <v>0</v>
      </c>
      <c r="F60">
        <v>0</v>
      </c>
      <c r="G60">
        <v>0</v>
      </c>
      <c r="K60">
        <v>0</v>
      </c>
      <c r="M60">
        <v>1</v>
      </c>
      <c r="P60">
        <v>0</v>
      </c>
    </row>
    <row r="61" spans="1:19">
      <c r="A61" s="87">
        <v>2019</v>
      </c>
      <c r="B61">
        <v>1</v>
      </c>
      <c r="C61">
        <v>1</v>
      </c>
      <c r="J61">
        <v>0</v>
      </c>
      <c r="R61">
        <v>0</v>
      </c>
    </row>
    <row r="62" spans="1:19">
      <c r="A62" s="87">
        <v>2020</v>
      </c>
      <c r="D62">
        <v>0</v>
      </c>
      <c r="H62">
        <v>0</v>
      </c>
      <c r="L62">
        <v>0</v>
      </c>
      <c r="O62">
        <v>0</v>
      </c>
    </row>
    <row r="64" spans="1:19">
      <c r="A64" s="88" t="s">
        <v>356</v>
      </c>
      <c r="B64">
        <f>COUNT(B2:B62)</f>
        <v>11</v>
      </c>
      <c r="C64">
        <f t="shared" ref="C64:S64" si="0">COUNT(C2:C62)</f>
        <v>10</v>
      </c>
      <c r="D64">
        <f t="shared" si="0"/>
        <v>11</v>
      </c>
      <c r="E64">
        <f t="shared" si="0"/>
        <v>9</v>
      </c>
      <c r="F64">
        <f t="shared" si="0"/>
        <v>15</v>
      </c>
      <c r="G64">
        <f t="shared" si="0"/>
        <v>15</v>
      </c>
      <c r="H64">
        <f t="shared" si="0"/>
        <v>15</v>
      </c>
      <c r="I64">
        <f t="shared" si="0"/>
        <v>14</v>
      </c>
      <c r="J64">
        <f t="shared" si="0"/>
        <v>8</v>
      </c>
      <c r="K64">
        <f t="shared" si="0"/>
        <v>10</v>
      </c>
      <c r="L64">
        <f t="shared" si="0"/>
        <v>15</v>
      </c>
      <c r="M64">
        <f t="shared" si="0"/>
        <v>10</v>
      </c>
      <c r="N64">
        <f t="shared" si="0"/>
        <v>7</v>
      </c>
      <c r="O64">
        <f t="shared" si="0"/>
        <v>8</v>
      </c>
      <c r="P64">
        <f t="shared" si="0"/>
        <v>7</v>
      </c>
      <c r="Q64">
        <f t="shared" si="0"/>
        <v>10</v>
      </c>
      <c r="R64">
        <f t="shared" si="0"/>
        <v>8</v>
      </c>
      <c r="S64">
        <f t="shared" si="0"/>
        <v>12</v>
      </c>
    </row>
    <row r="65" spans="1:19">
      <c r="A65" s="88" t="s">
        <v>356</v>
      </c>
      <c r="B65">
        <f>COUNT(B22:B62)</f>
        <v>9</v>
      </c>
      <c r="C65">
        <f t="shared" ref="C65:S65" si="1">COUNT(C22:C62)</f>
        <v>9</v>
      </c>
      <c r="D65">
        <f t="shared" si="1"/>
        <v>10</v>
      </c>
      <c r="E65">
        <f t="shared" si="1"/>
        <v>7</v>
      </c>
      <c r="F65">
        <f t="shared" si="1"/>
        <v>10</v>
      </c>
      <c r="G65">
        <f t="shared" si="1"/>
        <v>10</v>
      </c>
      <c r="H65">
        <f t="shared" si="1"/>
        <v>11</v>
      </c>
      <c r="I65">
        <f t="shared" si="1"/>
        <v>11</v>
      </c>
      <c r="J65">
        <f t="shared" si="1"/>
        <v>8</v>
      </c>
      <c r="K65">
        <f t="shared" si="1"/>
        <v>10</v>
      </c>
      <c r="L65">
        <f t="shared" si="1"/>
        <v>12</v>
      </c>
      <c r="M65">
        <f t="shared" si="1"/>
        <v>7</v>
      </c>
      <c r="N65">
        <f t="shared" si="1"/>
        <v>7</v>
      </c>
      <c r="O65">
        <f t="shared" si="1"/>
        <v>7</v>
      </c>
      <c r="P65">
        <f t="shared" si="1"/>
        <v>7</v>
      </c>
      <c r="Q65">
        <f t="shared" si="1"/>
        <v>9</v>
      </c>
      <c r="R65">
        <f t="shared" si="1"/>
        <v>8</v>
      </c>
      <c r="S65">
        <f t="shared" si="1"/>
        <v>8</v>
      </c>
    </row>
    <row r="67" spans="1:19">
      <c r="A67" s="88" t="s">
        <v>356</v>
      </c>
      <c r="B67">
        <f>COUNTIF(B2:B62, "1")</f>
        <v>5</v>
      </c>
      <c r="C67">
        <f t="shared" ref="C67:S67" si="2">COUNTIF(C2:C62, "1")</f>
        <v>5</v>
      </c>
      <c r="D67">
        <f t="shared" si="2"/>
        <v>3</v>
      </c>
      <c r="E67">
        <f t="shared" si="2"/>
        <v>1</v>
      </c>
      <c r="F67">
        <f t="shared" si="2"/>
        <v>0</v>
      </c>
      <c r="G67">
        <f t="shared" si="2"/>
        <v>0</v>
      </c>
      <c r="H67">
        <f t="shared" si="2"/>
        <v>0</v>
      </c>
      <c r="I67">
        <f t="shared" si="2"/>
        <v>3</v>
      </c>
      <c r="J67">
        <f t="shared" si="2"/>
        <v>0</v>
      </c>
      <c r="K67">
        <f t="shared" si="2"/>
        <v>0</v>
      </c>
      <c r="L67">
        <f t="shared" si="2"/>
        <v>0</v>
      </c>
      <c r="M67">
        <f t="shared" si="2"/>
        <v>3</v>
      </c>
      <c r="N67">
        <f t="shared" si="2"/>
        <v>4</v>
      </c>
      <c r="O67">
        <f t="shared" si="2"/>
        <v>0</v>
      </c>
      <c r="P67">
        <f t="shared" si="2"/>
        <v>0</v>
      </c>
      <c r="Q67">
        <f t="shared" si="2"/>
        <v>2</v>
      </c>
      <c r="R67">
        <f t="shared" si="2"/>
        <v>0</v>
      </c>
      <c r="S67">
        <f t="shared" si="2"/>
        <v>7</v>
      </c>
    </row>
    <row r="68" spans="1:19">
      <c r="A68" s="88" t="s">
        <v>356</v>
      </c>
      <c r="B68">
        <f>COUNTIF(B22:B62, "1")</f>
        <v>4</v>
      </c>
      <c r="C68">
        <f t="shared" ref="C68:S68" si="3">COUNTIF(C22:C62, "1")</f>
        <v>4</v>
      </c>
      <c r="D68">
        <f t="shared" si="3"/>
        <v>3</v>
      </c>
      <c r="E68">
        <f t="shared" si="3"/>
        <v>0</v>
      </c>
      <c r="F68">
        <f t="shared" si="3"/>
        <v>0</v>
      </c>
      <c r="G68">
        <f t="shared" si="3"/>
        <v>0</v>
      </c>
      <c r="H68">
        <f t="shared" si="3"/>
        <v>0</v>
      </c>
      <c r="I68">
        <f t="shared" si="3"/>
        <v>3</v>
      </c>
      <c r="J68">
        <f t="shared" si="3"/>
        <v>0</v>
      </c>
      <c r="K68">
        <f t="shared" si="3"/>
        <v>0</v>
      </c>
      <c r="L68">
        <f t="shared" si="3"/>
        <v>0</v>
      </c>
      <c r="M68">
        <f t="shared" si="3"/>
        <v>1</v>
      </c>
      <c r="N68">
        <f t="shared" si="3"/>
        <v>4</v>
      </c>
      <c r="O68">
        <f t="shared" si="3"/>
        <v>0</v>
      </c>
      <c r="P68">
        <f t="shared" si="3"/>
        <v>0</v>
      </c>
      <c r="Q68">
        <f t="shared" si="3"/>
        <v>2</v>
      </c>
      <c r="R68">
        <f t="shared" si="3"/>
        <v>0</v>
      </c>
      <c r="S68">
        <f t="shared" si="3"/>
        <v>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1C3AB-0CD7-4FED-8731-9DBE100F5E0C}">
  <sheetPr>
    <tabColor theme="9" tint="-0.499984740745262"/>
  </sheetPr>
  <dimension ref="A1:W73"/>
  <sheetViews>
    <sheetView workbookViewId="0">
      <pane xSplit="1" ySplit="1" topLeftCell="B14" activePane="bottomRight" state="frozen"/>
      <selection activeCell="F157" sqref="F157"/>
      <selection pane="topRight" activeCell="F157" sqref="F157"/>
      <selection pane="bottomLeft" activeCell="F157" sqref="F157"/>
      <selection pane="bottomRight" activeCell="M19" sqref="M19:M24"/>
    </sheetView>
  </sheetViews>
  <sheetFormatPr defaultRowHeight="15"/>
  <cols>
    <col min="1" max="1" width="9" style="87"/>
    <col min="2" max="19" width="12.5703125" customWidth="1"/>
  </cols>
  <sheetData>
    <row r="1" spans="1:23" s="88" customFormat="1">
      <c r="B1" s="89" t="s">
        <v>338</v>
      </c>
      <c r="C1" s="88" t="s">
        <v>339</v>
      </c>
      <c r="D1" s="89" t="s">
        <v>340</v>
      </c>
      <c r="E1" s="88" t="s">
        <v>341</v>
      </c>
      <c r="F1" s="88" t="s">
        <v>342</v>
      </c>
      <c r="G1" s="88" t="s">
        <v>343</v>
      </c>
      <c r="H1" s="88" t="s">
        <v>344</v>
      </c>
      <c r="I1" s="89" t="s">
        <v>345</v>
      </c>
      <c r="J1" s="88" t="s">
        <v>346</v>
      </c>
      <c r="K1" s="88" t="s">
        <v>347</v>
      </c>
      <c r="L1" s="88" t="s">
        <v>348</v>
      </c>
      <c r="M1" s="88" t="s">
        <v>349</v>
      </c>
      <c r="N1" s="89" t="s">
        <v>350</v>
      </c>
      <c r="O1" s="88" t="s">
        <v>351</v>
      </c>
      <c r="P1" s="88" t="s">
        <v>352</v>
      </c>
      <c r="Q1" s="88" t="s">
        <v>353</v>
      </c>
      <c r="R1" s="88" t="s">
        <v>354</v>
      </c>
      <c r="S1" s="89" t="s">
        <v>355</v>
      </c>
    </row>
    <row r="2" spans="1:23">
      <c r="A2" s="87">
        <v>1960</v>
      </c>
      <c r="I2">
        <v>1</v>
      </c>
    </row>
    <row r="3" spans="1:23">
      <c r="A3" s="87">
        <v>1961</v>
      </c>
      <c r="C3">
        <v>1</v>
      </c>
      <c r="V3" s="94"/>
      <c r="W3" t="s">
        <v>357</v>
      </c>
    </row>
    <row r="4" spans="1:23">
      <c r="A4" s="87">
        <v>1962</v>
      </c>
      <c r="F4">
        <v>0</v>
      </c>
      <c r="G4">
        <v>0</v>
      </c>
    </row>
    <row r="5" spans="1:23">
      <c r="A5" s="87">
        <v>1963</v>
      </c>
      <c r="B5">
        <v>0</v>
      </c>
      <c r="Q5">
        <v>0</v>
      </c>
      <c r="S5">
        <v>0</v>
      </c>
      <c r="V5" s="95"/>
      <c r="W5" t="s">
        <v>358</v>
      </c>
    </row>
    <row r="6" spans="1:23">
      <c r="A6" s="87">
        <v>1964</v>
      </c>
      <c r="E6">
        <v>0</v>
      </c>
      <c r="M6">
        <v>0</v>
      </c>
    </row>
    <row r="7" spans="1:23">
      <c r="A7" s="87">
        <v>1965</v>
      </c>
      <c r="E7" s="24"/>
      <c r="V7" s="96"/>
      <c r="W7" t="s">
        <v>359</v>
      </c>
    </row>
    <row r="8" spans="1:23">
      <c r="A8" s="87">
        <v>1966</v>
      </c>
      <c r="D8">
        <v>0</v>
      </c>
      <c r="E8" s="24"/>
      <c r="F8">
        <v>0</v>
      </c>
      <c r="G8">
        <v>0</v>
      </c>
      <c r="H8">
        <v>0</v>
      </c>
    </row>
    <row r="9" spans="1:23">
      <c r="A9" s="87">
        <v>1967</v>
      </c>
      <c r="E9" s="24"/>
    </row>
    <row r="10" spans="1:23">
      <c r="A10" s="87">
        <v>1968</v>
      </c>
      <c r="E10" s="24"/>
      <c r="I10">
        <v>1</v>
      </c>
      <c r="S10">
        <v>0</v>
      </c>
    </row>
    <row r="11" spans="1:23">
      <c r="A11" s="87">
        <v>1969</v>
      </c>
      <c r="E11" s="24"/>
    </row>
    <row r="12" spans="1:23">
      <c r="A12" s="87">
        <v>1970</v>
      </c>
      <c r="E12" s="98">
        <v>1</v>
      </c>
      <c r="F12">
        <v>0</v>
      </c>
      <c r="G12">
        <v>0</v>
      </c>
      <c r="H12">
        <v>0</v>
      </c>
      <c r="L12">
        <v>0</v>
      </c>
      <c r="M12">
        <v>1</v>
      </c>
    </row>
    <row r="13" spans="1:23">
      <c r="A13" s="87">
        <v>1971</v>
      </c>
      <c r="E13" s="48"/>
    </row>
    <row r="14" spans="1:23">
      <c r="A14" s="87">
        <v>1972</v>
      </c>
      <c r="E14" s="116"/>
    </row>
    <row r="15" spans="1:23">
      <c r="A15" s="87">
        <v>1973</v>
      </c>
      <c r="B15">
        <v>1</v>
      </c>
      <c r="E15" s="116"/>
      <c r="S15">
        <v>1</v>
      </c>
    </row>
    <row r="16" spans="1:23">
      <c r="A16" s="87">
        <v>1974</v>
      </c>
      <c r="E16" s="116"/>
      <c r="F16">
        <v>0</v>
      </c>
      <c r="G16">
        <v>0</v>
      </c>
      <c r="H16">
        <v>0</v>
      </c>
      <c r="L16">
        <v>0</v>
      </c>
      <c r="S16" s="48"/>
    </row>
    <row r="17" spans="1:19">
      <c r="A17" s="87">
        <v>1975</v>
      </c>
      <c r="E17" s="116"/>
      <c r="S17" s="116"/>
    </row>
    <row r="18" spans="1:19">
      <c r="A18" s="87">
        <v>1976</v>
      </c>
      <c r="E18" s="116"/>
      <c r="M18">
        <v>1</v>
      </c>
      <c r="S18" s="116"/>
    </row>
    <row r="19" spans="1:19">
      <c r="A19" s="87">
        <v>1977</v>
      </c>
      <c r="E19" s="116"/>
      <c r="M19" s="48"/>
      <c r="S19" s="116"/>
    </row>
    <row r="20" spans="1:19">
      <c r="A20" s="87">
        <v>1978</v>
      </c>
      <c r="E20" s="116"/>
      <c r="F20">
        <v>0</v>
      </c>
      <c r="G20">
        <v>0</v>
      </c>
      <c r="H20">
        <v>0</v>
      </c>
      <c r="L20">
        <v>0</v>
      </c>
      <c r="M20" s="116"/>
      <c r="O20">
        <v>0</v>
      </c>
      <c r="S20" s="116">
        <v>0</v>
      </c>
    </row>
    <row r="21" spans="1:19">
      <c r="A21" s="87">
        <v>1979</v>
      </c>
      <c r="E21" s="116"/>
      <c r="I21">
        <v>0</v>
      </c>
      <c r="M21" s="116"/>
      <c r="S21" s="116"/>
    </row>
    <row r="22" spans="1:19">
      <c r="A22" s="87">
        <v>1980</v>
      </c>
      <c r="D22">
        <v>0</v>
      </c>
      <c r="E22" s="116"/>
      <c r="M22" s="116"/>
      <c r="N22" s="48"/>
      <c r="Q22">
        <v>0</v>
      </c>
      <c r="S22" s="116"/>
    </row>
    <row r="23" spans="1:19">
      <c r="A23" s="87">
        <v>1981</v>
      </c>
      <c r="E23" s="116"/>
      <c r="M23" s="116"/>
      <c r="N23" s="116"/>
      <c r="Q23" s="24"/>
      <c r="S23" s="116"/>
    </row>
    <row r="24" spans="1:19">
      <c r="A24" s="87">
        <v>1982</v>
      </c>
      <c r="E24" s="116"/>
      <c r="F24">
        <v>0</v>
      </c>
      <c r="G24">
        <v>0</v>
      </c>
      <c r="H24">
        <v>0</v>
      </c>
      <c r="K24">
        <v>0</v>
      </c>
      <c r="L24">
        <v>0</v>
      </c>
      <c r="M24" s="116">
        <v>0</v>
      </c>
      <c r="N24" s="116"/>
      <c r="Q24" s="24"/>
      <c r="S24" s="116"/>
    </row>
    <row r="25" spans="1:19">
      <c r="A25" s="87">
        <v>1983</v>
      </c>
      <c r="B25">
        <v>0</v>
      </c>
      <c r="E25" s="116"/>
      <c r="L25">
        <v>0</v>
      </c>
      <c r="M25" s="116"/>
      <c r="N25" s="116"/>
      <c r="Q25" s="24"/>
      <c r="S25" s="116">
        <v>0</v>
      </c>
    </row>
    <row r="26" spans="1:19">
      <c r="A26" s="87">
        <v>1984</v>
      </c>
      <c r="E26" s="116"/>
      <c r="I26">
        <v>0</v>
      </c>
      <c r="J26">
        <v>0</v>
      </c>
      <c r="M26" s="116"/>
      <c r="N26" s="116"/>
      <c r="O26">
        <v>0</v>
      </c>
      <c r="P26" s="48"/>
      <c r="Q26" s="24"/>
      <c r="R26">
        <v>0</v>
      </c>
      <c r="S26" s="116"/>
    </row>
    <row r="27" spans="1:19">
      <c r="A27" s="87">
        <v>1985</v>
      </c>
      <c r="D27">
        <v>0</v>
      </c>
      <c r="E27" s="116"/>
      <c r="M27" s="116"/>
      <c r="N27" s="116">
        <v>1</v>
      </c>
      <c r="P27" s="116"/>
      <c r="Q27" s="98">
        <v>1</v>
      </c>
      <c r="R27" s="120"/>
      <c r="S27" s="116"/>
    </row>
    <row r="28" spans="1:19">
      <c r="A28" s="87">
        <v>1986</v>
      </c>
      <c r="D28" s="120"/>
      <c r="E28" s="116"/>
      <c r="F28">
        <v>0</v>
      </c>
      <c r="G28">
        <v>0</v>
      </c>
      <c r="H28">
        <v>0</v>
      </c>
      <c r="K28">
        <v>0</v>
      </c>
      <c r="L28">
        <v>0</v>
      </c>
      <c r="M28" s="116"/>
      <c r="N28" s="116"/>
      <c r="P28" s="116"/>
      <c r="Q28" s="24"/>
      <c r="R28" s="121"/>
      <c r="S28" s="116"/>
    </row>
    <row r="29" spans="1:19">
      <c r="A29" s="87">
        <v>1987</v>
      </c>
      <c r="D29" s="121"/>
      <c r="E29" s="116"/>
      <c r="M29" s="116"/>
      <c r="N29" s="116"/>
      <c r="P29" s="116"/>
      <c r="Q29" s="24"/>
      <c r="R29" s="121"/>
      <c r="S29" s="116"/>
    </row>
    <row r="30" spans="1:19">
      <c r="A30" s="87">
        <v>1988</v>
      </c>
      <c r="D30" s="121"/>
      <c r="E30" s="116"/>
      <c r="I30">
        <v>0</v>
      </c>
      <c r="M30" s="116">
        <v>0</v>
      </c>
      <c r="N30" s="116"/>
      <c r="P30" s="116"/>
      <c r="Q30" s="24"/>
      <c r="R30" s="121"/>
      <c r="S30" s="116">
        <v>1</v>
      </c>
    </row>
    <row r="31" spans="1:19">
      <c r="A31" s="87">
        <v>1989</v>
      </c>
      <c r="B31" s="95">
        <v>1</v>
      </c>
      <c r="D31" s="121">
        <v>0</v>
      </c>
      <c r="E31" s="116"/>
      <c r="I31" s="48"/>
      <c r="J31">
        <v>0</v>
      </c>
      <c r="M31" s="116"/>
      <c r="N31" s="116"/>
      <c r="P31" s="116">
        <v>0</v>
      </c>
      <c r="Q31" s="24"/>
      <c r="R31" s="121">
        <v>0</v>
      </c>
      <c r="S31" s="116"/>
    </row>
    <row r="32" spans="1:19">
      <c r="A32" s="87">
        <v>1990</v>
      </c>
      <c r="B32" s="47"/>
      <c r="C32" s="95">
        <v>1</v>
      </c>
      <c r="D32" s="121"/>
      <c r="E32" s="116">
        <v>0</v>
      </c>
      <c r="F32">
        <v>0</v>
      </c>
      <c r="G32">
        <v>0</v>
      </c>
      <c r="H32">
        <v>0</v>
      </c>
      <c r="I32" s="116"/>
      <c r="K32">
        <v>0</v>
      </c>
      <c r="M32" s="116"/>
      <c r="N32" s="116">
        <v>0</v>
      </c>
      <c r="O32">
        <v>0</v>
      </c>
      <c r="P32" s="116"/>
      <c r="Q32" s="130">
        <v>1</v>
      </c>
      <c r="R32" s="121"/>
      <c r="S32" s="116"/>
    </row>
    <row r="33" spans="1:19">
      <c r="A33" s="87">
        <v>1991</v>
      </c>
      <c r="B33" s="119"/>
      <c r="C33" s="120"/>
      <c r="D33" s="121"/>
      <c r="E33" s="116"/>
      <c r="F33" s="48"/>
      <c r="I33" s="116"/>
      <c r="L33">
        <v>0</v>
      </c>
      <c r="M33" s="116"/>
      <c r="N33" s="116"/>
      <c r="P33" s="116"/>
      <c r="Q33" s="24"/>
      <c r="R33" s="121"/>
      <c r="S33" s="116"/>
    </row>
    <row r="34" spans="1:19">
      <c r="A34" s="87">
        <v>1992</v>
      </c>
      <c r="B34" s="119"/>
      <c r="C34" s="121"/>
      <c r="D34" s="121"/>
      <c r="E34" s="116"/>
      <c r="F34" s="116"/>
      <c r="I34" s="116">
        <v>0</v>
      </c>
      <c r="M34" s="116"/>
      <c r="N34" s="116"/>
      <c r="P34" s="116"/>
      <c r="Q34" s="24"/>
      <c r="R34" s="121"/>
      <c r="S34" s="116"/>
    </row>
    <row r="35" spans="1:19">
      <c r="A35" s="87">
        <v>1993</v>
      </c>
      <c r="B35" s="119"/>
      <c r="C35" s="121"/>
      <c r="D35" s="121">
        <v>0</v>
      </c>
      <c r="E35" s="116"/>
      <c r="F35" s="116"/>
      <c r="I35" s="116"/>
      <c r="L35">
        <v>0</v>
      </c>
      <c r="M35" s="116"/>
      <c r="N35" s="116"/>
      <c r="P35" s="116">
        <v>0</v>
      </c>
      <c r="Q35" s="24"/>
      <c r="R35" s="121"/>
      <c r="S35" s="124">
        <v>1</v>
      </c>
    </row>
    <row r="36" spans="1:19">
      <c r="A36" s="87">
        <v>1994</v>
      </c>
      <c r="B36" s="119"/>
      <c r="C36" s="121">
        <v>0</v>
      </c>
      <c r="D36" s="121"/>
      <c r="E36" s="116">
        <v>0</v>
      </c>
      <c r="F36" s="116">
        <v>0</v>
      </c>
      <c r="G36">
        <v>0</v>
      </c>
      <c r="H36">
        <v>0</v>
      </c>
      <c r="I36" s="116"/>
      <c r="J36">
        <v>0</v>
      </c>
      <c r="K36">
        <v>0</v>
      </c>
      <c r="M36" s="116">
        <v>0</v>
      </c>
      <c r="N36" s="116"/>
      <c r="P36" s="116"/>
      <c r="Q36" s="24"/>
      <c r="R36" s="121">
        <v>0</v>
      </c>
      <c r="S36" s="116"/>
    </row>
    <row r="37" spans="1:19">
      <c r="A37" s="87">
        <v>1995</v>
      </c>
      <c r="B37" s="116">
        <v>0</v>
      </c>
      <c r="C37" s="121">
        <v>0</v>
      </c>
      <c r="D37" s="121"/>
      <c r="E37" s="116"/>
      <c r="F37" s="116"/>
      <c r="I37" s="116"/>
      <c r="M37" s="116"/>
      <c r="N37" s="116"/>
      <c r="P37" s="116"/>
      <c r="Q37" s="130">
        <v>1</v>
      </c>
      <c r="R37" s="121"/>
      <c r="S37" s="116"/>
    </row>
    <row r="38" spans="1:19">
      <c r="A38" s="87">
        <v>1996</v>
      </c>
      <c r="B38" s="116"/>
      <c r="C38" s="121"/>
      <c r="D38" s="121"/>
      <c r="E38" s="116"/>
      <c r="F38" s="116"/>
      <c r="H38">
        <v>0</v>
      </c>
      <c r="I38" s="124">
        <v>1</v>
      </c>
      <c r="L38">
        <v>0</v>
      </c>
      <c r="M38" s="116"/>
      <c r="N38" s="116"/>
      <c r="O38">
        <v>0</v>
      </c>
      <c r="P38" s="116"/>
      <c r="Q38" s="24"/>
      <c r="R38" s="121"/>
      <c r="S38" s="116"/>
    </row>
    <row r="39" spans="1:19">
      <c r="A39" s="87">
        <v>1997</v>
      </c>
      <c r="B39" s="116"/>
      <c r="C39" s="121"/>
      <c r="D39" s="121">
        <v>0</v>
      </c>
      <c r="E39" s="116"/>
      <c r="F39" s="116"/>
      <c r="I39" s="116">
        <v>0</v>
      </c>
      <c r="M39" s="116"/>
      <c r="N39" s="116">
        <v>0</v>
      </c>
      <c r="P39" s="116"/>
      <c r="Q39" s="24"/>
      <c r="R39" s="121"/>
      <c r="S39" s="116"/>
    </row>
    <row r="40" spans="1:19">
      <c r="A40" s="87">
        <v>1998</v>
      </c>
      <c r="B40" s="116"/>
      <c r="C40" s="121"/>
      <c r="D40" s="121"/>
      <c r="E40" s="116"/>
      <c r="F40" s="116">
        <v>0</v>
      </c>
      <c r="G40">
        <v>0</v>
      </c>
      <c r="I40" s="116">
        <v>0</v>
      </c>
      <c r="K40">
        <v>0</v>
      </c>
      <c r="M40" s="116"/>
      <c r="N40" s="116"/>
      <c r="P40" s="116">
        <v>0</v>
      </c>
      <c r="Q40" s="24"/>
      <c r="R40" s="121"/>
      <c r="S40" s="116"/>
    </row>
    <row r="41" spans="1:19">
      <c r="A41" s="87">
        <v>1999</v>
      </c>
      <c r="B41" s="116">
        <v>0</v>
      </c>
      <c r="C41" s="121">
        <v>0</v>
      </c>
      <c r="D41" s="121"/>
      <c r="E41" s="123">
        <v>1</v>
      </c>
      <c r="F41" s="116"/>
      <c r="I41" s="116"/>
      <c r="J41">
        <v>0</v>
      </c>
      <c r="M41" s="116"/>
      <c r="N41" s="116"/>
      <c r="P41" s="116"/>
      <c r="Q41" s="24"/>
      <c r="R41" s="121">
        <v>0</v>
      </c>
      <c r="S41" s="117">
        <v>1</v>
      </c>
    </row>
    <row r="42" spans="1:19">
      <c r="A42" s="87">
        <v>2000</v>
      </c>
      <c r="B42" s="116"/>
      <c r="C42" s="121"/>
      <c r="D42" s="121"/>
      <c r="E42" s="116"/>
      <c r="F42" s="116"/>
      <c r="H42">
        <v>0</v>
      </c>
      <c r="I42" s="116"/>
      <c r="L42">
        <v>0</v>
      </c>
      <c r="M42" s="116">
        <v>0</v>
      </c>
      <c r="N42" s="116"/>
      <c r="P42" s="116"/>
      <c r="Q42" s="130">
        <v>1</v>
      </c>
      <c r="R42" s="121"/>
      <c r="S42" s="116"/>
    </row>
    <row r="43" spans="1:19">
      <c r="A43" s="87">
        <v>2001</v>
      </c>
      <c r="B43" s="116"/>
      <c r="C43" s="121"/>
      <c r="D43" s="121"/>
      <c r="E43" s="116"/>
      <c r="F43" s="116"/>
      <c r="I43" s="116"/>
      <c r="M43" s="116"/>
      <c r="N43" s="116"/>
      <c r="P43" s="116"/>
      <c r="Q43" s="24">
        <v>0</v>
      </c>
      <c r="R43" s="121"/>
      <c r="S43" s="116"/>
    </row>
    <row r="44" spans="1:19">
      <c r="A44" s="87">
        <v>2002</v>
      </c>
      <c r="B44" s="116"/>
      <c r="C44" s="121"/>
      <c r="D44" s="121">
        <v>0</v>
      </c>
      <c r="E44" s="116"/>
      <c r="F44" s="116">
        <v>0</v>
      </c>
      <c r="G44">
        <v>0</v>
      </c>
      <c r="I44" s="116"/>
      <c r="K44">
        <v>0</v>
      </c>
      <c r="M44" s="116"/>
      <c r="N44" s="116">
        <v>0</v>
      </c>
      <c r="O44">
        <v>0</v>
      </c>
      <c r="P44" s="116"/>
      <c r="Q44" s="24"/>
      <c r="R44" s="121"/>
      <c r="S44" s="116"/>
    </row>
    <row r="45" spans="1:19">
      <c r="A45" s="87">
        <v>2003</v>
      </c>
      <c r="B45" s="117">
        <v>1</v>
      </c>
      <c r="C45" s="121">
        <v>1</v>
      </c>
      <c r="D45" s="121"/>
      <c r="E45" s="116"/>
      <c r="F45" s="116"/>
      <c r="I45" s="124">
        <v>1</v>
      </c>
      <c r="M45" s="116"/>
      <c r="N45" s="116"/>
      <c r="P45" s="116">
        <v>0</v>
      </c>
      <c r="Q45" s="24"/>
      <c r="R45" s="121"/>
      <c r="S45" s="116"/>
    </row>
    <row r="46" spans="1:19">
      <c r="A46" s="87">
        <v>2004</v>
      </c>
      <c r="B46" s="116"/>
      <c r="C46" s="121"/>
      <c r="D46" s="121"/>
      <c r="E46" s="116"/>
      <c r="F46" s="116"/>
      <c r="H46">
        <v>0</v>
      </c>
      <c r="I46" s="116"/>
      <c r="J46">
        <v>0</v>
      </c>
      <c r="L46">
        <v>0</v>
      </c>
      <c r="M46" s="116"/>
      <c r="N46" s="116"/>
      <c r="P46" s="116"/>
      <c r="Q46" s="24"/>
      <c r="R46" s="127">
        <v>1</v>
      </c>
      <c r="S46" s="116"/>
    </row>
    <row r="47" spans="1:19">
      <c r="A47" s="87">
        <v>2005</v>
      </c>
      <c r="B47" s="116"/>
      <c r="C47" s="121"/>
      <c r="D47" s="122">
        <v>1</v>
      </c>
      <c r="E47" s="116"/>
      <c r="F47" s="116"/>
      <c r="I47" s="116"/>
      <c r="M47" s="116"/>
      <c r="N47" s="116"/>
      <c r="P47" s="116"/>
      <c r="Q47" s="24"/>
      <c r="R47" s="121"/>
      <c r="S47" s="116"/>
    </row>
    <row r="48" spans="1:19">
      <c r="A48" s="87">
        <v>2006</v>
      </c>
      <c r="B48" s="116"/>
      <c r="C48" s="121"/>
      <c r="D48" s="121"/>
      <c r="E48" s="116">
        <v>1</v>
      </c>
      <c r="F48" s="116">
        <v>0</v>
      </c>
      <c r="G48">
        <v>0</v>
      </c>
      <c r="I48" s="116"/>
      <c r="K48">
        <v>0</v>
      </c>
      <c r="M48" s="116">
        <v>1</v>
      </c>
      <c r="N48" s="116"/>
      <c r="P48" s="116"/>
      <c r="Q48" s="24">
        <v>1</v>
      </c>
      <c r="R48" s="121"/>
      <c r="S48" s="117">
        <v>1</v>
      </c>
    </row>
    <row r="49" spans="1:19">
      <c r="A49" s="87">
        <v>2007</v>
      </c>
      <c r="B49" s="117">
        <v>1</v>
      </c>
      <c r="C49" s="121">
        <v>1</v>
      </c>
      <c r="D49" s="121"/>
      <c r="E49" s="116"/>
      <c r="F49" s="116"/>
      <c r="I49" s="117">
        <v>1</v>
      </c>
      <c r="M49" s="116"/>
      <c r="N49" s="117">
        <v>1</v>
      </c>
      <c r="P49" s="116"/>
      <c r="Q49" s="24"/>
      <c r="R49" s="121"/>
      <c r="S49" s="116"/>
    </row>
    <row r="50" spans="1:19">
      <c r="A50" s="87">
        <v>2008</v>
      </c>
      <c r="B50" s="116"/>
      <c r="C50" s="121"/>
      <c r="D50" s="121"/>
      <c r="E50" s="116"/>
      <c r="F50" s="116"/>
      <c r="H50">
        <v>0</v>
      </c>
      <c r="I50" s="116"/>
      <c r="L50">
        <v>0</v>
      </c>
      <c r="M50" s="116"/>
      <c r="N50" s="116"/>
      <c r="O50">
        <v>0</v>
      </c>
      <c r="P50" s="123">
        <v>1</v>
      </c>
      <c r="Q50" s="24"/>
      <c r="R50" s="121"/>
      <c r="S50" s="116"/>
    </row>
    <row r="51" spans="1:19">
      <c r="A51" s="87">
        <v>2009</v>
      </c>
      <c r="B51" s="116"/>
      <c r="C51" s="121"/>
      <c r="D51" s="122">
        <v>1</v>
      </c>
      <c r="E51" s="116"/>
      <c r="F51" s="116"/>
      <c r="I51" s="117">
        <v>1</v>
      </c>
      <c r="J51" s="94">
        <v>1</v>
      </c>
      <c r="M51" s="116"/>
      <c r="N51" s="116"/>
      <c r="P51" s="116"/>
      <c r="Q51" s="24"/>
      <c r="R51" s="121">
        <v>0</v>
      </c>
      <c r="S51" s="116"/>
    </row>
    <row r="52" spans="1:19">
      <c r="A52" s="87">
        <v>2010</v>
      </c>
      <c r="B52" s="116"/>
      <c r="C52" s="121">
        <v>1</v>
      </c>
      <c r="D52" s="121"/>
      <c r="E52" s="116">
        <v>0</v>
      </c>
      <c r="F52" s="116">
        <v>0</v>
      </c>
      <c r="G52">
        <v>0</v>
      </c>
      <c r="I52" s="116"/>
      <c r="K52">
        <v>0</v>
      </c>
      <c r="M52" s="116"/>
      <c r="N52" s="116"/>
      <c r="P52" s="116"/>
      <c r="Q52" s="24"/>
      <c r="R52" s="121"/>
      <c r="S52" s="116"/>
    </row>
    <row r="53" spans="1:19">
      <c r="A53" s="87">
        <v>2011</v>
      </c>
      <c r="B53" s="117">
        <v>1</v>
      </c>
      <c r="C53" s="121"/>
      <c r="D53" s="121"/>
      <c r="E53" s="116"/>
      <c r="F53" s="116"/>
      <c r="I53" s="116"/>
      <c r="M53" s="116"/>
      <c r="N53" s="116"/>
      <c r="P53" s="116"/>
      <c r="Q53" s="131">
        <v>1</v>
      </c>
      <c r="R53" s="121"/>
      <c r="S53" s="116"/>
    </row>
    <row r="54" spans="1:19">
      <c r="A54" s="87">
        <v>2012</v>
      </c>
      <c r="B54" s="116"/>
      <c r="C54" s="121"/>
      <c r="D54" s="121"/>
      <c r="E54" s="116"/>
      <c r="F54" s="116"/>
      <c r="H54">
        <v>0</v>
      </c>
      <c r="I54" s="116"/>
      <c r="L54">
        <v>0</v>
      </c>
      <c r="M54" s="116">
        <v>0</v>
      </c>
      <c r="N54" s="117">
        <v>1</v>
      </c>
      <c r="P54" s="116"/>
      <c r="Q54" s="24"/>
      <c r="R54" s="121"/>
      <c r="S54" s="125">
        <v>1</v>
      </c>
    </row>
    <row r="55" spans="1:19">
      <c r="A55" s="87">
        <v>2013</v>
      </c>
      <c r="B55" s="116"/>
      <c r="C55" s="121"/>
      <c r="D55" s="121"/>
      <c r="E55" s="116"/>
      <c r="F55" s="116"/>
      <c r="I55" s="117">
        <v>1</v>
      </c>
      <c r="M55" s="116"/>
      <c r="N55" s="116"/>
      <c r="P55" s="116">
        <v>0</v>
      </c>
      <c r="Q55" s="24"/>
      <c r="R55" s="116"/>
      <c r="S55" s="96">
        <v>1</v>
      </c>
    </row>
    <row r="56" spans="1:19">
      <c r="A56" s="87">
        <v>2014</v>
      </c>
      <c r="B56" s="116"/>
      <c r="C56" s="121"/>
      <c r="D56" s="126">
        <v>1</v>
      </c>
      <c r="E56" s="116">
        <v>0</v>
      </c>
      <c r="F56" s="116">
        <v>0</v>
      </c>
      <c r="G56">
        <v>0</v>
      </c>
      <c r="I56" s="116"/>
      <c r="J56">
        <v>0</v>
      </c>
      <c r="K56">
        <v>0</v>
      </c>
      <c r="M56" s="116"/>
      <c r="N56" s="116"/>
      <c r="O56">
        <v>0</v>
      </c>
      <c r="P56" s="116"/>
      <c r="Q56" s="24"/>
      <c r="R56" s="116">
        <v>0</v>
      </c>
    </row>
    <row r="57" spans="1:19">
      <c r="A57" s="87">
        <v>2015</v>
      </c>
      <c r="B57" s="116">
        <v>0</v>
      </c>
      <c r="C57" s="116"/>
      <c r="E57" s="116"/>
      <c r="F57" s="116"/>
      <c r="I57" s="116"/>
      <c r="M57" s="116"/>
      <c r="N57" s="116"/>
      <c r="P57" s="116"/>
      <c r="Q57" s="24"/>
      <c r="R57" s="116"/>
    </row>
    <row r="58" spans="1:19">
      <c r="A58" s="87">
        <v>2016</v>
      </c>
      <c r="B58" s="116"/>
      <c r="C58" s="116">
        <v>0</v>
      </c>
      <c r="E58" s="116"/>
      <c r="F58" s="116"/>
      <c r="H58">
        <v>0</v>
      </c>
      <c r="I58" s="116"/>
      <c r="L58">
        <v>0</v>
      </c>
      <c r="M58" s="116"/>
      <c r="N58" s="116"/>
      <c r="P58" s="116"/>
      <c r="Q58" s="98">
        <v>0</v>
      </c>
      <c r="R58" s="116"/>
    </row>
    <row r="59" spans="1:19">
      <c r="A59" s="87">
        <v>2017</v>
      </c>
      <c r="B59" s="116"/>
      <c r="C59" s="116"/>
      <c r="E59" s="116"/>
      <c r="F59" s="116"/>
      <c r="I59" s="118">
        <v>0</v>
      </c>
      <c r="M59" s="116"/>
      <c r="N59" s="125">
        <v>1</v>
      </c>
      <c r="P59" s="116"/>
      <c r="R59" s="116"/>
    </row>
    <row r="60" spans="1:19">
      <c r="A60" s="87">
        <v>2018</v>
      </c>
      <c r="B60" s="116"/>
      <c r="C60" s="116"/>
      <c r="E60" s="118">
        <v>0</v>
      </c>
      <c r="F60" s="118">
        <v>0</v>
      </c>
      <c r="G60">
        <v>0</v>
      </c>
      <c r="K60">
        <v>0</v>
      </c>
      <c r="M60" s="118">
        <v>1</v>
      </c>
      <c r="P60" s="118">
        <v>0</v>
      </c>
      <c r="R60" s="116"/>
    </row>
    <row r="61" spans="1:19">
      <c r="A61" s="87">
        <v>2019</v>
      </c>
      <c r="B61" s="125">
        <v>1</v>
      </c>
      <c r="C61" s="118">
        <v>1</v>
      </c>
      <c r="J61">
        <v>0</v>
      </c>
      <c r="R61" s="118">
        <v>0</v>
      </c>
    </row>
    <row r="62" spans="1:19">
      <c r="A62" s="87">
        <v>2020</v>
      </c>
      <c r="D62">
        <v>0</v>
      </c>
      <c r="H62">
        <v>0</v>
      </c>
      <c r="L62">
        <v>0</v>
      </c>
      <c r="O62">
        <v>0</v>
      </c>
    </row>
    <row r="64" spans="1:19">
      <c r="A64" s="88" t="s">
        <v>356</v>
      </c>
      <c r="B64">
        <f>COUNT(B2:B62)</f>
        <v>11</v>
      </c>
      <c r="C64">
        <f t="shared" ref="C64:S64" si="0">COUNT(C2:C62)</f>
        <v>10</v>
      </c>
      <c r="D64">
        <f t="shared" si="0"/>
        <v>11</v>
      </c>
      <c r="E64">
        <f t="shared" si="0"/>
        <v>9</v>
      </c>
      <c r="F64">
        <f t="shared" si="0"/>
        <v>15</v>
      </c>
      <c r="G64">
        <f t="shared" si="0"/>
        <v>15</v>
      </c>
      <c r="H64">
        <f t="shared" si="0"/>
        <v>15</v>
      </c>
      <c r="I64">
        <f t="shared" si="0"/>
        <v>14</v>
      </c>
      <c r="J64">
        <f t="shared" si="0"/>
        <v>8</v>
      </c>
      <c r="K64">
        <f t="shared" si="0"/>
        <v>10</v>
      </c>
      <c r="L64">
        <f t="shared" si="0"/>
        <v>15</v>
      </c>
      <c r="M64">
        <f t="shared" si="0"/>
        <v>10</v>
      </c>
      <c r="N64">
        <f t="shared" si="0"/>
        <v>7</v>
      </c>
      <c r="O64">
        <f t="shared" si="0"/>
        <v>8</v>
      </c>
      <c r="P64">
        <f t="shared" si="0"/>
        <v>7</v>
      </c>
      <c r="Q64">
        <f t="shared" si="0"/>
        <v>10</v>
      </c>
      <c r="R64">
        <f t="shared" si="0"/>
        <v>8</v>
      </c>
      <c r="S64">
        <f t="shared" si="0"/>
        <v>11</v>
      </c>
    </row>
    <row r="65" spans="1:19">
      <c r="A65" s="88" t="s">
        <v>356</v>
      </c>
      <c r="B65">
        <f>COUNT(B22:B62)</f>
        <v>9</v>
      </c>
      <c r="C65">
        <f t="shared" ref="C65:S65" si="1">COUNT(C22:C62)</f>
        <v>9</v>
      </c>
      <c r="D65">
        <f t="shared" si="1"/>
        <v>10</v>
      </c>
      <c r="E65">
        <f t="shared" si="1"/>
        <v>7</v>
      </c>
      <c r="F65">
        <f t="shared" si="1"/>
        <v>10</v>
      </c>
      <c r="G65">
        <f t="shared" si="1"/>
        <v>10</v>
      </c>
      <c r="H65">
        <f t="shared" si="1"/>
        <v>11</v>
      </c>
      <c r="I65">
        <f t="shared" si="1"/>
        <v>11</v>
      </c>
      <c r="J65">
        <f t="shared" si="1"/>
        <v>8</v>
      </c>
      <c r="K65">
        <f t="shared" si="1"/>
        <v>10</v>
      </c>
      <c r="L65">
        <f t="shared" si="1"/>
        <v>12</v>
      </c>
      <c r="M65">
        <f t="shared" si="1"/>
        <v>7</v>
      </c>
      <c r="N65">
        <f t="shared" si="1"/>
        <v>7</v>
      </c>
      <c r="O65">
        <f t="shared" si="1"/>
        <v>7</v>
      </c>
      <c r="P65">
        <f t="shared" si="1"/>
        <v>7</v>
      </c>
      <c r="Q65">
        <f t="shared" si="1"/>
        <v>9</v>
      </c>
      <c r="R65">
        <f t="shared" si="1"/>
        <v>8</v>
      </c>
      <c r="S65">
        <f t="shared" si="1"/>
        <v>7</v>
      </c>
    </row>
    <row r="67" spans="1:19">
      <c r="A67" s="88">
        <f>SUM(B67:S67)</f>
        <v>49</v>
      </c>
      <c r="B67">
        <f>COUNTIF(B2:B62, "1")</f>
        <v>6</v>
      </c>
      <c r="C67">
        <f t="shared" ref="C67:S67" si="2">COUNTIF(C2:C62, "1")</f>
        <v>6</v>
      </c>
      <c r="D67">
        <f t="shared" si="2"/>
        <v>3</v>
      </c>
      <c r="E67">
        <f t="shared" si="2"/>
        <v>3</v>
      </c>
      <c r="F67">
        <f t="shared" si="2"/>
        <v>0</v>
      </c>
      <c r="G67">
        <f t="shared" si="2"/>
        <v>0</v>
      </c>
      <c r="H67">
        <f t="shared" si="2"/>
        <v>0</v>
      </c>
      <c r="I67">
        <f t="shared" si="2"/>
        <v>7</v>
      </c>
      <c r="J67">
        <f t="shared" si="2"/>
        <v>1</v>
      </c>
      <c r="K67">
        <f t="shared" si="2"/>
        <v>0</v>
      </c>
      <c r="L67">
        <f t="shared" si="2"/>
        <v>0</v>
      </c>
      <c r="M67">
        <f t="shared" si="2"/>
        <v>4</v>
      </c>
      <c r="N67">
        <f t="shared" si="2"/>
        <v>4</v>
      </c>
      <c r="O67">
        <f t="shared" si="2"/>
        <v>0</v>
      </c>
      <c r="P67">
        <f t="shared" si="2"/>
        <v>1</v>
      </c>
      <c r="Q67">
        <f t="shared" si="2"/>
        <v>6</v>
      </c>
      <c r="R67">
        <f t="shared" si="2"/>
        <v>1</v>
      </c>
      <c r="S67">
        <f t="shared" si="2"/>
        <v>7</v>
      </c>
    </row>
    <row r="68" spans="1:19">
      <c r="A68" s="88">
        <f>SUM(B68:S68)</f>
        <v>41</v>
      </c>
      <c r="B68">
        <f>COUNTIF(B22:B62, "1")</f>
        <v>5</v>
      </c>
      <c r="C68">
        <f t="shared" ref="C68:S68" si="3">COUNTIF(C22:C62, "1")</f>
        <v>5</v>
      </c>
      <c r="D68">
        <f t="shared" si="3"/>
        <v>3</v>
      </c>
      <c r="E68">
        <f t="shared" si="3"/>
        <v>2</v>
      </c>
      <c r="F68">
        <f t="shared" si="3"/>
        <v>0</v>
      </c>
      <c r="G68">
        <f t="shared" si="3"/>
        <v>0</v>
      </c>
      <c r="H68">
        <f t="shared" si="3"/>
        <v>0</v>
      </c>
      <c r="I68">
        <f t="shared" si="3"/>
        <v>5</v>
      </c>
      <c r="J68">
        <f t="shared" si="3"/>
        <v>1</v>
      </c>
      <c r="K68">
        <f t="shared" si="3"/>
        <v>0</v>
      </c>
      <c r="L68">
        <f t="shared" si="3"/>
        <v>0</v>
      </c>
      <c r="M68">
        <f t="shared" si="3"/>
        <v>2</v>
      </c>
      <c r="N68">
        <f t="shared" si="3"/>
        <v>4</v>
      </c>
      <c r="O68">
        <f t="shared" si="3"/>
        <v>0</v>
      </c>
      <c r="P68">
        <f t="shared" si="3"/>
        <v>1</v>
      </c>
      <c r="Q68">
        <f t="shared" si="3"/>
        <v>6</v>
      </c>
      <c r="R68">
        <f t="shared" si="3"/>
        <v>1</v>
      </c>
      <c r="S68">
        <f t="shared" si="3"/>
        <v>6</v>
      </c>
    </row>
    <row r="70" spans="1:19">
      <c r="A70" s="88">
        <f>SUM(B70:S70)</f>
        <v>145</v>
      </c>
      <c r="B70">
        <f>B64-B67</f>
        <v>5</v>
      </c>
      <c r="C70">
        <f t="shared" ref="C70:S70" si="4">C64-C67</f>
        <v>4</v>
      </c>
      <c r="D70">
        <f t="shared" si="4"/>
        <v>8</v>
      </c>
      <c r="E70">
        <f t="shared" si="4"/>
        <v>6</v>
      </c>
      <c r="F70">
        <f t="shared" si="4"/>
        <v>15</v>
      </c>
      <c r="G70">
        <f t="shared" si="4"/>
        <v>15</v>
      </c>
      <c r="H70">
        <f t="shared" si="4"/>
        <v>15</v>
      </c>
      <c r="I70">
        <f t="shared" si="4"/>
        <v>7</v>
      </c>
      <c r="J70">
        <f t="shared" si="4"/>
        <v>7</v>
      </c>
      <c r="K70">
        <f t="shared" si="4"/>
        <v>10</v>
      </c>
      <c r="L70">
        <f t="shared" si="4"/>
        <v>15</v>
      </c>
      <c r="M70">
        <f t="shared" si="4"/>
        <v>6</v>
      </c>
      <c r="N70">
        <f t="shared" si="4"/>
        <v>3</v>
      </c>
      <c r="O70">
        <f t="shared" si="4"/>
        <v>8</v>
      </c>
      <c r="P70">
        <f t="shared" si="4"/>
        <v>6</v>
      </c>
      <c r="Q70">
        <f t="shared" si="4"/>
        <v>4</v>
      </c>
      <c r="R70">
        <f t="shared" si="4"/>
        <v>7</v>
      </c>
      <c r="S70">
        <f t="shared" si="4"/>
        <v>4</v>
      </c>
    </row>
    <row r="71" spans="1:19">
      <c r="A71" s="88">
        <f>SUM(B71:S71)</f>
        <v>118</v>
      </c>
      <c r="B71">
        <f>B65-B68</f>
        <v>4</v>
      </c>
      <c r="C71">
        <f t="shared" ref="C71:S71" si="5">C65-C68</f>
        <v>4</v>
      </c>
      <c r="D71">
        <f t="shared" si="5"/>
        <v>7</v>
      </c>
      <c r="E71">
        <f t="shared" si="5"/>
        <v>5</v>
      </c>
      <c r="F71">
        <f t="shared" si="5"/>
        <v>10</v>
      </c>
      <c r="G71">
        <f t="shared" si="5"/>
        <v>10</v>
      </c>
      <c r="H71">
        <f t="shared" si="5"/>
        <v>11</v>
      </c>
      <c r="I71">
        <f t="shared" si="5"/>
        <v>6</v>
      </c>
      <c r="J71">
        <f t="shared" si="5"/>
        <v>7</v>
      </c>
      <c r="K71">
        <f t="shared" si="5"/>
        <v>10</v>
      </c>
      <c r="L71">
        <f t="shared" si="5"/>
        <v>12</v>
      </c>
      <c r="M71">
        <f t="shared" si="5"/>
        <v>5</v>
      </c>
      <c r="N71">
        <f t="shared" si="5"/>
        <v>3</v>
      </c>
      <c r="O71">
        <f t="shared" si="5"/>
        <v>7</v>
      </c>
      <c r="P71">
        <f t="shared" si="5"/>
        <v>6</v>
      </c>
      <c r="Q71">
        <f t="shared" si="5"/>
        <v>3</v>
      </c>
      <c r="R71">
        <f t="shared" si="5"/>
        <v>7</v>
      </c>
      <c r="S71">
        <f t="shared" si="5"/>
        <v>1</v>
      </c>
    </row>
    <row r="73" spans="1:19">
      <c r="G73" s="90"/>
      <c r="H73" s="90"/>
      <c r="J73" s="90"/>
      <c r="K73" s="90"/>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0DC40-B411-4763-A259-972CA62B7E8F}">
  <dimension ref="A1:FZ14"/>
  <sheetViews>
    <sheetView topLeftCell="A4" workbookViewId="0">
      <selection activeCell="B12" sqref="B12"/>
    </sheetView>
  </sheetViews>
  <sheetFormatPr defaultColWidth="10.7109375" defaultRowHeight="15"/>
  <cols>
    <col min="1" max="1" width="17.7109375" style="26" bestFit="1" customWidth="1"/>
    <col min="2" max="2" width="120.85546875" style="42" customWidth="1"/>
    <col min="3" max="3" width="70.85546875" style="41" customWidth="1"/>
    <col min="4" max="181" width="11.5703125" style="24"/>
  </cols>
  <sheetData>
    <row r="1" spans="1:182" s="27" customFormat="1" ht="30" customHeight="1" thickBot="1">
      <c r="A1" s="25" t="s">
        <v>45</v>
      </c>
      <c r="B1" s="25" t="s">
        <v>46</v>
      </c>
      <c r="C1" s="37" t="s">
        <v>48</v>
      </c>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34"/>
      <c r="EX1" s="34"/>
      <c r="EY1" s="34"/>
      <c r="EZ1" s="34"/>
      <c r="FA1" s="34"/>
      <c r="FB1" s="34"/>
      <c r="FC1" s="34"/>
      <c r="FD1" s="34"/>
      <c r="FE1" s="34"/>
      <c r="FF1" s="34"/>
      <c r="FG1" s="34"/>
      <c r="FH1" s="34"/>
      <c r="FI1" s="34"/>
      <c r="FJ1" s="34"/>
      <c r="FK1" s="34"/>
      <c r="FL1" s="34"/>
      <c r="FM1" s="34"/>
      <c r="FN1" s="34"/>
      <c r="FO1" s="34"/>
      <c r="FP1" s="34"/>
      <c r="FQ1" s="34"/>
      <c r="FR1" s="34"/>
      <c r="FS1" s="34"/>
      <c r="FT1" s="34"/>
      <c r="FU1" s="34"/>
      <c r="FV1" s="34"/>
      <c r="FW1" s="34"/>
      <c r="FX1" s="34"/>
      <c r="FY1" s="34"/>
    </row>
    <row r="2" spans="1:182" s="28" customFormat="1" ht="60" customHeight="1">
      <c r="A2" s="36" t="s">
        <v>37</v>
      </c>
      <c r="B2" s="40" t="s">
        <v>47</v>
      </c>
      <c r="C2" s="39" t="s">
        <v>49</v>
      </c>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24"/>
      <c r="BO2" s="24"/>
      <c r="BP2" s="24"/>
      <c r="BQ2" s="24"/>
      <c r="BR2" s="24"/>
      <c r="BS2" s="24"/>
      <c r="BT2" s="24"/>
      <c r="BU2" s="24"/>
      <c r="BV2" s="24"/>
      <c r="BW2" s="24"/>
      <c r="BX2" s="24"/>
      <c r="BY2" s="24"/>
      <c r="BZ2" s="24"/>
      <c r="CA2" s="24"/>
      <c r="CB2" s="24"/>
      <c r="CC2" s="24"/>
      <c r="CD2" s="24"/>
      <c r="CE2" s="24"/>
      <c r="CF2" s="24"/>
      <c r="CG2" s="24"/>
      <c r="CH2" s="24"/>
      <c r="CI2" s="24"/>
      <c r="CJ2" s="24"/>
      <c r="CK2" s="24"/>
      <c r="CL2" s="24"/>
      <c r="CM2" s="24"/>
      <c r="CN2" s="24"/>
      <c r="CO2" s="24"/>
      <c r="CP2" s="24"/>
      <c r="CQ2" s="24"/>
      <c r="CR2" s="24"/>
      <c r="CS2" s="24"/>
      <c r="CT2" s="24"/>
      <c r="CU2" s="24"/>
      <c r="CV2" s="24"/>
      <c r="CW2" s="24"/>
      <c r="CX2" s="24"/>
      <c r="CY2" s="24"/>
      <c r="CZ2" s="24"/>
      <c r="DA2" s="24"/>
      <c r="DB2" s="24"/>
      <c r="DC2" s="24"/>
      <c r="DD2" s="24"/>
      <c r="DE2" s="24"/>
      <c r="DF2" s="24"/>
      <c r="DG2" s="24"/>
      <c r="DH2" s="24"/>
      <c r="DI2" s="24"/>
      <c r="DJ2" s="24"/>
      <c r="DK2" s="24"/>
      <c r="DL2" s="24"/>
      <c r="DM2" s="24"/>
      <c r="DN2" s="24"/>
      <c r="DO2" s="24"/>
      <c r="DP2" s="24"/>
      <c r="DQ2" s="24"/>
      <c r="DR2" s="24"/>
      <c r="DS2" s="24"/>
      <c r="DT2" s="24"/>
      <c r="DU2" s="24"/>
      <c r="DV2" s="24"/>
      <c r="DW2" s="24"/>
      <c r="DX2" s="24"/>
      <c r="DY2" s="24"/>
      <c r="DZ2" s="24"/>
      <c r="EA2" s="24"/>
      <c r="EB2" s="24"/>
      <c r="EC2" s="24"/>
      <c r="ED2" s="24"/>
      <c r="EE2" s="24"/>
      <c r="EF2" s="24"/>
      <c r="EG2" s="24"/>
      <c r="EH2" s="24"/>
      <c r="EI2" s="24"/>
      <c r="EJ2" s="24"/>
      <c r="EK2" s="24"/>
      <c r="EL2" s="24"/>
      <c r="EM2" s="24"/>
      <c r="EN2" s="24"/>
      <c r="EO2" s="24"/>
      <c r="EP2" s="24"/>
      <c r="EQ2" s="24"/>
      <c r="ER2" s="24"/>
      <c r="ES2" s="24"/>
      <c r="ET2" s="24"/>
      <c r="EU2" s="24"/>
      <c r="EV2" s="24"/>
      <c r="EW2" s="24"/>
      <c r="EX2" s="24"/>
      <c r="EY2" s="24"/>
      <c r="EZ2" s="24"/>
      <c r="FA2" s="24"/>
      <c r="FB2" s="24"/>
      <c r="FC2" s="24"/>
      <c r="FD2" s="24"/>
      <c r="FE2" s="24"/>
      <c r="FF2" s="24"/>
      <c r="FG2" s="24"/>
      <c r="FH2" s="24"/>
      <c r="FI2" s="24"/>
      <c r="FJ2" s="24"/>
      <c r="FK2" s="24"/>
      <c r="FL2" s="24"/>
      <c r="FM2" s="24"/>
      <c r="FN2" s="24"/>
      <c r="FO2" s="24"/>
      <c r="FP2" s="24"/>
      <c r="FQ2" s="24"/>
      <c r="FR2" s="24"/>
      <c r="FS2" s="24"/>
      <c r="FT2" s="24"/>
      <c r="FU2" s="24"/>
      <c r="FV2" s="24"/>
      <c r="FW2" s="24"/>
      <c r="FX2" s="24"/>
      <c r="FY2" s="24"/>
      <c r="FZ2" s="33"/>
    </row>
    <row r="3" spans="1:182" s="28" customFormat="1" ht="60" customHeight="1">
      <c r="A3" s="29" t="s">
        <v>36</v>
      </c>
      <c r="B3" s="30" t="s">
        <v>51</v>
      </c>
      <c r="C3" s="38" t="s">
        <v>50</v>
      </c>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c r="BD3" s="24"/>
      <c r="BE3" s="24"/>
      <c r="BF3" s="24"/>
      <c r="BG3" s="24"/>
      <c r="BH3" s="24"/>
      <c r="BI3" s="24"/>
      <c r="BJ3" s="24"/>
      <c r="BK3" s="24"/>
      <c r="BL3" s="24"/>
      <c r="BM3" s="24"/>
      <c r="BN3" s="24"/>
      <c r="BO3" s="24"/>
      <c r="BP3" s="24"/>
      <c r="BQ3" s="24"/>
      <c r="BR3" s="24"/>
      <c r="BS3" s="24"/>
      <c r="BT3" s="24"/>
      <c r="BU3" s="24"/>
      <c r="BV3" s="24"/>
      <c r="BW3" s="24"/>
      <c r="BX3" s="24"/>
      <c r="BY3" s="24"/>
      <c r="BZ3" s="24"/>
      <c r="CA3" s="24"/>
      <c r="CB3" s="24"/>
      <c r="CC3" s="24"/>
      <c r="CD3" s="24"/>
      <c r="CE3" s="24"/>
      <c r="CF3" s="24"/>
      <c r="CG3" s="24"/>
      <c r="CH3" s="24"/>
      <c r="CI3" s="24"/>
      <c r="CJ3" s="24"/>
      <c r="CK3" s="24"/>
      <c r="CL3" s="24"/>
      <c r="CM3" s="24"/>
      <c r="CN3" s="24"/>
      <c r="CO3" s="24"/>
      <c r="CP3" s="24"/>
      <c r="CQ3" s="24"/>
      <c r="CR3" s="24"/>
      <c r="CS3" s="24"/>
      <c r="CT3" s="24"/>
      <c r="CU3" s="24"/>
      <c r="CV3" s="24"/>
      <c r="CW3" s="24"/>
      <c r="CX3" s="24"/>
      <c r="CY3" s="24"/>
      <c r="CZ3" s="24"/>
      <c r="DA3" s="24"/>
      <c r="DB3" s="24"/>
      <c r="DC3" s="24"/>
      <c r="DD3" s="24"/>
      <c r="DE3" s="24"/>
      <c r="DF3" s="24"/>
      <c r="DG3" s="24"/>
      <c r="DH3" s="24"/>
      <c r="DI3" s="24"/>
      <c r="DJ3" s="24"/>
      <c r="DK3" s="24"/>
      <c r="DL3" s="24"/>
      <c r="DM3" s="24"/>
      <c r="DN3" s="24"/>
      <c r="DO3" s="24"/>
      <c r="DP3" s="24"/>
      <c r="DQ3" s="24"/>
      <c r="DR3" s="24"/>
      <c r="DS3" s="24"/>
      <c r="DT3" s="24"/>
      <c r="DU3" s="24"/>
      <c r="DV3" s="24"/>
      <c r="DW3" s="24"/>
      <c r="DX3" s="24"/>
      <c r="DY3" s="24"/>
      <c r="DZ3" s="24"/>
      <c r="EA3" s="24"/>
      <c r="EB3" s="24"/>
      <c r="EC3" s="24"/>
      <c r="ED3" s="24"/>
      <c r="EE3" s="24"/>
      <c r="EF3" s="24"/>
      <c r="EG3" s="24"/>
      <c r="EH3" s="24"/>
      <c r="EI3" s="24"/>
      <c r="EJ3" s="24"/>
      <c r="EK3" s="24"/>
      <c r="EL3" s="24"/>
      <c r="EM3" s="24"/>
      <c r="EN3" s="24"/>
      <c r="EO3" s="24"/>
      <c r="EP3" s="24"/>
      <c r="EQ3" s="24"/>
      <c r="ER3" s="24"/>
      <c r="ES3" s="24"/>
      <c r="ET3" s="24"/>
      <c r="EU3" s="24"/>
      <c r="EV3" s="24"/>
      <c r="EW3" s="24"/>
      <c r="EX3" s="24"/>
      <c r="EY3" s="24"/>
      <c r="EZ3" s="24"/>
      <c r="FA3" s="24"/>
      <c r="FB3" s="24"/>
      <c r="FC3" s="24"/>
      <c r="FD3" s="24"/>
      <c r="FE3" s="24"/>
      <c r="FF3" s="24"/>
      <c r="FG3" s="24"/>
      <c r="FH3" s="24"/>
      <c r="FI3" s="24"/>
      <c r="FJ3" s="24"/>
      <c r="FK3" s="24"/>
      <c r="FL3" s="24"/>
      <c r="FM3" s="24"/>
      <c r="FN3" s="24"/>
      <c r="FO3" s="24"/>
      <c r="FP3" s="24"/>
      <c r="FQ3" s="24"/>
      <c r="FR3" s="24"/>
      <c r="FS3" s="24"/>
      <c r="FT3" s="24"/>
      <c r="FU3" s="24"/>
      <c r="FV3" s="24"/>
      <c r="FW3" s="24"/>
      <c r="FX3" s="24"/>
      <c r="FY3" s="24"/>
      <c r="FZ3" s="33"/>
    </row>
    <row r="4" spans="1:182" s="28" customFormat="1" ht="60" customHeight="1">
      <c r="A4" s="29" t="s">
        <v>38</v>
      </c>
      <c r="B4" s="31" t="s">
        <v>52</v>
      </c>
      <c r="C4" s="38" t="s">
        <v>49</v>
      </c>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c r="BE4" s="24"/>
      <c r="BF4" s="24"/>
      <c r="BG4" s="24"/>
      <c r="BH4" s="24"/>
      <c r="BI4" s="24"/>
      <c r="BJ4" s="24"/>
      <c r="BK4" s="24"/>
      <c r="BL4" s="24"/>
      <c r="BM4" s="24"/>
      <c r="BN4" s="24"/>
      <c r="BO4" s="24"/>
      <c r="BP4" s="24"/>
      <c r="BQ4" s="24"/>
      <c r="BR4" s="24"/>
      <c r="BS4" s="24"/>
      <c r="BT4" s="24"/>
      <c r="BU4" s="24"/>
      <c r="BV4" s="24"/>
      <c r="BW4" s="24"/>
      <c r="BX4" s="24"/>
      <c r="BY4" s="24"/>
      <c r="BZ4" s="24"/>
      <c r="CA4" s="24"/>
      <c r="CB4" s="24"/>
      <c r="CC4" s="24"/>
      <c r="CD4" s="24"/>
      <c r="CE4" s="24"/>
      <c r="CF4" s="24"/>
      <c r="CG4" s="24"/>
      <c r="CH4" s="24"/>
      <c r="CI4" s="24"/>
      <c r="CJ4" s="24"/>
      <c r="CK4" s="24"/>
      <c r="CL4" s="24"/>
      <c r="CM4" s="24"/>
      <c r="CN4" s="24"/>
      <c r="CO4" s="24"/>
      <c r="CP4" s="24"/>
      <c r="CQ4" s="24"/>
      <c r="CR4" s="24"/>
      <c r="CS4" s="24"/>
      <c r="CT4" s="24"/>
      <c r="CU4" s="24"/>
      <c r="CV4" s="24"/>
      <c r="CW4" s="24"/>
      <c r="CX4" s="24"/>
      <c r="CY4" s="24"/>
      <c r="CZ4" s="24"/>
      <c r="DA4" s="24"/>
      <c r="DB4" s="24"/>
      <c r="DC4" s="24"/>
      <c r="DD4" s="24"/>
      <c r="DE4" s="24"/>
      <c r="DF4" s="24"/>
      <c r="DG4" s="24"/>
      <c r="DH4" s="24"/>
      <c r="DI4" s="24"/>
      <c r="DJ4" s="24"/>
      <c r="DK4" s="24"/>
      <c r="DL4" s="24"/>
      <c r="DM4" s="24"/>
      <c r="DN4" s="24"/>
      <c r="DO4" s="24"/>
      <c r="DP4" s="24"/>
      <c r="DQ4" s="24"/>
      <c r="DR4" s="24"/>
      <c r="DS4" s="24"/>
      <c r="DT4" s="24"/>
      <c r="DU4" s="24"/>
      <c r="DV4" s="24"/>
      <c r="DW4" s="24"/>
      <c r="DX4" s="24"/>
      <c r="DY4" s="24"/>
      <c r="DZ4" s="24"/>
      <c r="EA4" s="24"/>
      <c r="EB4" s="24"/>
      <c r="EC4" s="24"/>
      <c r="ED4" s="24"/>
      <c r="EE4" s="24"/>
      <c r="EF4" s="24"/>
      <c r="EG4" s="24"/>
      <c r="EH4" s="24"/>
      <c r="EI4" s="24"/>
      <c r="EJ4" s="24"/>
      <c r="EK4" s="24"/>
      <c r="EL4" s="24"/>
      <c r="EM4" s="24"/>
      <c r="EN4" s="24"/>
      <c r="EO4" s="24"/>
      <c r="EP4" s="24"/>
      <c r="EQ4" s="24"/>
      <c r="ER4" s="24"/>
      <c r="ES4" s="24"/>
      <c r="ET4" s="24"/>
      <c r="EU4" s="24"/>
      <c r="EV4" s="24"/>
      <c r="EW4" s="24"/>
      <c r="EX4" s="24"/>
      <c r="EY4" s="24"/>
      <c r="EZ4" s="24"/>
      <c r="FA4" s="24"/>
      <c r="FB4" s="24"/>
      <c r="FC4" s="24"/>
      <c r="FD4" s="24"/>
      <c r="FE4" s="24"/>
      <c r="FF4" s="24"/>
      <c r="FG4" s="24"/>
      <c r="FH4" s="24"/>
      <c r="FI4" s="24"/>
      <c r="FJ4" s="24"/>
      <c r="FK4" s="24"/>
      <c r="FL4" s="24"/>
      <c r="FM4" s="24"/>
      <c r="FN4" s="24"/>
      <c r="FO4" s="24"/>
      <c r="FP4" s="24"/>
      <c r="FQ4" s="24"/>
      <c r="FR4" s="24"/>
      <c r="FS4" s="24"/>
      <c r="FT4" s="24"/>
      <c r="FU4" s="24"/>
      <c r="FV4" s="24"/>
      <c r="FW4" s="24"/>
      <c r="FX4" s="24"/>
      <c r="FY4" s="24"/>
      <c r="FZ4" s="33"/>
    </row>
    <row r="5" spans="1:182" s="28" customFormat="1" ht="60" customHeight="1">
      <c r="A5" s="29" t="s">
        <v>44</v>
      </c>
      <c r="B5" s="31" t="s">
        <v>54</v>
      </c>
      <c r="C5" s="38" t="s">
        <v>53</v>
      </c>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24"/>
      <c r="BY5" s="24"/>
      <c r="BZ5" s="24"/>
      <c r="CA5" s="24"/>
      <c r="CB5" s="24"/>
      <c r="CC5" s="24"/>
      <c r="CD5" s="24"/>
      <c r="CE5" s="24"/>
      <c r="CF5" s="24"/>
      <c r="CG5" s="24"/>
      <c r="CH5" s="24"/>
      <c r="CI5" s="24"/>
      <c r="CJ5" s="24"/>
      <c r="CK5" s="24"/>
      <c r="CL5" s="24"/>
      <c r="CM5" s="24"/>
      <c r="CN5" s="24"/>
      <c r="CO5" s="24"/>
      <c r="CP5" s="24"/>
      <c r="CQ5" s="24"/>
      <c r="CR5" s="24"/>
      <c r="CS5" s="24"/>
      <c r="CT5" s="24"/>
      <c r="CU5" s="24"/>
      <c r="CV5" s="24"/>
      <c r="CW5" s="24"/>
      <c r="CX5" s="24"/>
      <c r="CY5" s="24"/>
      <c r="CZ5" s="24"/>
      <c r="DA5" s="24"/>
      <c r="DB5" s="24"/>
      <c r="DC5" s="24"/>
      <c r="DD5" s="24"/>
      <c r="DE5" s="24"/>
      <c r="DF5" s="24"/>
      <c r="DG5" s="24"/>
      <c r="DH5" s="24"/>
      <c r="DI5" s="24"/>
      <c r="DJ5" s="24"/>
      <c r="DK5" s="24"/>
      <c r="DL5" s="24"/>
      <c r="DM5" s="24"/>
      <c r="DN5" s="24"/>
      <c r="DO5" s="24"/>
      <c r="DP5" s="24"/>
      <c r="DQ5" s="24"/>
      <c r="DR5" s="24"/>
      <c r="DS5" s="24"/>
      <c r="DT5" s="24"/>
      <c r="DU5" s="24"/>
      <c r="DV5" s="24"/>
      <c r="DW5" s="24"/>
      <c r="DX5" s="24"/>
      <c r="DY5" s="24"/>
      <c r="DZ5" s="24"/>
      <c r="EA5" s="24"/>
      <c r="EB5" s="24"/>
      <c r="EC5" s="24"/>
      <c r="ED5" s="24"/>
      <c r="EE5" s="24"/>
      <c r="EF5" s="24"/>
      <c r="EG5" s="24"/>
      <c r="EH5" s="24"/>
      <c r="EI5" s="24"/>
      <c r="EJ5" s="24"/>
      <c r="EK5" s="24"/>
      <c r="EL5" s="24"/>
      <c r="EM5" s="24"/>
      <c r="EN5" s="24"/>
      <c r="EO5" s="24"/>
      <c r="EP5" s="24"/>
      <c r="EQ5" s="24"/>
      <c r="ER5" s="24"/>
      <c r="ES5" s="24"/>
      <c r="ET5" s="24"/>
      <c r="EU5" s="24"/>
      <c r="EV5" s="24"/>
      <c r="EW5" s="24"/>
      <c r="EX5" s="24"/>
      <c r="EY5" s="24"/>
      <c r="EZ5" s="24"/>
      <c r="FA5" s="24"/>
      <c r="FB5" s="24"/>
      <c r="FC5" s="24"/>
      <c r="FD5" s="24"/>
      <c r="FE5" s="24"/>
      <c r="FF5" s="24"/>
      <c r="FG5" s="24"/>
      <c r="FH5" s="24"/>
      <c r="FI5" s="24"/>
      <c r="FJ5" s="24"/>
      <c r="FK5" s="24"/>
      <c r="FL5" s="24"/>
      <c r="FM5" s="24"/>
      <c r="FN5" s="24"/>
      <c r="FO5" s="24"/>
      <c r="FP5" s="24"/>
      <c r="FQ5" s="24"/>
      <c r="FR5" s="24"/>
      <c r="FS5" s="24"/>
      <c r="FT5" s="24"/>
      <c r="FU5" s="24"/>
      <c r="FV5" s="24"/>
      <c r="FW5" s="24"/>
      <c r="FX5" s="24"/>
      <c r="FY5" s="24"/>
      <c r="FZ5" s="33"/>
    </row>
    <row r="6" spans="1:182" s="28" customFormat="1" ht="60" customHeight="1">
      <c r="A6" s="29" t="s">
        <v>43</v>
      </c>
      <c r="B6" s="31" t="s">
        <v>56</v>
      </c>
      <c r="C6" s="38" t="s">
        <v>55</v>
      </c>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33"/>
    </row>
    <row r="7" spans="1:182" s="28" customFormat="1" ht="60" customHeight="1">
      <c r="A7" s="29" t="s">
        <v>39</v>
      </c>
      <c r="B7" s="32" t="s">
        <v>58</v>
      </c>
      <c r="C7" s="38" t="s">
        <v>57</v>
      </c>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c r="CF7" s="24"/>
      <c r="CG7" s="24"/>
      <c r="CH7" s="24"/>
      <c r="CI7" s="24"/>
      <c r="CJ7" s="24"/>
      <c r="CK7" s="24"/>
      <c r="CL7" s="24"/>
      <c r="CM7" s="24"/>
      <c r="CN7" s="24"/>
      <c r="CO7" s="24"/>
      <c r="CP7" s="24"/>
      <c r="CQ7" s="24"/>
      <c r="CR7" s="24"/>
      <c r="CS7" s="24"/>
      <c r="CT7" s="24"/>
      <c r="CU7" s="24"/>
      <c r="CV7" s="24"/>
      <c r="CW7" s="24"/>
      <c r="CX7" s="24"/>
      <c r="CY7" s="24"/>
      <c r="CZ7" s="24"/>
      <c r="DA7" s="24"/>
      <c r="DB7" s="24"/>
      <c r="DC7" s="24"/>
      <c r="DD7" s="24"/>
      <c r="DE7" s="24"/>
      <c r="DF7" s="24"/>
      <c r="DG7" s="24"/>
      <c r="DH7" s="24"/>
      <c r="DI7" s="24"/>
      <c r="DJ7" s="24"/>
      <c r="DK7" s="24"/>
      <c r="DL7" s="24"/>
      <c r="DM7" s="24"/>
      <c r="DN7" s="24"/>
      <c r="DO7" s="24"/>
      <c r="DP7" s="24"/>
      <c r="DQ7" s="24"/>
      <c r="DR7" s="24"/>
      <c r="DS7" s="24"/>
      <c r="DT7" s="24"/>
      <c r="DU7" s="24"/>
      <c r="DV7" s="24"/>
      <c r="DW7" s="24"/>
      <c r="DX7" s="24"/>
      <c r="DY7" s="24"/>
      <c r="DZ7" s="24"/>
      <c r="EA7" s="24"/>
      <c r="EB7" s="24"/>
      <c r="EC7" s="24"/>
      <c r="ED7" s="24"/>
      <c r="EE7" s="24"/>
      <c r="EF7" s="24"/>
      <c r="EG7" s="24"/>
      <c r="EH7" s="24"/>
      <c r="EI7" s="24"/>
      <c r="EJ7" s="24"/>
      <c r="EK7" s="24"/>
      <c r="EL7" s="24"/>
      <c r="EM7" s="24"/>
      <c r="EN7" s="24"/>
      <c r="EO7" s="24"/>
      <c r="EP7" s="24"/>
      <c r="EQ7" s="24"/>
      <c r="ER7" s="24"/>
      <c r="ES7" s="24"/>
      <c r="ET7" s="24"/>
      <c r="EU7" s="24"/>
      <c r="EV7" s="24"/>
      <c r="EW7" s="24"/>
      <c r="EX7" s="24"/>
      <c r="EY7" s="24"/>
      <c r="EZ7" s="24"/>
      <c r="FA7" s="24"/>
      <c r="FB7" s="24"/>
      <c r="FC7" s="24"/>
      <c r="FD7" s="24"/>
      <c r="FE7" s="24"/>
      <c r="FF7" s="24"/>
      <c r="FG7" s="24"/>
      <c r="FH7" s="24"/>
      <c r="FI7" s="24"/>
      <c r="FJ7" s="24"/>
      <c r="FK7" s="24"/>
      <c r="FL7" s="24"/>
      <c r="FM7" s="24"/>
      <c r="FN7" s="24"/>
      <c r="FO7" s="24"/>
      <c r="FP7" s="24"/>
      <c r="FQ7" s="24"/>
      <c r="FR7" s="24"/>
      <c r="FS7" s="24"/>
      <c r="FT7" s="24"/>
      <c r="FU7" s="24"/>
      <c r="FV7" s="24"/>
      <c r="FW7" s="24"/>
      <c r="FX7" s="24"/>
      <c r="FY7" s="24"/>
      <c r="FZ7" s="33"/>
    </row>
    <row r="8" spans="1:182" s="28" customFormat="1" ht="60" customHeight="1">
      <c r="A8" s="29" t="s">
        <v>40</v>
      </c>
      <c r="B8" s="31" t="s">
        <v>59</v>
      </c>
      <c r="C8" s="38" t="s">
        <v>61</v>
      </c>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c r="FA8" s="24"/>
      <c r="FB8" s="24"/>
      <c r="FC8" s="24"/>
      <c r="FD8" s="24"/>
      <c r="FE8" s="24"/>
      <c r="FF8" s="24"/>
      <c r="FG8" s="24"/>
      <c r="FH8" s="24"/>
      <c r="FI8" s="24"/>
      <c r="FJ8" s="24"/>
      <c r="FK8" s="24"/>
      <c r="FL8" s="24"/>
      <c r="FM8" s="24"/>
      <c r="FN8" s="24"/>
      <c r="FO8" s="24"/>
      <c r="FP8" s="24"/>
      <c r="FQ8" s="24"/>
      <c r="FR8" s="24"/>
      <c r="FS8" s="24"/>
      <c r="FT8" s="24"/>
      <c r="FU8" s="24"/>
      <c r="FV8" s="24"/>
      <c r="FW8" s="24"/>
      <c r="FX8" s="24"/>
      <c r="FY8" s="24"/>
      <c r="FZ8" s="33"/>
    </row>
    <row r="9" spans="1:182" s="48" customFormat="1" ht="60" customHeight="1">
      <c r="A9" s="35" t="s">
        <v>41</v>
      </c>
      <c r="B9" s="45" t="s">
        <v>60</v>
      </c>
      <c r="C9" s="46" t="s">
        <v>61</v>
      </c>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24"/>
      <c r="EF9" s="24"/>
      <c r="EG9" s="24"/>
      <c r="EH9" s="24"/>
      <c r="EI9" s="24"/>
      <c r="EJ9" s="24"/>
      <c r="EK9" s="24"/>
      <c r="EL9" s="24"/>
      <c r="EM9" s="24"/>
      <c r="EN9" s="24"/>
      <c r="EO9" s="24"/>
      <c r="EP9" s="24"/>
      <c r="EQ9" s="24"/>
      <c r="ER9" s="24"/>
      <c r="ES9" s="24"/>
      <c r="ET9" s="24"/>
      <c r="EU9" s="24"/>
      <c r="EV9" s="24"/>
      <c r="EW9" s="24"/>
      <c r="EX9" s="24"/>
      <c r="EY9" s="24"/>
      <c r="EZ9" s="24"/>
      <c r="FA9" s="24"/>
      <c r="FB9" s="24"/>
      <c r="FC9" s="24"/>
      <c r="FD9" s="24"/>
      <c r="FE9" s="24"/>
      <c r="FF9" s="24"/>
      <c r="FG9" s="24"/>
      <c r="FH9" s="24"/>
      <c r="FI9" s="24"/>
      <c r="FJ9" s="24"/>
      <c r="FK9" s="24"/>
      <c r="FL9" s="24"/>
      <c r="FM9" s="24"/>
      <c r="FN9" s="24"/>
      <c r="FO9" s="24"/>
      <c r="FP9" s="24"/>
      <c r="FQ9" s="24"/>
      <c r="FR9" s="24"/>
      <c r="FS9" s="24"/>
      <c r="FT9" s="24"/>
      <c r="FU9" s="24"/>
      <c r="FV9" s="24"/>
      <c r="FW9" s="24"/>
      <c r="FX9" s="24"/>
      <c r="FY9" s="24"/>
      <c r="FZ9" s="47"/>
    </row>
    <row r="10" spans="1:182" s="52" customFormat="1" ht="80.099999999999994" customHeight="1" thickBot="1">
      <c r="A10" s="49" t="s">
        <v>12</v>
      </c>
      <c r="B10" s="50" t="s">
        <v>215</v>
      </c>
      <c r="C10" s="51" t="s">
        <v>216</v>
      </c>
    </row>
    <row r="11" spans="1:182" s="52" customFormat="1" ht="80.099999999999994" customHeight="1" thickBot="1">
      <c r="A11" s="49" t="s">
        <v>406</v>
      </c>
      <c r="B11" s="50" t="s">
        <v>411</v>
      </c>
      <c r="C11" s="182" t="s">
        <v>407</v>
      </c>
    </row>
    <row r="12" spans="1:182">
      <c r="A12" s="43" t="s">
        <v>12</v>
      </c>
      <c r="B12" s="41"/>
    </row>
    <row r="13" spans="1:182">
      <c r="A13" s="43" t="s">
        <v>13</v>
      </c>
      <c r="B13" s="41"/>
    </row>
    <row r="14" spans="1:182">
      <c r="A14" s="44"/>
    </row>
  </sheetData>
  <hyperlinks>
    <hyperlink ref="C11" r:id="rId1" xr:uid="{7643CC17-E0F1-4F26-8314-6EAED586BFD3}"/>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3C06D-F1CB-49C5-A3D0-6166676A69F6}">
  <dimension ref="A1:N27"/>
  <sheetViews>
    <sheetView workbookViewId="0">
      <selection activeCell="F19" sqref="F19"/>
    </sheetView>
  </sheetViews>
  <sheetFormatPr defaultColWidth="8.85546875" defaultRowHeight="15"/>
  <cols>
    <col min="3" max="3" width="15.7109375" style="4" customWidth="1"/>
    <col min="4" max="4" width="10.140625" style="8" bestFit="1" customWidth="1"/>
    <col min="5" max="5" width="11.5703125" bestFit="1" customWidth="1"/>
    <col min="6" max="6" width="8.85546875" style="11"/>
    <col min="7" max="7" width="15" style="11" bestFit="1" customWidth="1"/>
    <col min="8" max="8" width="10.42578125" style="11" bestFit="1" customWidth="1"/>
    <col min="9" max="9" width="12.28515625" bestFit="1" customWidth="1"/>
    <col min="10" max="10" width="15.85546875" bestFit="1" customWidth="1"/>
    <col min="11" max="11" width="16.28515625" bestFit="1" customWidth="1"/>
    <col min="12" max="12" width="11" bestFit="1" customWidth="1"/>
  </cols>
  <sheetData>
    <row r="1" spans="1:14" s="1" customFormat="1" ht="15.75" thickBot="1">
      <c r="A1" s="2" t="s">
        <v>0</v>
      </c>
      <c r="B1" s="2" t="s">
        <v>1</v>
      </c>
      <c r="C1" s="3" t="s">
        <v>2</v>
      </c>
      <c r="D1" s="7" t="s">
        <v>3</v>
      </c>
      <c r="E1" s="6" t="s">
        <v>8</v>
      </c>
      <c r="F1" s="6" t="s">
        <v>5</v>
      </c>
      <c r="G1" s="6" t="s">
        <v>6</v>
      </c>
      <c r="H1" s="6" t="s">
        <v>9</v>
      </c>
      <c r="I1" s="6" t="s">
        <v>7</v>
      </c>
      <c r="J1" s="6" t="s">
        <v>10</v>
      </c>
      <c r="K1" s="6" t="s">
        <v>14</v>
      </c>
      <c r="L1" s="6" t="s">
        <v>11</v>
      </c>
      <c r="M1" s="6" t="s">
        <v>12</v>
      </c>
      <c r="N1" s="6" t="s">
        <v>13</v>
      </c>
    </row>
    <row r="2" spans="1:14">
      <c r="A2">
        <v>1</v>
      </c>
      <c r="B2">
        <v>1960</v>
      </c>
      <c r="C2" s="4" t="s">
        <v>4</v>
      </c>
    </row>
    <row r="3" spans="1:14">
      <c r="A3">
        <v>1</v>
      </c>
      <c r="B3">
        <f>B2+5</f>
        <v>1965</v>
      </c>
      <c r="C3" s="4" t="s">
        <v>4</v>
      </c>
    </row>
    <row r="4" spans="1:14">
      <c r="A4">
        <v>1</v>
      </c>
      <c r="B4">
        <f t="shared" ref="B4:B27" si="0">B3+5</f>
        <v>1970</v>
      </c>
      <c r="C4" s="4" t="s">
        <v>4</v>
      </c>
    </row>
    <row r="5" spans="1:14">
      <c r="A5">
        <v>1</v>
      </c>
      <c r="B5">
        <f t="shared" si="0"/>
        <v>1975</v>
      </c>
      <c r="C5" s="4" t="s">
        <v>4</v>
      </c>
    </row>
    <row r="6" spans="1:14">
      <c r="A6">
        <v>1</v>
      </c>
      <c r="B6">
        <f t="shared" si="0"/>
        <v>1980</v>
      </c>
      <c r="C6" s="4" t="s">
        <v>4</v>
      </c>
    </row>
    <row r="7" spans="1:14">
      <c r="A7">
        <v>1</v>
      </c>
      <c r="B7">
        <f t="shared" si="0"/>
        <v>1985</v>
      </c>
      <c r="C7" s="4" t="s">
        <v>4</v>
      </c>
    </row>
    <row r="8" spans="1:14">
      <c r="A8">
        <v>1</v>
      </c>
      <c r="B8">
        <f t="shared" si="0"/>
        <v>1990</v>
      </c>
      <c r="C8" s="4" t="s">
        <v>4</v>
      </c>
    </row>
    <row r="9" spans="1:14">
      <c r="A9">
        <v>1</v>
      </c>
      <c r="B9">
        <f t="shared" si="0"/>
        <v>1995</v>
      </c>
      <c r="C9" s="4" t="s">
        <v>4</v>
      </c>
    </row>
    <row r="10" spans="1:14">
      <c r="A10">
        <v>1</v>
      </c>
      <c r="B10">
        <f t="shared" si="0"/>
        <v>2000</v>
      </c>
      <c r="C10" s="4" t="s">
        <v>4</v>
      </c>
    </row>
    <row r="11" spans="1:14">
      <c r="A11">
        <v>1</v>
      </c>
      <c r="B11">
        <f t="shared" si="0"/>
        <v>2005</v>
      </c>
      <c r="C11" s="4" t="s">
        <v>4</v>
      </c>
    </row>
    <row r="12" spans="1:14">
      <c r="A12">
        <v>1</v>
      </c>
      <c r="B12">
        <f t="shared" si="0"/>
        <v>2010</v>
      </c>
      <c r="C12" s="4" t="s">
        <v>4</v>
      </c>
    </row>
    <row r="13" spans="1:14">
      <c r="A13">
        <v>1</v>
      </c>
      <c r="B13">
        <f t="shared" si="0"/>
        <v>2015</v>
      </c>
      <c r="C13" s="4" t="s">
        <v>4</v>
      </c>
    </row>
    <row r="14" spans="1:14" s="1" customFormat="1" ht="15.75" thickBot="1">
      <c r="A14" s="1">
        <v>1</v>
      </c>
      <c r="B14" s="1">
        <f t="shared" si="0"/>
        <v>2020</v>
      </c>
      <c r="C14" s="5" t="s">
        <v>4</v>
      </c>
      <c r="D14" s="9"/>
      <c r="F14" s="10"/>
      <c r="G14" s="10"/>
      <c r="H14" s="10"/>
    </row>
    <row r="15" spans="1:14">
      <c r="A15">
        <f>A14+1</f>
        <v>2</v>
      </c>
      <c r="B15">
        <v>1960</v>
      </c>
    </row>
    <row r="16" spans="1:14">
      <c r="A16">
        <v>2</v>
      </c>
      <c r="B16">
        <f>B15+5</f>
        <v>1965</v>
      </c>
    </row>
    <row r="17" spans="1:2">
      <c r="A17">
        <v>2</v>
      </c>
      <c r="B17">
        <f t="shared" si="0"/>
        <v>1970</v>
      </c>
    </row>
    <row r="18" spans="1:2">
      <c r="A18">
        <v>2</v>
      </c>
      <c r="B18">
        <f t="shared" si="0"/>
        <v>1975</v>
      </c>
    </row>
    <row r="19" spans="1:2">
      <c r="A19">
        <v>2</v>
      </c>
      <c r="B19">
        <f t="shared" si="0"/>
        <v>1980</v>
      </c>
    </row>
    <row r="20" spans="1:2">
      <c r="A20">
        <v>2</v>
      </c>
      <c r="B20">
        <f t="shared" si="0"/>
        <v>1985</v>
      </c>
    </row>
    <row r="21" spans="1:2">
      <c r="A21">
        <v>2</v>
      </c>
      <c r="B21">
        <f t="shared" si="0"/>
        <v>1990</v>
      </c>
    </row>
    <row r="22" spans="1:2">
      <c r="A22">
        <v>2</v>
      </c>
      <c r="B22">
        <f t="shared" si="0"/>
        <v>1995</v>
      </c>
    </row>
    <row r="23" spans="1:2">
      <c r="A23">
        <v>2</v>
      </c>
      <c r="B23">
        <f t="shared" si="0"/>
        <v>2000</v>
      </c>
    </row>
    <row r="24" spans="1:2">
      <c r="A24">
        <v>2</v>
      </c>
      <c r="B24">
        <f t="shared" si="0"/>
        <v>2005</v>
      </c>
    </row>
    <row r="25" spans="1:2">
      <c r="A25">
        <v>2</v>
      </c>
      <c r="B25">
        <f t="shared" si="0"/>
        <v>2010</v>
      </c>
    </row>
    <row r="26" spans="1:2">
      <c r="A26">
        <v>2</v>
      </c>
      <c r="B26">
        <f t="shared" si="0"/>
        <v>2015</v>
      </c>
    </row>
    <row r="27" spans="1:2">
      <c r="A27">
        <v>2</v>
      </c>
      <c r="B27">
        <f t="shared" si="0"/>
        <v>2020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STATA</vt:lpstr>
      <vt:lpstr>DATA</vt:lpstr>
      <vt:lpstr>WB PINK SHEET</vt:lpstr>
      <vt:lpstr>ELECCIONES</vt:lpstr>
      <vt:lpstr>ELECCIONES 2</vt:lpstr>
      <vt:lpstr>ELECCIONES 3</vt:lpstr>
      <vt:lpstr>Description</vt:lpstr>
      <vt:lpstr>.</vt:lpstr>
      <vt:lpstr>'WB PINK SHEET'!Print_Titles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 Cachanosky</dc:creator>
  <cp:lastModifiedBy>Nicolas Cachanosky</cp:lastModifiedBy>
  <dcterms:created xsi:type="dcterms:W3CDTF">2021-08-23T20:48:05Z</dcterms:created>
  <dcterms:modified xsi:type="dcterms:W3CDTF">2022-01-09T00:44:56Z</dcterms:modified>
</cp:coreProperties>
</file>